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rperd\Desktop\"/>
    </mc:Choice>
  </mc:AlternateContent>
  <bookViews>
    <workbookView xWindow="0" yWindow="0" windowWidth="25200" windowHeight="12570" tabRatio="696"/>
  </bookViews>
  <sheets>
    <sheet name="Placement Rate" sheetId="15" r:id="rId1"/>
    <sheet name="Engagement Rate" sheetId="20" r:id="rId2"/>
    <sheet name="Chart data" sheetId="19" state="hidden" r:id="rId3"/>
    <sheet name="Average Days-to-Employment" sheetId="9" r:id="rId4"/>
    <sheet name="Graph" sheetId="18" state="hidden" r:id="rId5"/>
    <sheet name="Graph2" sheetId="21" r:id="rId6"/>
  </sheets>
  <externalReferences>
    <externalReference r:id="rId7"/>
  </externalReferences>
  <definedNames>
    <definedName name="_xlnm.Print_Area" localSheetId="3">'Average Days-to-Employment'!$A$1:$H$43</definedName>
    <definedName name="_xlnm.Print_Area" localSheetId="4">Graph!$A$1:$I$44</definedName>
    <definedName name="_xlnm.Print_Area" localSheetId="5">Graph2!$A$1:$I$49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9" l="1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P7" i="9" l="1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6" i="9"/>
  <c r="F24" i="9"/>
  <c r="E30" i="20" l="1"/>
  <c r="D30" i="20"/>
  <c r="C30" i="20"/>
  <c r="F29" i="20"/>
  <c r="F28" i="20"/>
  <c r="F27" i="20"/>
  <c r="F26" i="20"/>
  <c r="F25" i="20"/>
  <c r="F23" i="20"/>
  <c r="F24" i="20"/>
  <c r="F21" i="20"/>
  <c r="F18" i="20"/>
  <c r="F19" i="20"/>
  <c r="F22" i="20"/>
  <c r="F20" i="20"/>
  <c r="F16" i="20"/>
  <c r="F17" i="20"/>
  <c r="F14" i="20"/>
  <c r="F13" i="20"/>
  <c r="F15" i="20"/>
  <c r="F12" i="20"/>
  <c r="F10" i="20"/>
  <c r="F11" i="20"/>
  <c r="F9" i="20"/>
  <c r="F8" i="20"/>
  <c r="F7" i="20"/>
  <c r="F6" i="20"/>
  <c r="A19" i="20" l="1"/>
  <c r="A12" i="20"/>
  <c r="A17" i="20"/>
  <c r="A28" i="20"/>
  <c r="F30" i="20"/>
  <c r="A23" i="20"/>
  <c r="A26" i="20"/>
  <c r="A8" i="20"/>
  <c r="A27" i="20"/>
  <c r="A9" i="20"/>
  <c r="A15" i="20"/>
  <c r="A16" i="20"/>
  <c r="A18" i="20"/>
  <c r="A25" i="20"/>
  <c r="A29" i="20"/>
  <c r="A6" i="20"/>
  <c r="A11" i="20"/>
  <c r="A13" i="20"/>
  <c r="A20" i="20"/>
  <c r="A21" i="20"/>
  <c r="A7" i="20"/>
  <c r="A10" i="20"/>
  <c r="A14" i="20"/>
  <c r="A22" i="20"/>
  <c r="A24" i="20"/>
  <c r="F10" i="9" l="1"/>
  <c r="F8" i="9"/>
  <c r="F12" i="9"/>
  <c r="F13" i="9"/>
  <c r="F17" i="9"/>
  <c r="F11" i="9"/>
  <c r="F9" i="9"/>
  <c r="F14" i="9"/>
  <c r="F18" i="9"/>
  <c r="F16" i="9"/>
  <c r="F19" i="9"/>
  <c r="F15" i="9"/>
  <c r="F22" i="9"/>
  <c r="F6" i="9"/>
  <c r="F29" i="9"/>
  <c r="F23" i="9"/>
  <c r="F21" i="9"/>
  <c r="F20" i="9"/>
  <c r="F28" i="9"/>
  <c r="F26" i="9"/>
  <c r="F25" i="9"/>
  <c r="F27" i="9"/>
  <c r="F7" i="9"/>
  <c r="E21" i="15" l="1"/>
  <c r="E18" i="15"/>
  <c r="D3" i="19" l="1"/>
  <c r="E3" i="19"/>
  <c r="F3" i="19"/>
  <c r="G3" i="19"/>
  <c r="D4" i="19"/>
  <c r="E4" i="19"/>
  <c r="F4" i="19"/>
  <c r="G4" i="19"/>
  <c r="D5" i="19"/>
  <c r="E5" i="19"/>
  <c r="F5" i="19"/>
  <c r="G5" i="19"/>
  <c r="D6" i="19"/>
  <c r="E6" i="19"/>
  <c r="F6" i="19"/>
  <c r="G6" i="19"/>
  <c r="D7" i="19"/>
  <c r="E7" i="19"/>
  <c r="F7" i="19"/>
  <c r="G7" i="19"/>
  <c r="D8" i="19"/>
  <c r="E8" i="19"/>
  <c r="F8" i="19"/>
  <c r="G8" i="19"/>
  <c r="D9" i="19"/>
  <c r="E9" i="19"/>
  <c r="F9" i="19"/>
  <c r="G9" i="19"/>
  <c r="D10" i="19"/>
  <c r="E10" i="19"/>
  <c r="F10" i="19"/>
  <c r="G10" i="19"/>
  <c r="D11" i="19"/>
  <c r="E11" i="19"/>
  <c r="F11" i="19"/>
  <c r="G11" i="19"/>
  <c r="D12" i="19"/>
  <c r="E12" i="19"/>
  <c r="F12" i="19"/>
  <c r="G12" i="19"/>
  <c r="D13" i="19"/>
  <c r="E13" i="19"/>
  <c r="F13" i="19"/>
  <c r="G13" i="19"/>
  <c r="D14" i="19"/>
  <c r="E14" i="19"/>
  <c r="F14" i="19"/>
  <c r="G14" i="19"/>
  <c r="D15" i="19"/>
  <c r="E15" i="19"/>
  <c r="F15" i="19"/>
  <c r="G15" i="19"/>
  <c r="D16" i="19"/>
  <c r="E16" i="19"/>
  <c r="F16" i="19"/>
  <c r="G16" i="19"/>
  <c r="D17" i="19"/>
  <c r="E17" i="19"/>
  <c r="F17" i="19"/>
  <c r="G17" i="19"/>
  <c r="D18" i="19"/>
  <c r="E18" i="19"/>
  <c r="F18" i="19"/>
  <c r="G18" i="19"/>
  <c r="D19" i="19"/>
  <c r="E19" i="19"/>
  <c r="F19" i="19"/>
  <c r="G19" i="19"/>
  <c r="D20" i="19"/>
  <c r="E20" i="19"/>
  <c r="F20" i="19"/>
  <c r="G20" i="19"/>
  <c r="D21" i="19"/>
  <c r="E21" i="19"/>
  <c r="F21" i="19"/>
  <c r="G21" i="19"/>
  <c r="D22" i="19"/>
  <c r="E22" i="19"/>
  <c r="F22" i="19"/>
  <c r="G22" i="19"/>
  <c r="D23" i="19"/>
  <c r="E23" i="19"/>
  <c r="F23" i="19"/>
  <c r="G23" i="19"/>
  <c r="D24" i="19"/>
  <c r="E24" i="19"/>
  <c r="F24" i="19"/>
  <c r="G24" i="19"/>
  <c r="D25" i="19"/>
  <c r="E25" i="19"/>
  <c r="F25" i="19"/>
  <c r="G25" i="19"/>
  <c r="D26" i="19"/>
  <c r="E26" i="19"/>
  <c r="F26" i="19"/>
  <c r="G26" i="19"/>
  <c r="G2" i="19"/>
  <c r="F2" i="19"/>
  <c r="E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D2" i="19"/>
  <c r="B3" i="19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C2" i="19"/>
  <c r="B2" i="19"/>
  <c r="A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" i="19"/>
  <c r="H26" i="19" l="1"/>
  <c r="H24" i="19"/>
  <c r="H23" i="19"/>
  <c r="H22" i="19"/>
  <c r="H20" i="19"/>
  <c r="H19" i="19"/>
  <c r="H18" i="19"/>
  <c r="H16" i="19"/>
  <c r="H15" i="19"/>
  <c r="H14" i="19"/>
  <c r="H11" i="19"/>
  <c r="H10" i="19"/>
  <c r="H7" i="19"/>
  <c r="H6" i="19"/>
  <c r="H3" i="19"/>
  <c r="H21" i="19"/>
  <c r="H2" i="19"/>
  <c r="H25" i="19"/>
  <c r="H17" i="19"/>
  <c r="H13" i="19"/>
  <c r="H12" i="19"/>
  <c r="H9" i="19"/>
  <c r="H8" i="19"/>
  <c r="H5" i="19"/>
  <c r="H4" i="19"/>
  <c r="T31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E30" i="9" l="1"/>
  <c r="R30" i="9" l="1"/>
  <c r="G30" i="9"/>
  <c r="D30" i="9"/>
  <c r="C30" i="9"/>
  <c r="H11" i="9"/>
  <c r="H29" i="9"/>
  <c r="H10" i="9"/>
  <c r="H28" i="9"/>
  <c r="H14" i="9"/>
  <c r="H7" i="9"/>
  <c r="H23" i="9"/>
  <c r="H22" i="9"/>
  <c r="H6" i="9"/>
  <c r="H13" i="9"/>
  <c r="H26" i="9"/>
  <c r="H24" i="9"/>
  <c r="H15" i="9"/>
  <c r="H19" i="9"/>
  <c r="H8" i="9"/>
  <c r="H9" i="9"/>
  <c r="H21" i="9"/>
  <c r="H18" i="9"/>
  <c r="H12" i="9"/>
  <c r="H16" i="9"/>
  <c r="H25" i="9"/>
  <c r="H20" i="9"/>
  <c r="H17" i="9"/>
  <c r="H27" i="9"/>
  <c r="D30" i="15"/>
  <c r="C30" i="15"/>
  <c r="E20" i="15"/>
  <c r="E29" i="15"/>
  <c r="E28" i="15"/>
  <c r="E22" i="15"/>
  <c r="E12" i="15"/>
  <c r="E23" i="15"/>
  <c r="E17" i="15"/>
  <c r="E11" i="15"/>
  <c r="E13" i="15"/>
  <c r="E7" i="15"/>
  <c r="E8" i="15"/>
  <c r="E15" i="15"/>
  <c r="E16" i="15"/>
  <c r="E14" i="15"/>
  <c r="E24" i="15"/>
  <c r="E10" i="15"/>
  <c r="E19" i="15"/>
  <c r="E27" i="15"/>
  <c r="E9" i="15"/>
  <c r="E26" i="15"/>
  <c r="E6" i="15"/>
  <c r="E25" i="15"/>
  <c r="F30" i="9" l="1"/>
  <c r="T15" i="9"/>
  <c r="T14" i="9"/>
  <c r="T26" i="9"/>
  <c r="T22" i="9"/>
  <c r="T18" i="9"/>
  <c r="T6" i="9"/>
  <c r="T11" i="9"/>
  <c r="T19" i="9"/>
  <c r="T27" i="9"/>
  <c r="T20" i="9"/>
  <c r="T16" i="9"/>
  <c r="T9" i="9"/>
  <c r="T12" i="9"/>
  <c r="T29" i="9"/>
  <c r="T7" i="9"/>
  <c r="T28" i="9"/>
  <c r="T21" i="9"/>
  <c r="T13" i="9"/>
  <c r="T17" i="9"/>
  <c r="T8" i="9"/>
  <c r="T23" i="9"/>
  <c r="T10" i="9"/>
  <c r="T25" i="9"/>
  <c r="T24" i="9"/>
  <c r="A9" i="15"/>
  <c r="A28" i="15"/>
  <c r="A18" i="15"/>
  <c r="A14" i="15"/>
  <c r="A23" i="15"/>
  <c r="A25" i="15"/>
  <c r="A22" i="15"/>
  <c r="E30" i="15"/>
  <c r="A18" i="9"/>
  <c r="H30" i="9"/>
  <c r="T30" i="9" s="1"/>
  <c r="A16" i="9"/>
  <c r="A23" i="9"/>
  <c r="A28" i="9"/>
  <c r="A9" i="9"/>
  <c r="A22" i="9"/>
  <c r="A20" i="9"/>
  <c r="A25" i="9"/>
  <c r="A21" i="9"/>
  <c r="A15" i="9"/>
  <c r="A6" i="9"/>
  <c r="A14" i="9"/>
  <c r="A11" i="9"/>
  <c r="A10" i="15"/>
  <c r="A8" i="15"/>
  <c r="A11" i="15"/>
  <c r="A6" i="15"/>
  <c r="A27" i="15"/>
  <c r="A16" i="15"/>
  <c r="A7" i="15"/>
  <c r="A12" i="15"/>
  <c r="A29" i="15"/>
  <c r="A21" i="15"/>
  <c r="A26" i="15"/>
  <c r="A24" i="15"/>
  <c r="A15" i="15"/>
  <c r="A17" i="15"/>
  <c r="A19" i="15"/>
  <c r="A13" i="15"/>
  <c r="A20" i="15"/>
  <c r="A19" i="9"/>
  <c r="A7" i="9"/>
  <c r="A8" i="9"/>
  <c r="A26" i="9"/>
  <c r="A10" i="9"/>
  <c r="A27" i="9"/>
  <c r="A24" i="9"/>
  <c r="A13" i="9"/>
  <c r="A29" i="9"/>
  <c r="A17" i="9"/>
  <c r="A12" i="9"/>
</calcChain>
</file>

<file path=xl/sharedStrings.xml><?xml version="1.0" encoding="utf-8"?>
<sst xmlns="http://schemas.openxmlformats.org/spreadsheetml/2006/main" count="81" uniqueCount="39">
  <si>
    <t>Excludes RA Claimants Who Returned to the Same Employer</t>
  </si>
  <si>
    <t>Rank</t>
  </si>
  <si>
    <t>LWDA</t>
  </si>
  <si>
    <t>Total RA Claimants Placed</t>
  </si>
  <si>
    <t>Placement Rate</t>
  </si>
  <si>
    <t>Statewide Totals</t>
  </si>
  <si>
    <t>RA claimants who returned to the same employers from which they separated are not included.</t>
  </si>
  <si>
    <t>Total RA Claimants:  The unique count of individuals who received their first payment during the reporting period.</t>
  </si>
  <si>
    <t>Total RA Claimants Placed:  The unique count of individuals who were found employed through case management follow-up, New Hire data, UI or WRIS wage data.</t>
  </si>
  <si>
    <t>Total Days-to- Employment</t>
  </si>
  <si>
    <t>Average Days-to-Employment</t>
  </si>
  <si>
    <t>Total RA Claimants Engaged</t>
  </si>
  <si>
    <t xml:space="preserve"> Engagement Rate</t>
  </si>
  <si>
    <t>Total RA Claimants Engaged:  The unique count of individuals who were found employed through case management follow-up or New Hire  data.  Individuals who were found employed solely through the use of UI and/or WRIS wage data have been excluded, as their actual hire date is not available.</t>
  </si>
  <si>
    <t xml:space="preserve">Total Days-to-Employment:  Data is based upon individuals with placement information entered directly into the system or who were found employed through the New Hire report. </t>
  </si>
  <si>
    <t>Reemployment Challenge - Placement Rate Report</t>
  </si>
  <si>
    <t>Reemployment Challenge - Average Days-to-Employment Report</t>
  </si>
  <si>
    <t>State</t>
  </si>
  <si>
    <t>Claimants Employed</t>
  </si>
  <si>
    <t>Total Claimants</t>
  </si>
  <si>
    <t>Percent Employed</t>
  </si>
  <si>
    <t>Average Days</t>
  </si>
  <si>
    <r>
      <rPr>
        <b/>
        <sz val="11"/>
        <color theme="1"/>
        <rFont val="Calibri"/>
        <family val="2"/>
        <scheme val="minor"/>
      </rPr>
      <t>Reemployment Challenge - Executive Summary</t>
    </r>
    <r>
      <rPr>
        <sz val="11"/>
        <color theme="1"/>
        <rFont val="Calibri"/>
        <family val="2"/>
        <scheme val="minor"/>
      </rPr>
      <t xml:space="preserve">
Excludes RA Claimants Who Returned to the Same Employer</t>
    </r>
  </si>
  <si>
    <t>Total Days-to-Employment</t>
  </si>
  <si>
    <r>
      <t xml:space="preserve">
</t>
    </r>
    <r>
      <rPr>
        <b/>
        <sz val="12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</si>
  <si>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Placement Rate</t>
    </r>
    <r>
      <rPr>
        <sz val="11"/>
        <color theme="1"/>
        <rFont val="Calibri"/>
        <family val="2"/>
        <scheme val="minor"/>
      </rPr>
      <t>: The goal of this challenge is to increase the number of reemployment assistance claimants who get a new job in the time period tracked. To be considered for this award, a local workforce development board (LWDB) must hit</t>
    </r>
    <r>
      <rPr>
        <b/>
        <sz val="11"/>
        <color theme="1"/>
        <rFont val="Calibri"/>
        <family val="2"/>
        <scheme val="minor"/>
      </rPr>
      <t xml:space="preserve"> 81% or greater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</si>
  <si>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Days-to-Employment</t>
    </r>
    <r>
      <rPr>
        <sz val="11"/>
        <color theme="1"/>
        <rFont val="Calibri"/>
        <family val="2"/>
        <scheme val="minor"/>
      </rPr>
      <t xml:space="preserve">: The goal of this challenge is to decrease the average number of days it takes for a reemployment assistance claimant to get back into a job. To be considered for this award, a local workforce development board (LWDB) must hit </t>
    </r>
    <r>
      <rPr>
        <b/>
        <sz val="11"/>
        <color theme="1"/>
        <rFont val="Calibri"/>
        <family val="2"/>
        <scheme val="minor"/>
      </rPr>
      <t>76 Days or Fewer</t>
    </r>
    <r>
      <rPr>
        <sz val="11"/>
        <color theme="1"/>
        <rFont val="Calibri"/>
        <family val="2"/>
        <scheme val="minor"/>
      </rPr>
      <t>.</t>
    </r>
  </si>
  <si>
    <t>October 1, 2016 thru December 31, 2016</t>
  </si>
  <si>
    <r>
      <t xml:space="preserve">Total RA Claimants
</t>
    </r>
    <r>
      <rPr>
        <sz val="8"/>
        <color theme="1"/>
        <rFont val="Calibri"/>
        <family val="2"/>
        <scheme val="minor"/>
      </rPr>
      <t>(10/1/2016 - 12/31/2016)</t>
    </r>
  </si>
  <si>
    <t>engaged</t>
  </si>
  <si>
    <t>Claimants Engaged</t>
  </si>
  <si>
    <t>Percent Engaged</t>
  </si>
  <si>
    <t xml:space="preserve">Note:  Follow-up period for case management and New Hire data runs through June 30, 2017. </t>
  </si>
  <si>
    <r>
      <t xml:space="preserve">Engagement Rate: </t>
    </r>
    <r>
      <rPr>
        <sz val="11"/>
        <color theme="1"/>
        <rFont val="Calibri"/>
        <family val="2"/>
        <scheme val="minor"/>
      </rPr>
      <t xml:space="preserve">The goal of this challenge is to increase the number of reemployment assistance claimants placed throught case management input. To be considered for this award, a local workforce development board (LWDB) must hit </t>
    </r>
    <r>
      <rPr>
        <b/>
        <sz val="11"/>
        <color theme="1"/>
        <rFont val="Calibri"/>
        <family val="2"/>
        <scheme val="minor"/>
      </rPr>
      <t>82% or greater.</t>
    </r>
  </si>
  <si>
    <t>Report Date:  06/16/2017</t>
  </si>
  <si>
    <t>Engaged</t>
  </si>
  <si>
    <t>Reemployment Challenge - Engagement Rate Report</t>
  </si>
  <si>
    <t>Engagement Rate</t>
  </si>
  <si>
    <t>Report Date:  06/26/2017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</si>
</sst>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3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3" fontId="1" fillId="4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Border="1"/>
    <xf numFmtId="0" fontId="1" fillId="0" borderId="0" xfId="0" applyFont="1" applyFill="1" applyBorder="1" applyAlignment="1"/>
    <xf numFmtId="3" fontId="1" fillId="0" borderId="0" xfId="0" applyNumberFormat="1" applyFont="1" applyFill="1" applyBorder="1"/>
    <xf numFmtId="1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0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0" fontId="1" fillId="0" borderId="0" xfId="0" applyNumberFormat="1" applyFont="1"/>
    <xf numFmtId="10" fontId="0" fillId="0" borderId="0" xfId="0" applyNumberFormat="1" applyFont="1"/>
    <xf numFmtId="164" fontId="0" fillId="0" borderId="0" xfId="0" applyNumberFormat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0" xfId="0" applyFont="1" applyAlignment="1"/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/>
    <xf numFmtId="10" fontId="1" fillId="0" borderId="3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4" borderId="10" xfId="0" applyFont="1" applyFill="1" applyBorder="1" applyAlignment="1"/>
    <xf numFmtId="3" fontId="1" fillId="4" borderId="9" xfId="0" applyNumberFormat="1" applyFont="1" applyFill="1" applyBorder="1" applyAlignment="1">
      <alignment horizontal="center"/>
    </xf>
    <xf numFmtId="0" fontId="2" fillId="0" borderId="0" xfId="0" applyFont="1" applyBorder="1" applyAlignment="1"/>
    <xf numFmtId="10" fontId="1" fillId="2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1" fillId="4" borderId="11" xfId="0" applyFont="1" applyFill="1" applyBorder="1" applyAlignment="1"/>
    <xf numFmtId="3" fontId="4" fillId="4" borderId="11" xfId="0" applyNumberFormat="1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left" wrapText="1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0" fontId="0" fillId="0" borderId="3" xfId="0" applyNumberFormat="1" applyFill="1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0" fontId="0" fillId="0" borderId="0" xfId="1" applyNumberFormat="1" applyFont="1"/>
    <xf numFmtId="166" fontId="0" fillId="0" borderId="0" xfId="1" applyNumberFormat="1" applyFont="1"/>
    <xf numFmtId="2" fontId="0" fillId="0" borderId="0" xfId="0" applyNumberFormat="1" applyBorder="1"/>
    <xf numFmtId="14" fontId="0" fillId="0" borderId="0" xfId="0" applyNumberForma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6" fontId="0" fillId="0" borderId="0" xfId="0" applyNumberFormat="1"/>
    <xf numFmtId="10" fontId="0" fillId="0" borderId="0" xfId="0" applyNumberFormat="1"/>
    <xf numFmtId="0" fontId="0" fillId="0" borderId="0" xfId="0" applyNumberFormat="1"/>
    <xf numFmtId="0" fontId="1" fillId="0" borderId="5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0" fontId="1" fillId="0" borderId="3" xfId="0" applyNumberFormat="1" applyFont="1" applyFill="1" applyBorder="1" applyAlignment="1">
      <alignment horizontal="center"/>
    </xf>
    <xf numFmtId="0" fontId="8" fillId="0" borderId="0" xfId="0" applyFont="1"/>
    <xf numFmtId="10" fontId="1" fillId="0" borderId="4" xfId="0" applyNumberFormat="1" applyFont="1" applyFill="1" applyBorder="1" applyAlignment="1">
      <alignment horizontal="center"/>
    </xf>
    <xf numFmtId="10" fontId="1" fillId="0" borderId="5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10" fontId="1" fillId="4" borderId="9" xfId="0" applyNumberFormat="1" applyFont="1" applyFill="1" applyBorder="1" applyAlignment="1">
      <alignment horizontal="center"/>
    </xf>
    <xf numFmtId="0" fontId="0" fillId="5" borderId="0" xfId="0" applyFill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0" fontId="1" fillId="4" borderId="8" xfId="0" applyNumberFormat="1" applyFont="1" applyFill="1" applyBorder="1" applyAlignment="1">
      <alignment horizontal="center"/>
    </xf>
    <xf numFmtId="4" fontId="1" fillId="4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Fill="1" applyBorder="1"/>
    <xf numFmtId="2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1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LWDB Placement Rate</a:t>
            </a:r>
          </a:p>
        </c:rich>
      </c:tx>
      <c:layout>
        <c:manualLayout>
          <c:xMode val="edge"/>
          <c:yMode val="edge"/>
          <c:x val="0.34014072184638894"/>
          <c:y val="3.9950062421972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9550355501337"/>
          <c:y val="0.12976299310900744"/>
          <c:w val="0.77050608110605889"/>
          <c:h val="0.64015767691959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data'!$B$1</c:f>
              <c:strCache>
                <c:ptCount val="1"/>
                <c:pt idx="0">
                  <c:v>Total Claimants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data'!$B$2:$B$25</c:f>
              <c:numCache>
                <c:formatCode>General</c:formatCode>
                <c:ptCount val="24"/>
                <c:pt idx="0">
                  <c:v>755</c:v>
                </c:pt>
                <c:pt idx="1">
                  <c:v>366</c:v>
                </c:pt>
                <c:pt idx="2">
                  <c:v>140</c:v>
                </c:pt>
                <c:pt idx="3">
                  <c:v>630</c:v>
                </c:pt>
                <c:pt idx="4">
                  <c:v>572</c:v>
                </c:pt>
                <c:pt idx="5">
                  <c:v>175</c:v>
                </c:pt>
                <c:pt idx="6">
                  <c:v>141</c:v>
                </c:pt>
                <c:pt idx="7">
                  <c:v>3277</c:v>
                </c:pt>
                <c:pt idx="8">
                  <c:v>358</c:v>
                </c:pt>
                <c:pt idx="9">
                  <c:v>832</c:v>
                </c:pt>
                <c:pt idx="10">
                  <c:v>1463</c:v>
                </c:pt>
                <c:pt idx="11">
                  <c:v>4611</c:v>
                </c:pt>
                <c:pt idx="12">
                  <c:v>962</c:v>
                </c:pt>
                <c:pt idx="13">
                  <c:v>1746</c:v>
                </c:pt>
                <c:pt idx="14">
                  <c:v>2850</c:v>
                </c:pt>
                <c:pt idx="15">
                  <c:v>1105</c:v>
                </c:pt>
                <c:pt idx="16">
                  <c:v>1185</c:v>
                </c:pt>
                <c:pt idx="17">
                  <c:v>1065</c:v>
                </c:pt>
                <c:pt idx="18">
                  <c:v>317</c:v>
                </c:pt>
                <c:pt idx="19">
                  <c:v>1028</c:v>
                </c:pt>
                <c:pt idx="20">
                  <c:v>2550</c:v>
                </c:pt>
                <c:pt idx="21">
                  <c:v>4049</c:v>
                </c:pt>
                <c:pt idx="22">
                  <c:v>5553</c:v>
                </c:pt>
                <c:pt idx="23">
                  <c:v>1596</c:v>
                </c:pt>
              </c:numCache>
            </c:numRef>
          </c:val>
        </c:ser>
        <c:ser>
          <c:idx val="1"/>
          <c:order val="1"/>
          <c:tx>
            <c:strRef>
              <c:f>'Chart data'!$C$1</c:f>
              <c:strCache>
                <c:ptCount val="1"/>
                <c:pt idx="0">
                  <c:v>Claimants 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data'!$C$2:$C$25</c:f>
              <c:numCache>
                <c:formatCode>General</c:formatCode>
                <c:ptCount val="24"/>
                <c:pt idx="0">
                  <c:v>469</c:v>
                </c:pt>
                <c:pt idx="1">
                  <c:v>234</c:v>
                </c:pt>
                <c:pt idx="2">
                  <c:v>90</c:v>
                </c:pt>
                <c:pt idx="3">
                  <c:v>472</c:v>
                </c:pt>
                <c:pt idx="4">
                  <c:v>354</c:v>
                </c:pt>
                <c:pt idx="5">
                  <c:v>121</c:v>
                </c:pt>
                <c:pt idx="6">
                  <c:v>87</c:v>
                </c:pt>
                <c:pt idx="7">
                  <c:v>2098</c:v>
                </c:pt>
                <c:pt idx="8">
                  <c:v>241</c:v>
                </c:pt>
                <c:pt idx="9">
                  <c:v>519</c:v>
                </c:pt>
                <c:pt idx="10">
                  <c:v>946</c:v>
                </c:pt>
                <c:pt idx="11">
                  <c:v>2970</c:v>
                </c:pt>
                <c:pt idx="12">
                  <c:v>621</c:v>
                </c:pt>
                <c:pt idx="13">
                  <c:v>1236</c:v>
                </c:pt>
                <c:pt idx="14">
                  <c:v>2039</c:v>
                </c:pt>
                <c:pt idx="15">
                  <c:v>717</c:v>
                </c:pt>
                <c:pt idx="16">
                  <c:v>787</c:v>
                </c:pt>
                <c:pt idx="17">
                  <c:v>685</c:v>
                </c:pt>
                <c:pt idx="18">
                  <c:v>202</c:v>
                </c:pt>
                <c:pt idx="19">
                  <c:v>670</c:v>
                </c:pt>
                <c:pt idx="20">
                  <c:v>1629</c:v>
                </c:pt>
                <c:pt idx="21">
                  <c:v>2422</c:v>
                </c:pt>
                <c:pt idx="22">
                  <c:v>3264</c:v>
                </c:pt>
                <c:pt idx="23">
                  <c:v>1021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50"/>
        <c:axId val="304111952"/>
        <c:axId val="304112344"/>
      </c:barChart>
      <c:lineChart>
        <c:grouping val="standard"/>
        <c:varyColors val="0"/>
        <c:ser>
          <c:idx val="2"/>
          <c:order val="2"/>
          <c:tx>
            <c:strRef>
              <c:f>'Chart data'!$D$1</c:f>
              <c:strCache>
                <c:ptCount val="1"/>
                <c:pt idx="0">
                  <c:v>Percent Employed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data'!$D$2:$D$25</c:f>
              <c:numCache>
                <c:formatCode>0.00%</c:formatCode>
                <c:ptCount val="24"/>
                <c:pt idx="0">
                  <c:v>0.62119205298013247</c:v>
                </c:pt>
                <c:pt idx="1">
                  <c:v>0.63934426229508201</c:v>
                </c:pt>
                <c:pt idx="2">
                  <c:v>0.6428571428571429</c:v>
                </c:pt>
                <c:pt idx="3">
                  <c:v>0.74920634920634921</c:v>
                </c:pt>
                <c:pt idx="4">
                  <c:v>0.61888111888111885</c:v>
                </c:pt>
                <c:pt idx="5">
                  <c:v>0.69142857142857139</c:v>
                </c:pt>
                <c:pt idx="6">
                  <c:v>0.61702127659574468</c:v>
                </c:pt>
                <c:pt idx="7">
                  <c:v>0.64021971315227344</c:v>
                </c:pt>
                <c:pt idx="8">
                  <c:v>0.67318435754189943</c:v>
                </c:pt>
                <c:pt idx="9">
                  <c:v>0.62379807692307687</c:v>
                </c:pt>
                <c:pt idx="10">
                  <c:v>0.64661654135338342</c:v>
                </c:pt>
                <c:pt idx="11">
                  <c:v>0.64411190631099546</c:v>
                </c:pt>
                <c:pt idx="12">
                  <c:v>0.64553014553014554</c:v>
                </c:pt>
                <c:pt idx="13">
                  <c:v>0.70790378006872856</c:v>
                </c:pt>
                <c:pt idx="14">
                  <c:v>0.7154385964912281</c:v>
                </c:pt>
                <c:pt idx="15">
                  <c:v>0.64886877828054301</c:v>
                </c:pt>
                <c:pt idx="16">
                  <c:v>0.66413502109704636</c:v>
                </c:pt>
                <c:pt idx="17">
                  <c:v>0.64319248826291076</c:v>
                </c:pt>
                <c:pt idx="18">
                  <c:v>0.63722397476340698</c:v>
                </c:pt>
                <c:pt idx="19">
                  <c:v>0.65175097276264593</c:v>
                </c:pt>
                <c:pt idx="20">
                  <c:v>0.63882352941176468</c:v>
                </c:pt>
                <c:pt idx="21">
                  <c:v>0.59817238824401087</c:v>
                </c:pt>
                <c:pt idx="22">
                  <c:v>0.5877903835764452</c:v>
                </c:pt>
                <c:pt idx="23">
                  <c:v>0.63972431077694236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13128"/>
        <c:axId val="304112736"/>
      </c:lineChart>
      <c:catAx>
        <c:axId val="30411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12344"/>
        <c:crosses val="autoZero"/>
        <c:auto val="1"/>
        <c:lblAlgn val="ctr"/>
        <c:lblOffset val="100"/>
        <c:noMultiLvlLbl val="0"/>
      </c:catAx>
      <c:valAx>
        <c:axId val="304112344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11952"/>
        <c:crosses val="autoZero"/>
        <c:crossBetween val="between"/>
        <c:majorUnit val="1000"/>
        <c:minorUnit val="100"/>
      </c:valAx>
      <c:valAx>
        <c:axId val="304112736"/>
        <c:scaling>
          <c:orientation val="minMax"/>
          <c:max val="0.75000000000000011"/>
          <c:min val="0.4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13128"/>
        <c:crosses val="max"/>
        <c:crossBetween val="between"/>
        <c:majorUnit val="5.000000000000001E-2"/>
      </c:valAx>
      <c:catAx>
        <c:axId val="304113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4112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LWDB Engagement Rate</a:t>
            </a:r>
          </a:p>
        </c:rich>
      </c:tx>
      <c:layout>
        <c:manualLayout>
          <c:xMode val="edge"/>
          <c:yMode val="edge"/>
          <c:x val="0.34014072184638894"/>
          <c:y val="3.9950062421972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9550355501337"/>
          <c:y val="0.12976299310900744"/>
          <c:w val="0.77050608110605889"/>
          <c:h val="0.64015767691959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'Chart data'!$C$1</c:f>
              <c:strCache>
                <c:ptCount val="1"/>
                <c:pt idx="0">
                  <c:v>Claimants 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data'!$C$2:$C$25</c:f>
              <c:numCache>
                <c:formatCode>General</c:formatCode>
                <c:ptCount val="24"/>
                <c:pt idx="0">
                  <c:v>469</c:v>
                </c:pt>
                <c:pt idx="1">
                  <c:v>234</c:v>
                </c:pt>
                <c:pt idx="2">
                  <c:v>90</c:v>
                </c:pt>
                <c:pt idx="3">
                  <c:v>472</c:v>
                </c:pt>
                <c:pt idx="4">
                  <c:v>354</c:v>
                </c:pt>
                <c:pt idx="5">
                  <c:v>121</c:v>
                </c:pt>
                <c:pt idx="6">
                  <c:v>87</c:v>
                </c:pt>
                <c:pt idx="7">
                  <c:v>2098</c:v>
                </c:pt>
                <c:pt idx="8">
                  <c:v>241</c:v>
                </c:pt>
                <c:pt idx="9">
                  <c:v>519</c:v>
                </c:pt>
                <c:pt idx="10">
                  <c:v>946</c:v>
                </c:pt>
                <c:pt idx="11">
                  <c:v>2970</c:v>
                </c:pt>
                <c:pt idx="12">
                  <c:v>621</c:v>
                </c:pt>
                <c:pt idx="13">
                  <c:v>1236</c:v>
                </c:pt>
                <c:pt idx="14">
                  <c:v>2039</c:v>
                </c:pt>
                <c:pt idx="15">
                  <c:v>717</c:v>
                </c:pt>
                <c:pt idx="16">
                  <c:v>787</c:v>
                </c:pt>
                <c:pt idx="17">
                  <c:v>685</c:v>
                </c:pt>
                <c:pt idx="18">
                  <c:v>202</c:v>
                </c:pt>
                <c:pt idx="19">
                  <c:v>670</c:v>
                </c:pt>
                <c:pt idx="20">
                  <c:v>1629</c:v>
                </c:pt>
                <c:pt idx="21">
                  <c:v>2422</c:v>
                </c:pt>
                <c:pt idx="22">
                  <c:v>3264</c:v>
                </c:pt>
                <c:pt idx="23">
                  <c:v>1021</c:v>
                </c:pt>
              </c:numCache>
            </c:numRef>
          </c:val>
        </c:ser>
        <c:ser>
          <c:idx val="0"/>
          <c:order val="1"/>
          <c:tx>
            <c:strRef>
              <c:f>'Chart data'!$E$1</c:f>
              <c:strCache>
                <c:ptCount val="1"/>
                <c:pt idx="0">
                  <c:v>Claimants Engaged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'Chart data'!$E$2:$E$25</c:f>
              <c:numCache>
                <c:formatCode>General</c:formatCode>
                <c:ptCount val="24"/>
                <c:pt idx="0">
                  <c:v>282</c:v>
                </c:pt>
                <c:pt idx="1">
                  <c:v>147</c:v>
                </c:pt>
                <c:pt idx="2">
                  <c:v>63</c:v>
                </c:pt>
                <c:pt idx="3">
                  <c:v>248</c:v>
                </c:pt>
                <c:pt idx="4">
                  <c:v>233</c:v>
                </c:pt>
                <c:pt idx="5">
                  <c:v>97</c:v>
                </c:pt>
                <c:pt idx="6">
                  <c:v>62</c:v>
                </c:pt>
                <c:pt idx="7">
                  <c:v>1418</c:v>
                </c:pt>
                <c:pt idx="8">
                  <c:v>185</c:v>
                </c:pt>
                <c:pt idx="9">
                  <c:v>353</c:v>
                </c:pt>
                <c:pt idx="10">
                  <c:v>606</c:v>
                </c:pt>
                <c:pt idx="11">
                  <c:v>1882</c:v>
                </c:pt>
                <c:pt idx="12">
                  <c:v>488</c:v>
                </c:pt>
                <c:pt idx="13">
                  <c:v>1105</c:v>
                </c:pt>
                <c:pt idx="14">
                  <c:v>1803</c:v>
                </c:pt>
                <c:pt idx="15">
                  <c:v>499</c:v>
                </c:pt>
                <c:pt idx="16">
                  <c:v>519</c:v>
                </c:pt>
                <c:pt idx="17">
                  <c:v>438</c:v>
                </c:pt>
                <c:pt idx="18">
                  <c:v>118</c:v>
                </c:pt>
                <c:pt idx="19">
                  <c:v>435</c:v>
                </c:pt>
                <c:pt idx="20">
                  <c:v>1149</c:v>
                </c:pt>
                <c:pt idx="21">
                  <c:v>1704</c:v>
                </c:pt>
                <c:pt idx="22">
                  <c:v>2122</c:v>
                </c:pt>
                <c:pt idx="23">
                  <c:v>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50"/>
        <c:axId val="304874872"/>
        <c:axId val="304875264"/>
      </c:barChart>
      <c:lineChart>
        <c:grouping val="standard"/>
        <c:varyColors val="0"/>
        <c:ser>
          <c:idx val="2"/>
          <c:order val="2"/>
          <c:tx>
            <c:strRef>
              <c:f>'Chart data'!$H$1</c:f>
              <c:strCache>
                <c:ptCount val="1"/>
                <c:pt idx="0">
                  <c:v>Percent Engaged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'[1]Chart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data'!$H$2:$H$25</c:f>
              <c:numCache>
                <c:formatCode>0.00%</c:formatCode>
                <c:ptCount val="24"/>
                <c:pt idx="0">
                  <c:v>0.6012793176972282</c:v>
                </c:pt>
                <c:pt idx="1">
                  <c:v>0.62820512820512819</c:v>
                </c:pt>
                <c:pt idx="2">
                  <c:v>0.7</c:v>
                </c:pt>
                <c:pt idx="3">
                  <c:v>0.52542372881355937</c:v>
                </c:pt>
                <c:pt idx="4">
                  <c:v>0.65819209039548021</c:v>
                </c:pt>
                <c:pt idx="5">
                  <c:v>0.80165289256198347</c:v>
                </c:pt>
                <c:pt idx="6">
                  <c:v>0.71264367816091956</c:v>
                </c:pt>
                <c:pt idx="7">
                  <c:v>0.67588179218303146</c:v>
                </c:pt>
                <c:pt idx="8">
                  <c:v>0.76763485477178428</c:v>
                </c:pt>
                <c:pt idx="9">
                  <c:v>0.68015414258188822</c:v>
                </c:pt>
                <c:pt idx="10">
                  <c:v>0.64059196617336156</c:v>
                </c:pt>
                <c:pt idx="11">
                  <c:v>0.63367003367003372</c:v>
                </c:pt>
                <c:pt idx="12">
                  <c:v>0.78582930756843805</c:v>
                </c:pt>
                <c:pt idx="13">
                  <c:v>0.89401294498381878</c:v>
                </c:pt>
                <c:pt idx="14">
                  <c:v>0.88425698871996072</c:v>
                </c:pt>
                <c:pt idx="15">
                  <c:v>0.69595536959553694</c:v>
                </c:pt>
                <c:pt idx="16">
                  <c:v>0.65946632782719183</c:v>
                </c:pt>
                <c:pt idx="17">
                  <c:v>0.6394160583941606</c:v>
                </c:pt>
                <c:pt idx="18">
                  <c:v>0.58415841584158412</c:v>
                </c:pt>
                <c:pt idx="19">
                  <c:v>0.64925373134328357</c:v>
                </c:pt>
                <c:pt idx="20">
                  <c:v>0.70534069981583791</c:v>
                </c:pt>
                <c:pt idx="21">
                  <c:v>0.70355078447564001</c:v>
                </c:pt>
                <c:pt idx="22">
                  <c:v>0.65012254901960786</c:v>
                </c:pt>
                <c:pt idx="23">
                  <c:v>0.6611165523996082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301000"/>
        <c:axId val="292300608"/>
      </c:lineChart>
      <c:catAx>
        <c:axId val="304874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75264"/>
        <c:crosses val="autoZero"/>
        <c:auto val="1"/>
        <c:lblAlgn val="ctr"/>
        <c:lblOffset val="100"/>
        <c:noMultiLvlLbl val="0"/>
      </c:catAx>
      <c:valAx>
        <c:axId val="304875264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874872"/>
        <c:crosses val="autoZero"/>
        <c:crossBetween val="between"/>
        <c:majorUnit val="1000"/>
        <c:minorUnit val="100"/>
      </c:valAx>
      <c:valAx>
        <c:axId val="292300608"/>
        <c:scaling>
          <c:orientation val="minMax"/>
          <c:max val="1"/>
          <c:min val="0.4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301000"/>
        <c:crosses val="max"/>
        <c:crossBetween val="between"/>
        <c:minorUnit val="1.0000000000000002E-2"/>
      </c:valAx>
      <c:catAx>
        <c:axId val="292301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300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LWDB Average Days-to-Employment</a:t>
            </a:r>
            <a:endParaRPr lang="en-US" sz="9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6877100367478"/>
          <c:y val="0.15023049391553328"/>
          <c:w val="0.7975912932875856"/>
          <c:h val="0.62638339298496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data'!$F$1</c:f>
              <c:strCache>
                <c:ptCount val="1"/>
                <c:pt idx="0">
                  <c:v>Total Days-to-Employment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'Chart data'!$F$2:$F$25</c:f>
              <c:numCache>
                <c:formatCode>General</c:formatCode>
                <c:ptCount val="24"/>
                <c:pt idx="0">
                  <c:v>23120</c:v>
                </c:pt>
                <c:pt idx="1">
                  <c:v>11202</c:v>
                </c:pt>
                <c:pt idx="2">
                  <c:v>4518</c:v>
                </c:pt>
                <c:pt idx="3">
                  <c:v>21735</c:v>
                </c:pt>
                <c:pt idx="4">
                  <c:v>21721</c:v>
                </c:pt>
                <c:pt idx="5">
                  <c:v>6823</c:v>
                </c:pt>
                <c:pt idx="6">
                  <c:v>4193</c:v>
                </c:pt>
                <c:pt idx="7">
                  <c:v>115981</c:v>
                </c:pt>
                <c:pt idx="8">
                  <c:v>17858</c:v>
                </c:pt>
                <c:pt idx="9">
                  <c:v>25570</c:v>
                </c:pt>
                <c:pt idx="10">
                  <c:v>45963</c:v>
                </c:pt>
                <c:pt idx="11">
                  <c:v>145335</c:v>
                </c:pt>
                <c:pt idx="12">
                  <c:v>43568</c:v>
                </c:pt>
                <c:pt idx="13">
                  <c:v>90085</c:v>
                </c:pt>
                <c:pt idx="14">
                  <c:v>170328</c:v>
                </c:pt>
                <c:pt idx="15">
                  <c:v>37327</c:v>
                </c:pt>
                <c:pt idx="16">
                  <c:v>37189</c:v>
                </c:pt>
                <c:pt idx="17">
                  <c:v>31489</c:v>
                </c:pt>
                <c:pt idx="18">
                  <c:v>9461</c:v>
                </c:pt>
                <c:pt idx="19">
                  <c:v>30580</c:v>
                </c:pt>
                <c:pt idx="20">
                  <c:v>79724</c:v>
                </c:pt>
                <c:pt idx="21">
                  <c:v>134072</c:v>
                </c:pt>
                <c:pt idx="22">
                  <c:v>170223</c:v>
                </c:pt>
                <c:pt idx="23">
                  <c:v>48491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50"/>
        <c:axId val="377592952"/>
        <c:axId val="377593344"/>
      </c:barChart>
      <c:lineChart>
        <c:grouping val="standard"/>
        <c:varyColors val="0"/>
        <c:ser>
          <c:idx val="1"/>
          <c:order val="1"/>
          <c:tx>
            <c:strRef>
              <c:f>'Chart data'!$G$1</c:f>
              <c:strCache>
                <c:ptCount val="1"/>
                <c:pt idx="0">
                  <c:v>Average Days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'Chart data'!$G$2:$G$25</c:f>
              <c:numCache>
                <c:formatCode>0.0</c:formatCode>
                <c:ptCount val="24"/>
                <c:pt idx="0">
                  <c:v>81.98581560283688</c:v>
                </c:pt>
                <c:pt idx="1">
                  <c:v>76.204081632653057</c:v>
                </c:pt>
                <c:pt idx="2">
                  <c:v>71.714285714285708</c:v>
                </c:pt>
                <c:pt idx="3">
                  <c:v>87.641129032258064</c:v>
                </c:pt>
                <c:pt idx="4">
                  <c:v>93.223175965665234</c:v>
                </c:pt>
                <c:pt idx="5">
                  <c:v>70.340206185567013</c:v>
                </c:pt>
                <c:pt idx="6">
                  <c:v>67.629032258064512</c:v>
                </c:pt>
                <c:pt idx="7">
                  <c:v>81.791960507757409</c:v>
                </c:pt>
                <c:pt idx="8">
                  <c:v>96.529729729729723</c:v>
                </c:pt>
                <c:pt idx="9">
                  <c:v>72.436260623229458</c:v>
                </c:pt>
                <c:pt idx="10">
                  <c:v>75.846534653465341</c:v>
                </c:pt>
                <c:pt idx="11">
                  <c:v>77.223698193411266</c:v>
                </c:pt>
                <c:pt idx="12">
                  <c:v>89.278688524590166</c:v>
                </c:pt>
                <c:pt idx="13">
                  <c:v>81.524886877828052</c:v>
                </c:pt>
                <c:pt idx="14">
                  <c:v>94.469217970049911</c:v>
                </c:pt>
                <c:pt idx="15">
                  <c:v>74.803607214428851</c:v>
                </c:pt>
                <c:pt idx="16">
                  <c:v>71.655105973025044</c:v>
                </c:pt>
                <c:pt idx="17">
                  <c:v>71.892694063926939</c:v>
                </c:pt>
                <c:pt idx="18">
                  <c:v>80.177966101694921</c:v>
                </c:pt>
                <c:pt idx="19">
                  <c:v>70.298850574712645</c:v>
                </c:pt>
                <c:pt idx="20">
                  <c:v>69.385552654482154</c:v>
                </c:pt>
                <c:pt idx="21">
                  <c:v>78.680751173708927</c:v>
                </c:pt>
                <c:pt idx="22">
                  <c:v>80.218190386427892</c:v>
                </c:pt>
                <c:pt idx="23">
                  <c:v>71.838518518518512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594128"/>
        <c:axId val="377593736"/>
      </c:lineChart>
      <c:catAx>
        <c:axId val="377592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593344"/>
        <c:crosses val="autoZero"/>
        <c:auto val="1"/>
        <c:lblAlgn val="ctr"/>
        <c:lblOffset val="100"/>
        <c:noMultiLvlLbl val="0"/>
      </c:catAx>
      <c:valAx>
        <c:axId val="377593344"/>
        <c:scaling>
          <c:orientation val="minMax"/>
          <c:max val="1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592952"/>
        <c:crosses val="autoZero"/>
        <c:crossBetween val="between"/>
        <c:majorUnit val="20000"/>
      </c:valAx>
      <c:valAx>
        <c:axId val="377593736"/>
        <c:scaling>
          <c:orientation val="minMax"/>
          <c:max val="95"/>
          <c:min val="3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594128"/>
        <c:crosses val="max"/>
        <c:crossBetween val="between"/>
        <c:majorUnit val="5"/>
        <c:minorUnit val="1"/>
      </c:valAx>
      <c:catAx>
        <c:axId val="37759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377593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Statewide Placement Rate</a:t>
            </a:r>
          </a:p>
        </c:rich>
      </c:tx>
      <c:layout>
        <c:manualLayout>
          <c:xMode val="edge"/>
          <c:yMode val="edge"/>
          <c:x val="0.23844754874948895"/>
          <c:y val="2.9850746268656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912917642051499"/>
          <c:y val="0.14676616915422885"/>
          <c:w val="0.74943562578879064"/>
          <c:h val="0.62401300583695696"/>
        </c:manualLayout>
      </c:layout>
      <c:barChart>
        <c:barDir val="col"/>
        <c:grouping val="clustered"/>
        <c:varyColors val="0"/>
        <c:ser>
          <c:idx val="0"/>
          <c:order val="1"/>
          <c:tx>
            <c:v>Claimants Placed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109355280231783E-2"/>
                  <c:y val="0.15503875968992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56628064063136"/>
                      <c:h val="0.129043927648578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'Placement Rate'!$E$30</c:f>
              <c:numCache>
                <c:formatCode>0.00%</c:formatCode>
                <c:ptCount val="1"/>
                <c:pt idx="0">
                  <c:v>0.64014359963564271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113520"/>
        <c:axId val="215094560"/>
      </c:barChart>
      <c:lineChart>
        <c:grouping val="standard"/>
        <c:varyColors val="0"/>
        <c:ser>
          <c:idx val="1"/>
          <c:order val="0"/>
          <c:tx>
            <c:v>Goal Floor Threshold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"/>
              <c:pt idx="0">
                <c:v> </c:v>
              </c:pt>
            </c:strLit>
          </c:cat>
          <c:val>
            <c:numRef>
              <c:f>'Placement Rate'!$K$8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113520"/>
        <c:axId val="215094560"/>
      </c:lineChart>
      <c:catAx>
        <c:axId val="30411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094560"/>
        <c:crosses val="autoZero"/>
        <c:auto val="1"/>
        <c:lblAlgn val="ctr"/>
        <c:lblOffset val="100"/>
        <c:noMultiLvlLbl val="0"/>
      </c:catAx>
      <c:valAx>
        <c:axId val="215094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113520"/>
        <c:crosses val="autoZero"/>
        <c:crossBetween val="between"/>
        <c:majorUnit val="0.1"/>
        <c:min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446615532289324E-2"/>
          <c:y val="0.8217181807497943"/>
          <c:w val="0.72790386085287151"/>
          <c:h val="0.148431072981548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i="0" baseline="0">
                <a:effectLst/>
              </a:rPr>
              <a:t>Statewide Average Days-to-Employment</a:t>
            </a:r>
            <a:endParaRPr lang="en-US" sz="800">
              <a:effectLst/>
            </a:endParaRPr>
          </a:p>
        </c:rich>
      </c:tx>
      <c:layout>
        <c:manualLayout>
          <c:xMode val="edge"/>
          <c:yMode val="edge"/>
          <c:x val="0.2655197132616488"/>
          <c:y val="1.9184652278177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078232156464314"/>
          <c:y val="0.14529994901716423"/>
          <c:w val="0.75054384330990886"/>
          <c:h val="0.65111010404275005"/>
        </c:manualLayout>
      </c:layout>
      <c:barChart>
        <c:barDir val="col"/>
        <c:grouping val="clustered"/>
        <c:varyColors val="0"/>
        <c:ser>
          <c:idx val="1"/>
          <c:order val="0"/>
          <c:tx>
            <c:v>Average Days-to-Employment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5710113073651581E-17"/>
                  <c:y val="0.149365197908887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'Average Days-to-Employment'!$H$30</c:f>
              <c:numCache>
                <c:formatCode>#,##0.00</c:formatCode>
                <c:ptCount val="1"/>
                <c:pt idx="0">
                  <c:v>79.76405507786663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95344"/>
        <c:axId val="215095736"/>
      </c:barChart>
      <c:lineChart>
        <c:grouping val="standard"/>
        <c:varyColors val="0"/>
        <c:ser>
          <c:idx val="0"/>
          <c:order val="1"/>
          <c:tx>
            <c:v>Goal Ceiling Limit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"/>
              <c:pt idx="0">
                <c:v> </c:v>
              </c:pt>
            </c:strLit>
          </c:cat>
          <c:val>
            <c:numRef>
              <c:f>'Placement Rate'!$S$8</c:f>
              <c:numCache>
                <c:formatCode>0.00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95344"/>
        <c:axId val="215095736"/>
      </c:lineChart>
      <c:catAx>
        <c:axId val="21509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095736"/>
        <c:crosses val="autoZero"/>
        <c:auto val="1"/>
        <c:lblAlgn val="ctr"/>
        <c:lblOffset val="100"/>
        <c:noMultiLvlLbl val="0"/>
      </c:catAx>
      <c:valAx>
        <c:axId val="21509573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095344"/>
        <c:crosses val="autoZero"/>
        <c:crossBetween val="between"/>
        <c:majorUnit val="10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0160020320040646E-2"/>
          <c:y val="0.84592156196302803"/>
          <c:w val="0.96534304179719488"/>
          <c:h val="0.15407843803697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LWDB Placement Rate</a:t>
            </a:r>
          </a:p>
        </c:rich>
      </c:tx>
      <c:layout>
        <c:manualLayout>
          <c:xMode val="edge"/>
          <c:yMode val="edge"/>
          <c:x val="0.34014072184638894"/>
          <c:y val="3.9950062421972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9550355501337"/>
          <c:y val="0.12976299310900744"/>
          <c:w val="0.77050608110605889"/>
          <c:h val="0.64015767691959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data'!$B$1</c:f>
              <c:strCache>
                <c:ptCount val="1"/>
                <c:pt idx="0">
                  <c:v>Total Claimants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data'!$B$2:$B$25</c:f>
              <c:numCache>
                <c:formatCode>General</c:formatCode>
                <c:ptCount val="24"/>
                <c:pt idx="0">
                  <c:v>755</c:v>
                </c:pt>
                <c:pt idx="1">
                  <c:v>366</c:v>
                </c:pt>
                <c:pt idx="2">
                  <c:v>140</c:v>
                </c:pt>
                <c:pt idx="3">
                  <c:v>630</c:v>
                </c:pt>
                <c:pt idx="4">
                  <c:v>572</c:v>
                </c:pt>
                <c:pt idx="5">
                  <c:v>175</c:v>
                </c:pt>
                <c:pt idx="6">
                  <c:v>141</c:v>
                </c:pt>
                <c:pt idx="7">
                  <c:v>3277</c:v>
                </c:pt>
                <c:pt idx="8">
                  <c:v>358</c:v>
                </c:pt>
                <c:pt idx="9">
                  <c:v>832</c:v>
                </c:pt>
                <c:pt idx="10">
                  <c:v>1463</c:v>
                </c:pt>
                <c:pt idx="11">
                  <c:v>4611</c:v>
                </c:pt>
                <c:pt idx="12">
                  <c:v>962</c:v>
                </c:pt>
                <c:pt idx="13">
                  <c:v>1746</c:v>
                </c:pt>
                <c:pt idx="14">
                  <c:v>2850</c:v>
                </c:pt>
                <c:pt idx="15">
                  <c:v>1105</c:v>
                </c:pt>
                <c:pt idx="16">
                  <c:v>1185</c:v>
                </c:pt>
                <c:pt idx="17">
                  <c:v>1065</c:v>
                </c:pt>
                <c:pt idx="18">
                  <c:v>317</c:v>
                </c:pt>
                <c:pt idx="19">
                  <c:v>1028</c:v>
                </c:pt>
                <c:pt idx="20">
                  <c:v>2550</c:v>
                </c:pt>
                <c:pt idx="21">
                  <c:v>4049</c:v>
                </c:pt>
                <c:pt idx="22">
                  <c:v>5553</c:v>
                </c:pt>
                <c:pt idx="23">
                  <c:v>1596</c:v>
                </c:pt>
              </c:numCache>
            </c:numRef>
          </c:val>
        </c:ser>
        <c:ser>
          <c:idx val="1"/>
          <c:order val="1"/>
          <c:tx>
            <c:strRef>
              <c:f>'Chart data'!$C$1</c:f>
              <c:strCache>
                <c:ptCount val="1"/>
                <c:pt idx="0">
                  <c:v>Claimants 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data'!$C$2:$C$25</c:f>
              <c:numCache>
                <c:formatCode>General</c:formatCode>
                <c:ptCount val="24"/>
                <c:pt idx="0">
                  <c:v>469</c:v>
                </c:pt>
                <c:pt idx="1">
                  <c:v>234</c:v>
                </c:pt>
                <c:pt idx="2">
                  <c:v>90</c:v>
                </c:pt>
                <c:pt idx="3">
                  <c:v>472</c:v>
                </c:pt>
                <c:pt idx="4">
                  <c:v>354</c:v>
                </c:pt>
                <c:pt idx="5">
                  <c:v>121</c:v>
                </c:pt>
                <c:pt idx="6">
                  <c:v>87</c:v>
                </c:pt>
                <c:pt idx="7">
                  <c:v>2098</c:v>
                </c:pt>
                <c:pt idx="8">
                  <c:v>241</c:v>
                </c:pt>
                <c:pt idx="9">
                  <c:v>519</c:v>
                </c:pt>
                <c:pt idx="10">
                  <c:v>946</c:v>
                </c:pt>
                <c:pt idx="11">
                  <c:v>2970</c:v>
                </c:pt>
                <c:pt idx="12">
                  <c:v>621</c:v>
                </c:pt>
                <c:pt idx="13">
                  <c:v>1236</c:v>
                </c:pt>
                <c:pt idx="14">
                  <c:v>2039</c:v>
                </c:pt>
                <c:pt idx="15">
                  <c:v>717</c:v>
                </c:pt>
                <c:pt idx="16">
                  <c:v>787</c:v>
                </c:pt>
                <c:pt idx="17">
                  <c:v>685</c:v>
                </c:pt>
                <c:pt idx="18">
                  <c:v>202</c:v>
                </c:pt>
                <c:pt idx="19">
                  <c:v>670</c:v>
                </c:pt>
                <c:pt idx="20">
                  <c:v>1629</c:v>
                </c:pt>
                <c:pt idx="21">
                  <c:v>2422</c:v>
                </c:pt>
                <c:pt idx="22">
                  <c:v>3264</c:v>
                </c:pt>
                <c:pt idx="23">
                  <c:v>1021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50"/>
        <c:axId val="299129232"/>
        <c:axId val="299129624"/>
      </c:barChart>
      <c:lineChart>
        <c:grouping val="standard"/>
        <c:varyColors val="0"/>
        <c:ser>
          <c:idx val="2"/>
          <c:order val="2"/>
          <c:tx>
            <c:strRef>
              <c:f>'Chart data'!$D$1</c:f>
              <c:strCache>
                <c:ptCount val="1"/>
                <c:pt idx="0">
                  <c:v>Percent Employed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'[1]Chart data'!$A$2:$A$25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'Chart data'!$D$2:$D$25</c:f>
              <c:numCache>
                <c:formatCode>0.00%</c:formatCode>
                <c:ptCount val="24"/>
                <c:pt idx="0">
                  <c:v>0.62119205298013247</c:v>
                </c:pt>
                <c:pt idx="1">
                  <c:v>0.63934426229508201</c:v>
                </c:pt>
                <c:pt idx="2">
                  <c:v>0.6428571428571429</c:v>
                </c:pt>
                <c:pt idx="3">
                  <c:v>0.74920634920634921</c:v>
                </c:pt>
                <c:pt idx="4">
                  <c:v>0.61888111888111885</c:v>
                </c:pt>
                <c:pt idx="5">
                  <c:v>0.69142857142857139</c:v>
                </c:pt>
                <c:pt idx="6">
                  <c:v>0.61702127659574468</c:v>
                </c:pt>
                <c:pt idx="7">
                  <c:v>0.64021971315227344</c:v>
                </c:pt>
                <c:pt idx="8">
                  <c:v>0.67318435754189943</c:v>
                </c:pt>
                <c:pt idx="9">
                  <c:v>0.62379807692307687</c:v>
                </c:pt>
                <c:pt idx="10">
                  <c:v>0.64661654135338342</c:v>
                </c:pt>
                <c:pt idx="11">
                  <c:v>0.64411190631099546</c:v>
                </c:pt>
                <c:pt idx="12">
                  <c:v>0.64553014553014554</c:v>
                </c:pt>
                <c:pt idx="13">
                  <c:v>0.70790378006872856</c:v>
                </c:pt>
                <c:pt idx="14">
                  <c:v>0.7154385964912281</c:v>
                </c:pt>
                <c:pt idx="15">
                  <c:v>0.64886877828054301</c:v>
                </c:pt>
                <c:pt idx="16">
                  <c:v>0.66413502109704636</c:v>
                </c:pt>
                <c:pt idx="17">
                  <c:v>0.64319248826291076</c:v>
                </c:pt>
                <c:pt idx="18">
                  <c:v>0.63722397476340698</c:v>
                </c:pt>
                <c:pt idx="19">
                  <c:v>0.65175097276264593</c:v>
                </c:pt>
                <c:pt idx="20">
                  <c:v>0.63882352941176468</c:v>
                </c:pt>
                <c:pt idx="21">
                  <c:v>0.59817238824401087</c:v>
                </c:pt>
                <c:pt idx="22">
                  <c:v>0.5877903835764452</c:v>
                </c:pt>
                <c:pt idx="23">
                  <c:v>0.63972431077694236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130408"/>
        <c:axId val="299130016"/>
      </c:lineChart>
      <c:catAx>
        <c:axId val="29912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29624"/>
        <c:crosses val="autoZero"/>
        <c:auto val="1"/>
        <c:lblAlgn val="ctr"/>
        <c:lblOffset val="100"/>
        <c:noMultiLvlLbl val="0"/>
      </c:catAx>
      <c:valAx>
        <c:axId val="299129624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29232"/>
        <c:crosses val="autoZero"/>
        <c:crossBetween val="between"/>
        <c:majorUnit val="1000"/>
        <c:minorUnit val="100"/>
      </c:valAx>
      <c:valAx>
        <c:axId val="299130016"/>
        <c:scaling>
          <c:orientation val="minMax"/>
          <c:max val="0.75000000000000011"/>
          <c:min val="0.4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130408"/>
        <c:crosses val="max"/>
        <c:crossBetween val="between"/>
        <c:majorUnit val="5.000000000000001E-2"/>
      </c:valAx>
      <c:catAx>
        <c:axId val="299130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913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LWDB Average Days-to-Employment</a:t>
            </a:r>
            <a:endParaRPr lang="en-US" sz="9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6877100367478"/>
          <c:y val="0.15023049391553328"/>
          <c:w val="0.7975912932875856"/>
          <c:h val="0.62638339298496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data'!$F$1</c:f>
              <c:strCache>
                <c:ptCount val="1"/>
                <c:pt idx="0">
                  <c:v>Total Days-to-Employment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'Chart data'!$F$2:$F$25</c:f>
              <c:numCache>
                <c:formatCode>General</c:formatCode>
                <c:ptCount val="24"/>
                <c:pt idx="0">
                  <c:v>23120</c:v>
                </c:pt>
                <c:pt idx="1">
                  <c:v>11202</c:v>
                </c:pt>
                <c:pt idx="2">
                  <c:v>4518</c:v>
                </c:pt>
                <c:pt idx="3">
                  <c:v>21735</c:v>
                </c:pt>
                <c:pt idx="4">
                  <c:v>21721</c:v>
                </c:pt>
                <c:pt idx="5">
                  <c:v>6823</c:v>
                </c:pt>
                <c:pt idx="6">
                  <c:v>4193</c:v>
                </c:pt>
                <c:pt idx="7">
                  <c:v>115981</c:v>
                </c:pt>
                <c:pt idx="8">
                  <c:v>17858</c:v>
                </c:pt>
                <c:pt idx="9">
                  <c:v>25570</c:v>
                </c:pt>
                <c:pt idx="10">
                  <c:v>45963</c:v>
                </c:pt>
                <c:pt idx="11">
                  <c:v>145335</c:v>
                </c:pt>
                <c:pt idx="12">
                  <c:v>43568</c:v>
                </c:pt>
                <c:pt idx="13">
                  <c:v>90085</c:v>
                </c:pt>
                <c:pt idx="14">
                  <c:v>170328</c:v>
                </c:pt>
                <c:pt idx="15">
                  <c:v>37327</c:v>
                </c:pt>
                <c:pt idx="16">
                  <c:v>37189</c:v>
                </c:pt>
                <c:pt idx="17">
                  <c:v>31489</c:v>
                </c:pt>
                <c:pt idx="18">
                  <c:v>9461</c:v>
                </c:pt>
                <c:pt idx="19">
                  <c:v>30580</c:v>
                </c:pt>
                <c:pt idx="20">
                  <c:v>79724</c:v>
                </c:pt>
                <c:pt idx="21">
                  <c:v>134072</c:v>
                </c:pt>
                <c:pt idx="22">
                  <c:v>170223</c:v>
                </c:pt>
                <c:pt idx="23">
                  <c:v>48491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50"/>
        <c:axId val="378098888"/>
        <c:axId val="378099280"/>
      </c:barChart>
      <c:lineChart>
        <c:grouping val="standard"/>
        <c:varyColors val="0"/>
        <c:ser>
          <c:idx val="1"/>
          <c:order val="1"/>
          <c:tx>
            <c:strRef>
              <c:f>'Chart data'!$G$1</c:f>
              <c:strCache>
                <c:ptCount val="1"/>
                <c:pt idx="0">
                  <c:v>Average Days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'Chart data'!$G$2:$G$25</c:f>
              <c:numCache>
                <c:formatCode>0.0</c:formatCode>
                <c:ptCount val="24"/>
                <c:pt idx="0">
                  <c:v>81.98581560283688</c:v>
                </c:pt>
                <c:pt idx="1">
                  <c:v>76.204081632653057</c:v>
                </c:pt>
                <c:pt idx="2">
                  <c:v>71.714285714285708</c:v>
                </c:pt>
                <c:pt idx="3">
                  <c:v>87.641129032258064</c:v>
                </c:pt>
                <c:pt idx="4">
                  <c:v>93.223175965665234</c:v>
                </c:pt>
                <c:pt idx="5">
                  <c:v>70.340206185567013</c:v>
                </c:pt>
                <c:pt idx="6">
                  <c:v>67.629032258064512</c:v>
                </c:pt>
                <c:pt idx="7">
                  <c:v>81.791960507757409</c:v>
                </c:pt>
                <c:pt idx="8">
                  <c:v>96.529729729729723</c:v>
                </c:pt>
                <c:pt idx="9">
                  <c:v>72.436260623229458</c:v>
                </c:pt>
                <c:pt idx="10">
                  <c:v>75.846534653465341</c:v>
                </c:pt>
                <c:pt idx="11">
                  <c:v>77.223698193411266</c:v>
                </c:pt>
                <c:pt idx="12">
                  <c:v>89.278688524590166</c:v>
                </c:pt>
                <c:pt idx="13">
                  <c:v>81.524886877828052</c:v>
                </c:pt>
                <c:pt idx="14">
                  <c:v>94.469217970049911</c:v>
                </c:pt>
                <c:pt idx="15">
                  <c:v>74.803607214428851</c:v>
                </c:pt>
                <c:pt idx="16">
                  <c:v>71.655105973025044</c:v>
                </c:pt>
                <c:pt idx="17">
                  <c:v>71.892694063926939</c:v>
                </c:pt>
                <c:pt idx="18">
                  <c:v>80.177966101694921</c:v>
                </c:pt>
                <c:pt idx="19">
                  <c:v>70.298850574712645</c:v>
                </c:pt>
                <c:pt idx="20">
                  <c:v>69.385552654482154</c:v>
                </c:pt>
                <c:pt idx="21">
                  <c:v>78.680751173708927</c:v>
                </c:pt>
                <c:pt idx="22">
                  <c:v>80.218190386427892</c:v>
                </c:pt>
                <c:pt idx="23">
                  <c:v>71.838518518518512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610992"/>
        <c:axId val="378099672"/>
      </c:lineChart>
      <c:catAx>
        <c:axId val="3780988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99280"/>
        <c:crosses val="autoZero"/>
        <c:auto val="1"/>
        <c:lblAlgn val="ctr"/>
        <c:lblOffset val="100"/>
        <c:noMultiLvlLbl val="0"/>
      </c:catAx>
      <c:valAx>
        <c:axId val="378099280"/>
        <c:scaling>
          <c:orientation val="minMax"/>
          <c:max val="1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98888"/>
        <c:crosses val="autoZero"/>
        <c:crossBetween val="between"/>
        <c:majorUnit val="20000"/>
      </c:valAx>
      <c:valAx>
        <c:axId val="378099672"/>
        <c:scaling>
          <c:orientation val="minMax"/>
          <c:max val="100"/>
          <c:min val="5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10992"/>
        <c:crosses val="max"/>
        <c:crossBetween val="between"/>
        <c:minorUnit val="1"/>
      </c:valAx>
      <c:catAx>
        <c:axId val="377610992"/>
        <c:scaling>
          <c:orientation val="minMax"/>
        </c:scaling>
        <c:delete val="1"/>
        <c:axPos val="b"/>
        <c:majorTickMark val="out"/>
        <c:minorTickMark val="none"/>
        <c:tickLblPos val="nextTo"/>
        <c:crossAx val="378099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Statewide Placement Rate</a:t>
            </a:r>
          </a:p>
        </c:rich>
      </c:tx>
      <c:layout>
        <c:manualLayout>
          <c:xMode val="edge"/>
          <c:yMode val="edge"/>
          <c:x val="0.23844754874948895"/>
          <c:y val="2.9850746268656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912917642051499"/>
          <c:y val="0.14676616915422885"/>
          <c:w val="0.74943562578879064"/>
          <c:h val="0.62401300583695696"/>
        </c:manualLayout>
      </c:layout>
      <c:barChart>
        <c:barDir val="col"/>
        <c:grouping val="clustered"/>
        <c:varyColors val="0"/>
        <c:ser>
          <c:idx val="0"/>
          <c:order val="1"/>
          <c:tx>
            <c:v>Claimants Placed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109355280231783E-2"/>
                  <c:y val="0.15503875968992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56628064063136"/>
                      <c:h val="0.129043927648578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'Placement Rate'!$E$30</c:f>
              <c:numCache>
                <c:formatCode>0.00%</c:formatCode>
                <c:ptCount val="1"/>
                <c:pt idx="0">
                  <c:v>0.64014359963564271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098104"/>
        <c:axId val="377611384"/>
      </c:barChart>
      <c:lineChart>
        <c:grouping val="standard"/>
        <c:varyColors val="0"/>
        <c:ser>
          <c:idx val="1"/>
          <c:order val="0"/>
          <c:tx>
            <c:v>Goal Floor Threshold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"/>
              <c:pt idx="0">
                <c:v> </c:v>
              </c:pt>
            </c:strLit>
          </c:cat>
          <c:val>
            <c:numRef>
              <c:f>'[1]Placement Rate'!$K$8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098104"/>
        <c:axId val="377611384"/>
      </c:lineChart>
      <c:catAx>
        <c:axId val="37809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11384"/>
        <c:crosses val="autoZero"/>
        <c:auto val="1"/>
        <c:lblAlgn val="ctr"/>
        <c:lblOffset val="100"/>
        <c:noMultiLvlLbl val="0"/>
      </c:catAx>
      <c:valAx>
        <c:axId val="377611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98104"/>
        <c:crosses val="autoZero"/>
        <c:crossBetween val="between"/>
        <c:majorUnit val="0.1"/>
        <c:min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446615532289324E-2"/>
          <c:y val="0.8217181807497943"/>
          <c:w val="0.72790386085287151"/>
          <c:h val="0.148431072981548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i="0" baseline="0">
                <a:effectLst/>
              </a:rPr>
              <a:t>Statewide Average Days-to-Employment</a:t>
            </a:r>
            <a:endParaRPr lang="en-US" sz="800">
              <a:effectLst/>
            </a:endParaRPr>
          </a:p>
        </c:rich>
      </c:tx>
      <c:layout>
        <c:manualLayout>
          <c:xMode val="edge"/>
          <c:yMode val="edge"/>
          <c:x val="0.2655197132616488"/>
          <c:y val="1.9184652278177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078232156464314"/>
          <c:y val="0.14529994901716423"/>
          <c:w val="0.75054384330990886"/>
          <c:h val="0.65111010404275005"/>
        </c:manualLayout>
      </c:layout>
      <c:barChart>
        <c:barDir val="col"/>
        <c:grouping val="clustered"/>
        <c:varyColors val="0"/>
        <c:ser>
          <c:idx val="1"/>
          <c:order val="0"/>
          <c:tx>
            <c:v>Average Days-to-Employment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5710113073651581E-17"/>
                  <c:y val="0.149365197908887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'Average Days-to-Employment'!$H$30</c:f>
              <c:numCache>
                <c:formatCode>#,##0.00</c:formatCode>
                <c:ptCount val="1"/>
                <c:pt idx="0">
                  <c:v>79.76405507786663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12168"/>
        <c:axId val="377612560"/>
      </c:barChart>
      <c:lineChart>
        <c:grouping val="standard"/>
        <c:varyColors val="0"/>
        <c:ser>
          <c:idx val="0"/>
          <c:order val="1"/>
          <c:tx>
            <c:v>Goal Ceiling Limit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"/>
              <c:pt idx="0">
                <c:v> </c:v>
              </c:pt>
            </c:strLit>
          </c:cat>
          <c:val>
            <c:numRef>
              <c:f>'[1]Placement Rate'!$S$8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612168"/>
        <c:axId val="377612560"/>
      </c:lineChart>
      <c:catAx>
        <c:axId val="37761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12560"/>
        <c:crosses val="autoZero"/>
        <c:auto val="1"/>
        <c:lblAlgn val="ctr"/>
        <c:lblOffset val="100"/>
        <c:noMultiLvlLbl val="0"/>
      </c:catAx>
      <c:valAx>
        <c:axId val="37761256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612168"/>
        <c:crosses val="autoZero"/>
        <c:crossBetween val="between"/>
        <c:majorUnit val="10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1.0160020320040646E-2"/>
          <c:y val="0.84592156196302803"/>
          <c:w val="0.96534304179719488"/>
          <c:h val="0.154078438036971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Statewide Engagement Rate</a:t>
            </a:r>
          </a:p>
        </c:rich>
      </c:tx>
      <c:layout>
        <c:manualLayout>
          <c:xMode val="edge"/>
          <c:yMode val="edge"/>
          <c:x val="0.23844754874948895"/>
          <c:y val="2.98507462686567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912917642051499"/>
          <c:y val="0.14676616915422885"/>
          <c:w val="0.74943562578879064"/>
          <c:h val="0.62401300583695696"/>
        </c:manualLayout>
      </c:layout>
      <c:barChart>
        <c:barDir val="col"/>
        <c:grouping val="clustered"/>
        <c:varyColors val="0"/>
        <c:ser>
          <c:idx val="0"/>
          <c:order val="1"/>
          <c:tx>
            <c:v>Claimants Engaged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0582016460173781E-2"/>
                  <c:y val="0.16020671834625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4022477202837"/>
                      <c:h val="0.129043927648578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'Engagement Rate'!$F$30</c:f>
              <c:numCache>
                <c:formatCode>0.00%</c:formatCode>
                <c:ptCount val="1"/>
                <c:pt idx="0">
                  <c:v>0.69603247677241153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061632"/>
        <c:axId val="378062024"/>
      </c:barChart>
      <c:lineChart>
        <c:grouping val="standard"/>
        <c:varyColors val="0"/>
        <c:ser>
          <c:idx val="1"/>
          <c:order val="0"/>
          <c:tx>
            <c:v>Goal Floor Threshold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"/>
              <c:pt idx="0">
                <c:v> </c:v>
              </c:pt>
            </c:strLit>
          </c:cat>
          <c:val>
            <c:numRef>
              <c:f>'[1]Placement Rate'!$K$8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061632"/>
        <c:axId val="378062024"/>
      </c:lineChart>
      <c:catAx>
        <c:axId val="37806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62024"/>
        <c:crosses val="autoZero"/>
        <c:auto val="1"/>
        <c:lblAlgn val="ctr"/>
        <c:lblOffset val="100"/>
        <c:noMultiLvlLbl val="0"/>
      </c:catAx>
      <c:valAx>
        <c:axId val="378062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061632"/>
        <c:crosses val="autoZero"/>
        <c:crossBetween val="between"/>
        <c:majorUnit val="0.1"/>
        <c:min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8446615532289324E-2"/>
          <c:y val="0.8217181807497943"/>
          <c:w val="0.72790386085287151"/>
          <c:h val="0.148431072981548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31246</xdr:colOff>
      <xdr:row>6</xdr:row>
      <xdr:rowOff>57151</xdr:rowOff>
    </xdr:from>
    <xdr:to>
      <xdr:col>8</xdr:col>
      <xdr:colOff>914400</xdr:colOff>
      <xdr:row>17</xdr:row>
      <xdr:rowOff>133671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21</xdr:row>
      <xdr:rowOff>47625</xdr:rowOff>
    </xdr:from>
    <xdr:to>
      <xdr:col>8</xdr:col>
      <xdr:colOff>838200</xdr:colOff>
      <xdr:row>33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19050</xdr:rowOff>
    </xdr:from>
    <xdr:to>
      <xdr:col>2</xdr:col>
      <xdr:colOff>581024</xdr:colOff>
      <xdr:row>17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47627</xdr:rowOff>
    </xdr:from>
    <xdr:to>
      <xdr:col>2</xdr:col>
      <xdr:colOff>552450</xdr:colOff>
      <xdr:row>33</xdr:row>
      <xdr:rowOff>142369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95250</xdr:rowOff>
    </xdr:from>
    <xdr:to>
      <xdr:col>2</xdr:col>
      <xdr:colOff>304800</xdr:colOff>
      <xdr:row>9</xdr:row>
      <xdr:rowOff>95250</xdr:rowOff>
    </xdr:to>
    <xdr:cxnSp macro="">
      <xdr:nvCxnSpPr>
        <xdr:cNvPr id="7" name="Straight Connector 6"/>
        <xdr:cNvCxnSpPr/>
      </xdr:nvCxnSpPr>
      <xdr:spPr>
        <a:xfrm>
          <a:off x="609600" y="2200275"/>
          <a:ext cx="914400" cy="0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25</xdr:row>
      <xdr:rowOff>9525</xdr:rowOff>
    </xdr:from>
    <xdr:to>
      <xdr:col>2</xdr:col>
      <xdr:colOff>295275</xdr:colOff>
      <xdr:row>25</xdr:row>
      <xdr:rowOff>9525</xdr:rowOff>
    </xdr:to>
    <xdr:cxnSp macro="">
      <xdr:nvCxnSpPr>
        <xdr:cNvPr id="8" name="Straight Connector 7"/>
        <xdr:cNvCxnSpPr/>
      </xdr:nvCxnSpPr>
      <xdr:spPr>
        <a:xfrm>
          <a:off x="600075" y="5353050"/>
          <a:ext cx="914400" cy="0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409576</xdr:colOff>
      <xdr:row>7</xdr:row>
      <xdr:rowOff>104775</xdr:rowOff>
    </xdr:from>
    <xdr:to>
      <xdr:col>1</xdr:col>
      <xdr:colOff>523875</xdr:colOff>
      <xdr:row>8</xdr:row>
      <xdr:rowOff>66675</xdr:rowOff>
    </xdr:to>
    <xdr:sp macro="" textlink="">
      <xdr:nvSpPr>
        <xdr:cNvPr id="9" name="Up Arrow 8"/>
        <xdr:cNvSpPr/>
      </xdr:nvSpPr>
      <xdr:spPr>
        <a:xfrm>
          <a:off x="1019176" y="1828800"/>
          <a:ext cx="114299" cy="15240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380998</xdr:colOff>
      <xdr:row>24</xdr:row>
      <xdr:rowOff>28573</xdr:rowOff>
    </xdr:from>
    <xdr:to>
      <xdr:col>1</xdr:col>
      <xdr:colOff>495300</xdr:colOff>
      <xdr:row>24</xdr:row>
      <xdr:rowOff>190499</xdr:rowOff>
    </xdr:to>
    <xdr:sp macro="" textlink="">
      <xdr:nvSpPr>
        <xdr:cNvPr id="10" name="Up Arrow 9"/>
        <xdr:cNvSpPr/>
      </xdr:nvSpPr>
      <xdr:spPr>
        <a:xfrm rot="10800000">
          <a:off x="990598" y="5181598"/>
          <a:ext cx="114302" cy="161926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114307</xdr:colOff>
      <xdr:row>33</xdr:row>
      <xdr:rowOff>95250</xdr:rowOff>
    </xdr:from>
    <xdr:to>
      <xdr:col>8</xdr:col>
      <xdr:colOff>781025</xdr:colOff>
      <xdr:row>43</xdr:row>
      <xdr:rowOff>64842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7" y="6962775"/>
          <a:ext cx="5543518" cy="1874592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8</xdr:row>
      <xdr:rowOff>66675</xdr:rowOff>
    </xdr:from>
    <xdr:to>
      <xdr:col>2</xdr:col>
      <xdr:colOff>219075</xdr:colOff>
      <xdr:row>9</xdr:row>
      <xdr:rowOff>76200</xdr:rowOff>
    </xdr:to>
    <xdr:sp macro="" textlink="">
      <xdr:nvSpPr>
        <xdr:cNvPr id="11" name="TextBox 10"/>
        <xdr:cNvSpPr txBox="1"/>
      </xdr:nvSpPr>
      <xdr:spPr>
        <a:xfrm>
          <a:off x="800100" y="1981200"/>
          <a:ext cx="6381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&gt;=</a:t>
          </a:r>
          <a:r>
            <a:rPr lang="en-US" sz="900" baseline="0"/>
            <a:t> </a:t>
          </a:r>
          <a:r>
            <a:rPr lang="en-US" sz="900"/>
            <a:t>81%</a:t>
          </a:r>
        </a:p>
      </xdr:txBody>
    </xdr:sp>
    <xdr:clientData/>
  </xdr:twoCellAnchor>
  <xdr:twoCellAnchor>
    <xdr:from>
      <xdr:col>1</xdr:col>
      <xdr:colOff>133350</xdr:colOff>
      <xdr:row>23</xdr:row>
      <xdr:rowOff>0</xdr:rowOff>
    </xdr:from>
    <xdr:to>
      <xdr:col>2</xdr:col>
      <xdr:colOff>228600</xdr:colOff>
      <xdr:row>23</xdr:row>
      <xdr:rowOff>171450</xdr:rowOff>
    </xdr:to>
    <xdr:sp macro="" textlink="">
      <xdr:nvSpPr>
        <xdr:cNvPr id="12" name="TextBox 11"/>
        <xdr:cNvSpPr txBox="1"/>
      </xdr:nvSpPr>
      <xdr:spPr>
        <a:xfrm>
          <a:off x="742950" y="4962525"/>
          <a:ext cx="7048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&lt;= 76 Days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31246</xdr:colOff>
      <xdr:row>6</xdr:row>
      <xdr:rowOff>57151</xdr:rowOff>
    </xdr:from>
    <xdr:to>
      <xdr:col>8</xdr:col>
      <xdr:colOff>914400</xdr:colOff>
      <xdr:row>16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21</xdr:row>
      <xdr:rowOff>47625</xdr:rowOff>
    </xdr:from>
    <xdr:to>
      <xdr:col>8</xdr:col>
      <xdr:colOff>838200</xdr:colOff>
      <xdr:row>33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19051</xdr:rowOff>
    </xdr:from>
    <xdr:to>
      <xdr:col>2</xdr:col>
      <xdr:colOff>581024</xdr:colOff>
      <xdr:row>16</xdr:row>
      <xdr:rowOff>62929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47627</xdr:rowOff>
    </xdr:from>
    <xdr:to>
      <xdr:col>2</xdr:col>
      <xdr:colOff>552450</xdr:colOff>
      <xdr:row>33</xdr:row>
      <xdr:rowOff>65879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304800</xdr:colOff>
      <xdr:row>9</xdr:row>
      <xdr:rowOff>28575</xdr:rowOff>
    </xdr:to>
    <xdr:cxnSp macro="">
      <xdr:nvCxnSpPr>
        <xdr:cNvPr id="6" name="Straight Connector 5"/>
        <xdr:cNvCxnSpPr/>
      </xdr:nvCxnSpPr>
      <xdr:spPr>
        <a:xfrm>
          <a:off x="609600" y="2019300"/>
          <a:ext cx="914400" cy="0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24</xdr:row>
      <xdr:rowOff>171450</xdr:rowOff>
    </xdr:from>
    <xdr:to>
      <xdr:col>2</xdr:col>
      <xdr:colOff>295275</xdr:colOff>
      <xdr:row>24</xdr:row>
      <xdr:rowOff>171450</xdr:rowOff>
    </xdr:to>
    <xdr:cxnSp macro="">
      <xdr:nvCxnSpPr>
        <xdr:cNvPr id="7" name="Straight Connector 6"/>
        <xdr:cNvCxnSpPr/>
      </xdr:nvCxnSpPr>
      <xdr:spPr>
        <a:xfrm>
          <a:off x="600075" y="4943475"/>
          <a:ext cx="914400" cy="0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409576</xdr:colOff>
      <xdr:row>7</xdr:row>
      <xdr:rowOff>95250</xdr:rowOff>
    </xdr:from>
    <xdr:to>
      <xdr:col>1</xdr:col>
      <xdr:colOff>523875</xdr:colOff>
      <xdr:row>8</xdr:row>
      <xdr:rowOff>57150</xdr:rowOff>
    </xdr:to>
    <xdr:sp macro="" textlink="">
      <xdr:nvSpPr>
        <xdr:cNvPr id="8" name="Up Arrow 7"/>
        <xdr:cNvSpPr/>
      </xdr:nvSpPr>
      <xdr:spPr>
        <a:xfrm>
          <a:off x="1019176" y="1704975"/>
          <a:ext cx="114299" cy="152400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380998</xdr:colOff>
      <xdr:row>23</xdr:row>
      <xdr:rowOff>171448</xdr:rowOff>
    </xdr:from>
    <xdr:to>
      <xdr:col>1</xdr:col>
      <xdr:colOff>495300</xdr:colOff>
      <xdr:row>24</xdr:row>
      <xdr:rowOff>142874</xdr:rowOff>
    </xdr:to>
    <xdr:sp macro="" textlink="">
      <xdr:nvSpPr>
        <xdr:cNvPr id="9" name="Up Arrow 8"/>
        <xdr:cNvSpPr/>
      </xdr:nvSpPr>
      <xdr:spPr>
        <a:xfrm rot="10800000">
          <a:off x="990598" y="4752973"/>
          <a:ext cx="114302" cy="161926"/>
        </a:xfrm>
        <a:prstGeom prst="up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190500</xdr:colOff>
      <xdr:row>8</xdr:row>
      <xdr:rowOff>28575</xdr:rowOff>
    </xdr:from>
    <xdr:to>
      <xdr:col>2</xdr:col>
      <xdr:colOff>219075</xdr:colOff>
      <xdr:row>9</xdr:row>
      <xdr:rowOff>38100</xdr:rowOff>
    </xdr:to>
    <xdr:sp macro="" textlink="">
      <xdr:nvSpPr>
        <xdr:cNvPr id="10" name="TextBox 9"/>
        <xdr:cNvSpPr txBox="1"/>
      </xdr:nvSpPr>
      <xdr:spPr>
        <a:xfrm>
          <a:off x="800100" y="1828800"/>
          <a:ext cx="6381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&gt;=</a:t>
          </a:r>
          <a:r>
            <a:rPr lang="en-US" sz="900" baseline="0"/>
            <a:t> </a:t>
          </a:r>
          <a:r>
            <a:rPr lang="en-US" sz="900"/>
            <a:t>81%</a:t>
          </a:r>
        </a:p>
      </xdr:txBody>
    </xdr:sp>
    <xdr:clientData/>
  </xdr:twoCellAnchor>
  <xdr:twoCellAnchor>
    <xdr:from>
      <xdr:col>1</xdr:col>
      <xdr:colOff>133350</xdr:colOff>
      <xdr:row>23</xdr:row>
      <xdr:rowOff>0</xdr:rowOff>
    </xdr:from>
    <xdr:to>
      <xdr:col>2</xdr:col>
      <xdr:colOff>228600</xdr:colOff>
      <xdr:row>23</xdr:row>
      <xdr:rowOff>171450</xdr:rowOff>
    </xdr:to>
    <xdr:sp macro="" textlink="">
      <xdr:nvSpPr>
        <xdr:cNvPr id="11" name="TextBox 10"/>
        <xdr:cNvSpPr txBox="1"/>
      </xdr:nvSpPr>
      <xdr:spPr>
        <a:xfrm>
          <a:off x="742950" y="4581525"/>
          <a:ext cx="7048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&lt;= 76 Days</a:t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2</xdr:col>
      <xdr:colOff>581024</xdr:colOff>
      <xdr:row>48</xdr:row>
      <xdr:rowOff>95580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36</xdr:row>
      <xdr:rowOff>0</xdr:rowOff>
    </xdr:from>
    <xdr:to>
      <xdr:col>8</xdr:col>
      <xdr:colOff>883154</xdr:colOff>
      <xdr:row>48</xdr:row>
      <xdr:rowOff>95250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0.33333</cdr:x>
      <cdr:y>0.25711</cdr:y>
    </cdr:from>
    <cdr:to>
      <cdr:x>0.84127</cdr:x>
      <cdr:y>0.25711</cdr:y>
    </cdr:to>
    <cdr:cxnSp macro="">
      <cdr:nvCxnSpPr>
        <cdr:cNvPr id="2" name="Straight Connector 1"/>
        <cdr:cNvCxnSpPr/>
      </cdr:nvCxnSpPr>
      <cdr:spPr>
        <a:xfrm xmlns:a="http://schemas.openxmlformats.org/drawingml/2006/main">
          <a:off x="600075" y="631825"/>
          <a:ext cx="914400" cy="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0.56261</cdr:x>
      <cdr:y>0.12947</cdr:y>
    </cdr:from>
    <cdr:to>
      <cdr:x>0.6261</cdr:x>
      <cdr:y>0.19149</cdr:y>
    </cdr:to>
    <cdr:sp macro="" textlink="">
      <cdr:nvSpPr>
        <cdr:cNvPr id="3" name="Up Arrow 2"/>
        <cdr:cNvSpPr/>
      </cdr:nvSpPr>
      <cdr:spPr>
        <a:xfrm xmlns:a="http://schemas.openxmlformats.org/drawingml/2006/main">
          <a:off x="1012824" y="307118"/>
          <a:ext cx="114296" cy="147115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2">
          <a:schemeClr val="accent2">
            <a:shade val="50000"/>
          </a:schemeClr>
        </a:lnRef>
        <a:fillRef xmlns:a="http://schemas.openxmlformats.org/drawingml/2006/main" idx="1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0.44092</cdr:x>
      <cdr:y>0.18346</cdr:y>
    </cdr:from>
    <cdr:to>
      <cdr:x>0.79541</cdr:x>
      <cdr:y>0.26486</cdr:y>
    </cdr:to>
    <cdr:sp macro="" textlink="">
      <cdr:nvSpPr>
        <cdr:cNvPr id="4" name="TextBox 10"/>
        <cdr:cNvSpPr txBox="1"/>
      </cdr:nvSpPr>
      <cdr:spPr>
        <a:xfrm xmlns:a="http://schemas.openxmlformats.org/drawingml/2006/main">
          <a:off x="793750" y="450850"/>
          <a:ext cx="638175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&gt;=</a:t>
          </a:r>
          <a:r>
            <a:rPr lang="en-US" sz="900" baseline="0"/>
            <a:t> </a:t>
          </a:r>
          <a:r>
            <a:rPr lang="en-US" sz="900"/>
            <a:t>82%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inesj/AppData/Local/Microsoft/Windows/Temporary%20Internet%20Files/Content.Outlook/3PANIFKK/ReemploymentChallenge_05-2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cement Rate"/>
      <sheetName val="Engagemant Rate"/>
      <sheetName val="Average Days-to-Employment"/>
      <sheetName val="Chart data"/>
      <sheetName val="Graph"/>
      <sheetName val="Graph2"/>
    </sheetNames>
    <sheetDataSet>
      <sheetData sheetId="0">
        <row r="30">
          <cell r="E30">
            <v>0.61439272338148743</v>
          </cell>
        </row>
      </sheetData>
      <sheetData sheetId="1">
        <row r="30">
          <cell r="F30">
            <v>0.6647217626055909</v>
          </cell>
        </row>
      </sheetData>
      <sheetData sheetId="2">
        <row r="30">
          <cell r="H30">
            <v>68.921786977597279</v>
          </cell>
        </row>
      </sheetData>
      <sheetData sheetId="3">
        <row r="1">
          <cell r="B1" t="str">
            <v>Total Claimants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2D050"/>
  </sheetPr>
  <dimension ref="A1:AF41"/>
  <sheetViews>
    <sheetView tabSelected="1" workbookViewId="0">
      <selection activeCell="L34" sqref="L34"/>
    </sheetView>
  </sheetViews>
  <sheetFormatPr defaultRowHeight="15" x14ac:dyDescent="0.25"/>
  <cols>
    <col min="1" max="1" width="15.85546875" customWidth="1"/>
    <col min="2" max="2" width="11" customWidth="1"/>
    <col min="3" max="3" width="20" style="39" customWidth="1"/>
    <col min="4" max="4" width="18.140625" customWidth="1"/>
    <col min="5" max="5" width="14.7109375" customWidth="1"/>
    <col min="6" max="9" width="9.140625" style="1"/>
    <col min="10" max="10" width="9.140625" style="1" customWidth="1"/>
    <col min="11" max="11" width="10.140625" style="1" bestFit="1" customWidth="1"/>
    <col min="12" max="15" width="9.140625" style="1" customWidth="1"/>
    <col min="16" max="16" width="9.5703125" style="1" customWidth="1"/>
    <col min="17" max="20" width="9.140625" style="1" customWidth="1"/>
    <col min="21" max="32" width="9.140625" style="1"/>
  </cols>
  <sheetData>
    <row r="1" spans="1:32" x14ac:dyDescent="0.25">
      <c r="C1" s="62"/>
      <c r="E1" s="63" t="s">
        <v>38</v>
      </c>
    </row>
    <row r="2" spans="1:32" ht="18.75" customHeight="1" x14ac:dyDescent="0.25">
      <c r="A2" s="97" t="s">
        <v>15</v>
      </c>
      <c r="B2" s="97"/>
      <c r="C2" s="97"/>
      <c r="D2" s="97"/>
      <c r="E2" s="97"/>
    </row>
    <row r="3" spans="1:32" ht="18.75" customHeight="1" x14ac:dyDescent="0.25">
      <c r="A3" s="97" t="s">
        <v>0</v>
      </c>
      <c r="B3" s="97"/>
      <c r="C3" s="97"/>
      <c r="D3" s="97"/>
      <c r="E3" s="97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ht="10.5" customHeight="1" thickBot="1" x14ac:dyDescent="0.3">
      <c r="A4" s="98"/>
      <c r="B4" s="98"/>
      <c r="C4" s="98"/>
      <c r="D4" s="98"/>
      <c r="E4" s="9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ht="36.75" customHeight="1" thickBot="1" x14ac:dyDescent="0.3">
      <c r="A5" s="3" t="s">
        <v>1</v>
      </c>
      <c r="B5" s="4" t="s">
        <v>2</v>
      </c>
      <c r="C5" s="28" t="s">
        <v>28</v>
      </c>
      <c r="D5" s="3" t="s">
        <v>3</v>
      </c>
      <c r="E5" s="43" t="s">
        <v>4</v>
      </c>
    </row>
    <row r="6" spans="1:32" ht="15.75" customHeight="1" x14ac:dyDescent="0.25">
      <c r="A6" s="29">
        <f>RANK(E6,$E$6:$E$29,0)</f>
        <v>1</v>
      </c>
      <c r="B6" s="64">
        <v>4</v>
      </c>
      <c r="C6" s="44">
        <v>630</v>
      </c>
      <c r="D6" s="5">
        <v>472</v>
      </c>
      <c r="E6" s="36">
        <f>D6/C6</f>
        <v>0.74920634920634921</v>
      </c>
      <c r="G6" s="15"/>
      <c r="H6" s="89"/>
      <c r="I6" s="90"/>
      <c r="J6"/>
      <c r="K6"/>
      <c r="L6"/>
      <c r="M6"/>
      <c r="N6"/>
    </row>
    <row r="7" spans="1:32" ht="15.75" customHeight="1" x14ac:dyDescent="0.25">
      <c r="A7" s="30">
        <f>RANK(E7,$E$6:$E$29,0)</f>
        <v>2</v>
      </c>
      <c r="B7" s="6">
        <v>15</v>
      </c>
      <c r="C7" s="49">
        <v>2850</v>
      </c>
      <c r="D7" s="7">
        <v>2039</v>
      </c>
      <c r="E7" s="37">
        <f>D7/C7</f>
        <v>0.7154385964912281</v>
      </c>
      <c r="G7" s="15"/>
      <c r="H7" s="89"/>
      <c r="I7" s="90"/>
      <c r="J7"/>
      <c r="K7"/>
      <c r="L7"/>
      <c r="M7"/>
      <c r="N7"/>
    </row>
    <row r="8" spans="1:32" ht="15.75" customHeight="1" x14ac:dyDescent="0.25">
      <c r="A8" s="30">
        <f>RANK(E8,$E$6:$E$29,0)</f>
        <v>3</v>
      </c>
      <c r="B8" s="6">
        <v>14</v>
      </c>
      <c r="C8" s="49">
        <v>1746</v>
      </c>
      <c r="D8" s="7">
        <v>1236</v>
      </c>
      <c r="E8" s="37">
        <f>D8/C8</f>
        <v>0.70790378006872856</v>
      </c>
      <c r="G8" s="15"/>
      <c r="H8" s="89"/>
      <c r="I8" s="90"/>
      <c r="J8"/>
      <c r="K8"/>
      <c r="L8"/>
      <c r="M8"/>
      <c r="N8"/>
      <c r="O8" s="59"/>
      <c r="P8" s="59"/>
      <c r="R8" s="59"/>
      <c r="S8" s="59"/>
    </row>
    <row r="9" spans="1:32" ht="15.75" customHeight="1" x14ac:dyDescent="0.25">
      <c r="A9" s="30">
        <f>RANK(E9,$E$6:$E$29,0)</f>
        <v>4</v>
      </c>
      <c r="B9" s="6">
        <v>6</v>
      </c>
      <c r="C9" s="49">
        <v>175</v>
      </c>
      <c r="D9" s="7">
        <v>121</v>
      </c>
      <c r="E9" s="37">
        <f>D9/C9</f>
        <v>0.69142857142857139</v>
      </c>
      <c r="G9" s="15"/>
      <c r="H9" s="89"/>
      <c r="I9" s="90"/>
      <c r="J9"/>
      <c r="K9"/>
      <c r="L9"/>
      <c r="M9"/>
      <c r="N9"/>
      <c r="S9" s="59"/>
    </row>
    <row r="10" spans="1:32" ht="15.75" customHeight="1" x14ac:dyDescent="0.25">
      <c r="A10" s="30">
        <f>RANK(E10,$E$6:$E$29,0)</f>
        <v>5</v>
      </c>
      <c r="B10" s="6">
        <v>9</v>
      </c>
      <c r="C10" s="49">
        <v>358</v>
      </c>
      <c r="D10" s="7">
        <v>241</v>
      </c>
      <c r="E10" s="37">
        <f>D10/C10</f>
        <v>0.67318435754189943</v>
      </c>
      <c r="G10" s="15"/>
      <c r="H10" s="89"/>
      <c r="I10" s="90"/>
      <c r="J10"/>
      <c r="K10"/>
      <c r="L10"/>
      <c r="M10"/>
      <c r="N10"/>
    </row>
    <row r="11" spans="1:32" ht="15.75" customHeight="1" x14ac:dyDescent="0.25">
      <c r="A11" s="30">
        <f>RANK(E11,$E$6:$E$29,0)</f>
        <v>6</v>
      </c>
      <c r="B11" s="6">
        <v>17</v>
      </c>
      <c r="C11" s="49">
        <v>1185</v>
      </c>
      <c r="D11" s="7">
        <v>787</v>
      </c>
      <c r="E11" s="37">
        <f>D11/C11</f>
        <v>0.66413502109704636</v>
      </c>
      <c r="G11" s="15"/>
      <c r="H11" s="89"/>
      <c r="I11" s="90"/>
      <c r="J11"/>
      <c r="K11"/>
      <c r="L11"/>
      <c r="M11"/>
      <c r="N11"/>
    </row>
    <row r="12" spans="1:32" ht="15.75" customHeight="1" x14ac:dyDescent="0.25">
      <c r="A12" s="30">
        <f>RANK(E12,$E$6:$E$29,0)</f>
        <v>7</v>
      </c>
      <c r="B12" s="6">
        <v>20</v>
      </c>
      <c r="C12" s="49">
        <v>1028</v>
      </c>
      <c r="D12" s="7">
        <v>670</v>
      </c>
      <c r="E12" s="37">
        <f>D12/C12</f>
        <v>0.65175097276264593</v>
      </c>
      <c r="G12" s="15"/>
      <c r="H12" s="89"/>
      <c r="I12" s="90"/>
      <c r="J12"/>
      <c r="K12"/>
      <c r="L12"/>
      <c r="M12"/>
      <c r="N12"/>
    </row>
    <row r="13" spans="1:32" ht="15.75" customHeight="1" x14ac:dyDescent="0.25">
      <c r="A13" s="30">
        <f>RANK(E13,$E$6:$E$29,0)</f>
        <v>8</v>
      </c>
      <c r="B13" s="6">
        <v>16</v>
      </c>
      <c r="C13" s="49">
        <v>1105</v>
      </c>
      <c r="D13" s="7">
        <v>717</v>
      </c>
      <c r="E13" s="37">
        <f>D13/C13</f>
        <v>0.64886877828054301</v>
      </c>
      <c r="G13" s="15"/>
      <c r="H13" s="89"/>
      <c r="I13" s="90"/>
      <c r="J13"/>
      <c r="K13"/>
      <c r="L13"/>
      <c r="M13"/>
      <c r="N13"/>
    </row>
    <row r="14" spans="1:32" ht="15.75" customHeight="1" x14ac:dyDescent="0.25">
      <c r="A14" s="30">
        <f>RANK(E14,$E$6:$E$29,0)</f>
        <v>9</v>
      </c>
      <c r="B14" s="6">
        <v>11</v>
      </c>
      <c r="C14" s="49">
        <v>1463</v>
      </c>
      <c r="D14" s="7">
        <v>946</v>
      </c>
      <c r="E14" s="37">
        <f>D14/C14</f>
        <v>0.64661654135338342</v>
      </c>
      <c r="G14" s="15"/>
      <c r="H14" s="89"/>
      <c r="I14" s="90"/>
      <c r="J14"/>
      <c r="K14"/>
      <c r="L14"/>
      <c r="M14"/>
      <c r="N14"/>
    </row>
    <row r="15" spans="1:32" ht="15.75" customHeight="1" x14ac:dyDescent="0.25">
      <c r="A15" s="30">
        <f>RANK(E15,$E$6:$E$29,0)</f>
        <v>10</v>
      </c>
      <c r="B15" s="6">
        <v>13</v>
      </c>
      <c r="C15" s="49">
        <v>962</v>
      </c>
      <c r="D15" s="7">
        <v>621</v>
      </c>
      <c r="E15" s="37">
        <f>D15/C15</f>
        <v>0.64553014553014554</v>
      </c>
      <c r="G15" s="15"/>
      <c r="H15" s="89"/>
      <c r="I15" s="90"/>
      <c r="J15"/>
      <c r="K15"/>
      <c r="L15"/>
      <c r="M15"/>
      <c r="N15"/>
    </row>
    <row r="16" spans="1:32" ht="15.75" customHeight="1" x14ac:dyDescent="0.25">
      <c r="A16" s="30">
        <f>RANK(E16,$E$6:$E$29,0)</f>
        <v>11</v>
      </c>
      <c r="B16" s="6">
        <v>12</v>
      </c>
      <c r="C16" s="49">
        <v>4611</v>
      </c>
      <c r="D16" s="7">
        <v>2970</v>
      </c>
      <c r="E16" s="37">
        <f>D16/C16</f>
        <v>0.64411190631099546</v>
      </c>
      <c r="G16" s="15"/>
      <c r="H16" s="89"/>
      <c r="I16" s="90"/>
      <c r="J16"/>
      <c r="K16"/>
      <c r="L16"/>
      <c r="M16"/>
      <c r="N16"/>
    </row>
    <row r="17" spans="1:15" ht="15.75" customHeight="1" x14ac:dyDescent="0.25">
      <c r="A17" s="30">
        <f>RANK(E17,$E$6:$E$29,0)</f>
        <v>12</v>
      </c>
      <c r="B17" s="6">
        <v>18</v>
      </c>
      <c r="C17" s="49">
        <v>1065</v>
      </c>
      <c r="D17" s="7">
        <v>685</v>
      </c>
      <c r="E17" s="37">
        <f>D17/C17</f>
        <v>0.64319248826291076</v>
      </c>
      <c r="G17" s="15"/>
      <c r="H17" s="89"/>
      <c r="I17" s="90"/>
      <c r="J17"/>
      <c r="K17"/>
      <c r="L17"/>
      <c r="M17"/>
      <c r="N17"/>
    </row>
    <row r="18" spans="1:15" ht="15.75" customHeight="1" x14ac:dyDescent="0.25">
      <c r="A18" s="30">
        <f>RANK(E18,$E$6:$E$29,0)</f>
        <v>13</v>
      </c>
      <c r="B18" s="6">
        <v>3</v>
      </c>
      <c r="C18" s="49">
        <v>140</v>
      </c>
      <c r="D18" s="7">
        <v>90</v>
      </c>
      <c r="E18" s="37">
        <f>D18/C18</f>
        <v>0.6428571428571429</v>
      </c>
      <c r="G18" s="15"/>
      <c r="H18" s="89"/>
      <c r="I18" s="90"/>
      <c r="J18"/>
      <c r="K18"/>
      <c r="L18"/>
      <c r="M18"/>
      <c r="N18"/>
    </row>
    <row r="19" spans="1:15" ht="15.75" customHeight="1" x14ac:dyDescent="0.25">
      <c r="A19" s="30">
        <f>RANK(E19,$E$6:$E$29,0)</f>
        <v>14</v>
      </c>
      <c r="B19" s="6">
        <v>8</v>
      </c>
      <c r="C19" s="49">
        <v>3277</v>
      </c>
      <c r="D19" s="7">
        <v>2098</v>
      </c>
      <c r="E19" s="37">
        <f>D19/C19</f>
        <v>0.64021971315227344</v>
      </c>
      <c r="G19" s="15"/>
      <c r="H19" s="89"/>
      <c r="I19" s="90"/>
      <c r="J19"/>
      <c r="K19"/>
      <c r="L19"/>
      <c r="M19"/>
      <c r="N19"/>
      <c r="O19" s="15"/>
    </row>
    <row r="20" spans="1:15" ht="15.75" customHeight="1" x14ac:dyDescent="0.25">
      <c r="A20" s="30">
        <f>RANK(E20,$E$6:$E$29,0)</f>
        <v>15</v>
      </c>
      <c r="B20" s="9">
        <v>24</v>
      </c>
      <c r="C20" s="49">
        <v>1596</v>
      </c>
      <c r="D20" s="7">
        <v>1021</v>
      </c>
      <c r="E20" s="37">
        <f>D20/C20</f>
        <v>0.63972431077694236</v>
      </c>
      <c r="G20" s="15"/>
      <c r="H20" s="89"/>
      <c r="I20" s="90"/>
      <c r="J20"/>
      <c r="K20"/>
      <c r="L20"/>
      <c r="M20"/>
      <c r="N20"/>
    </row>
    <row r="21" spans="1:15" ht="15.75" customHeight="1" x14ac:dyDescent="0.25">
      <c r="A21" s="30">
        <f>RANK(E21,$E$6:$E$29,0)</f>
        <v>16</v>
      </c>
      <c r="B21" s="6">
        <v>2</v>
      </c>
      <c r="C21" s="49">
        <v>366</v>
      </c>
      <c r="D21" s="7">
        <v>234</v>
      </c>
      <c r="E21" s="37">
        <f>D21/C21</f>
        <v>0.63934426229508201</v>
      </c>
      <c r="G21" s="15"/>
      <c r="H21" s="89"/>
      <c r="I21" s="90"/>
      <c r="J21"/>
      <c r="K21"/>
      <c r="L21"/>
      <c r="M21"/>
      <c r="N21"/>
    </row>
    <row r="22" spans="1:15" ht="15.75" customHeight="1" x14ac:dyDescent="0.25">
      <c r="A22" s="30">
        <f>RANK(E22,$E$6:$E$29,0)</f>
        <v>17</v>
      </c>
      <c r="B22" s="9">
        <v>21</v>
      </c>
      <c r="C22" s="49">
        <v>2550</v>
      </c>
      <c r="D22" s="7">
        <v>1629</v>
      </c>
      <c r="E22" s="37">
        <f>D22/C22</f>
        <v>0.63882352941176468</v>
      </c>
      <c r="G22" s="15"/>
      <c r="H22" s="89"/>
      <c r="I22" s="90"/>
      <c r="J22"/>
      <c r="K22"/>
      <c r="L22"/>
      <c r="M22"/>
      <c r="N22"/>
    </row>
    <row r="23" spans="1:15" ht="15.75" customHeight="1" x14ac:dyDescent="0.25">
      <c r="A23" s="30">
        <f>RANK(E23,$E$6:$E$29,0)</f>
        <v>18</v>
      </c>
      <c r="B23" s="6">
        <v>19</v>
      </c>
      <c r="C23" s="49">
        <v>317</v>
      </c>
      <c r="D23" s="7">
        <v>202</v>
      </c>
      <c r="E23" s="37">
        <f>D23/C23</f>
        <v>0.63722397476340698</v>
      </c>
      <c r="G23" s="15"/>
      <c r="H23" s="89"/>
      <c r="I23" s="90"/>
      <c r="J23"/>
      <c r="K23"/>
      <c r="L23"/>
      <c r="M23"/>
      <c r="N23"/>
    </row>
    <row r="24" spans="1:15" ht="15.75" customHeight="1" x14ac:dyDescent="0.25">
      <c r="A24" s="30">
        <f>RANK(E24,$E$6:$E$29,0)</f>
        <v>19</v>
      </c>
      <c r="B24" s="6">
        <v>10</v>
      </c>
      <c r="C24" s="49">
        <v>832</v>
      </c>
      <c r="D24" s="7">
        <v>519</v>
      </c>
      <c r="E24" s="37">
        <f>D24/C24</f>
        <v>0.62379807692307687</v>
      </c>
      <c r="G24" s="15"/>
      <c r="H24" s="89"/>
      <c r="I24" s="90"/>
      <c r="J24"/>
      <c r="K24"/>
      <c r="L24"/>
      <c r="M24"/>
      <c r="N24"/>
    </row>
    <row r="25" spans="1:15" ht="15.75" customHeight="1" x14ac:dyDescent="0.25">
      <c r="A25" s="30">
        <f>RANK(E25,$E$6:$E$29,0)</f>
        <v>20</v>
      </c>
      <c r="B25" s="9">
        <v>1</v>
      </c>
      <c r="C25" s="49">
        <v>755</v>
      </c>
      <c r="D25" s="7">
        <v>469</v>
      </c>
      <c r="E25" s="37">
        <f>D25/C25</f>
        <v>0.62119205298013247</v>
      </c>
      <c r="G25" s="15"/>
      <c r="H25" s="89"/>
      <c r="I25" s="90"/>
      <c r="J25"/>
      <c r="K25"/>
      <c r="L25"/>
      <c r="M25"/>
      <c r="N25"/>
    </row>
    <row r="26" spans="1:15" ht="15.75" customHeight="1" x14ac:dyDescent="0.25">
      <c r="A26" s="30">
        <f>RANK(E26,$E$6:$E$29,0)</f>
        <v>21</v>
      </c>
      <c r="B26" s="6">
        <v>5</v>
      </c>
      <c r="C26" s="49">
        <v>572</v>
      </c>
      <c r="D26" s="7">
        <v>354</v>
      </c>
      <c r="E26" s="37">
        <f>D26/C26</f>
        <v>0.61888111888111885</v>
      </c>
      <c r="G26" s="15"/>
      <c r="H26" s="89"/>
      <c r="I26" s="90"/>
      <c r="J26"/>
      <c r="K26"/>
      <c r="L26"/>
      <c r="M26"/>
      <c r="N26"/>
    </row>
    <row r="27" spans="1:15" ht="15.75" customHeight="1" x14ac:dyDescent="0.25">
      <c r="A27" s="30">
        <f>RANK(E27,$E$6:$E$29,0)</f>
        <v>22</v>
      </c>
      <c r="B27" s="6">
        <v>7</v>
      </c>
      <c r="C27" s="49">
        <v>141</v>
      </c>
      <c r="D27" s="7">
        <v>87</v>
      </c>
      <c r="E27" s="37">
        <f>D27/C27</f>
        <v>0.61702127659574468</v>
      </c>
      <c r="G27" s="15"/>
      <c r="H27" s="89"/>
      <c r="I27" s="90"/>
      <c r="J27"/>
      <c r="K27"/>
      <c r="L27"/>
      <c r="M27"/>
      <c r="N27"/>
    </row>
    <row r="28" spans="1:15" ht="15.75" customHeight="1" x14ac:dyDescent="0.25">
      <c r="A28" s="30">
        <f>RANK(E28,$E$6:$E$29,0)</f>
        <v>23</v>
      </c>
      <c r="B28" s="9">
        <v>22</v>
      </c>
      <c r="C28" s="49">
        <v>4049</v>
      </c>
      <c r="D28" s="7">
        <v>2422</v>
      </c>
      <c r="E28" s="37">
        <f>D28/C28</f>
        <v>0.59817238824401087</v>
      </c>
      <c r="G28" s="15"/>
      <c r="H28" s="89"/>
      <c r="I28" s="90"/>
      <c r="J28"/>
      <c r="K28"/>
      <c r="L28"/>
      <c r="M28"/>
      <c r="N28"/>
    </row>
    <row r="29" spans="1:15" ht="15.75" customHeight="1" thickBot="1" x14ac:dyDescent="0.3">
      <c r="A29" s="31">
        <f>RANK(E29,$E$6:$E$29,0)</f>
        <v>24</v>
      </c>
      <c r="B29" s="69">
        <v>23</v>
      </c>
      <c r="C29" s="50">
        <v>5553</v>
      </c>
      <c r="D29" s="10">
        <v>3264</v>
      </c>
      <c r="E29" s="38">
        <f>D29/C29</f>
        <v>0.5877903835764452</v>
      </c>
      <c r="G29" s="15"/>
      <c r="H29" s="89"/>
      <c r="I29" s="90"/>
      <c r="J29"/>
      <c r="K29"/>
      <c r="L29"/>
      <c r="M29"/>
      <c r="N29"/>
    </row>
    <row r="30" spans="1:15" ht="15.75" customHeight="1" thickBot="1" x14ac:dyDescent="0.3">
      <c r="A30" s="40" t="s">
        <v>5</v>
      </c>
      <c r="B30" s="45"/>
      <c r="C30" s="41">
        <f>SUM(C6:C29)</f>
        <v>37326</v>
      </c>
      <c r="D30" s="46">
        <f>SUM(D6:D29)</f>
        <v>23894</v>
      </c>
      <c r="E30" s="87">
        <f t="shared" ref="E30" si="0">D30/C30</f>
        <v>0.64014359963564271</v>
      </c>
      <c r="G30" s="15"/>
      <c r="H30" s="15"/>
      <c r="I30" s="91"/>
      <c r="J30"/>
      <c r="K30"/>
      <c r="L30"/>
      <c r="M30"/>
      <c r="N30"/>
    </row>
    <row r="31" spans="1:15" ht="9.75" customHeight="1" x14ac:dyDescent="0.25">
      <c r="A31" s="16"/>
      <c r="B31" s="16"/>
      <c r="C31" s="17"/>
      <c r="D31" s="17"/>
      <c r="E31" s="18"/>
      <c r="H31"/>
      <c r="I31"/>
      <c r="J31"/>
      <c r="K31"/>
      <c r="L31"/>
      <c r="M31"/>
      <c r="N31"/>
    </row>
    <row r="32" spans="1:15" ht="14.1" customHeight="1" x14ac:dyDescent="0.25">
      <c r="A32" s="16" t="s">
        <v>6</v>
      </c>
      <c r="B32" s="16"/>
      <c r="C32" s="17"/>
      <c r="D32" s="17"/>
      <c r="E32" s="18"/>
      <c r="H32"/>
      <c r="I32"/>
      <c r="J32"/>
      <c r="K32"/>
      <c r="L32"/>
      <c r="M32"/>
      <c r="N32"/>
    </row>
    <row r="33" spans="1:14" ht="7.5" customHeight="1" x14ac:dyDescent="0.25">
      <c r="A33" s="16"/>
      <c r="B33" s="16"/>
      <c r="C33" s="17"/>
      <c r="D33" s="17"/>
      <c r="E33" s="18"/>
      <c r="H33"/>
      <c r="I33"/>
      <c r="J33"/>
      <c r="K33"/>
      <c r="L33"/>
      <c r="M33"/>
      <c r="N33"/>
    </row>
    <row r="34" spans="1:14" ht="14.1" customHeight="1" x14ac:dyDescent="0.25">
      <c r="A34" s="99" t="s">
        <v>7</v>
      </c>
      <c r="B34" s="99"/>
      <c r="C34" s="99"/>
      <c r="D34" s="99"/>
      <c r="E34" s="99"/>
    </row>
    <row r="35" spans="1:14" ht="14.1" customHeight="1" x14ac:dyDescent="0.25">
      <c r="A35" s="99"/>
      <c r="B35" s="99"/>
      <c r="C35" s="99"/>
      <c r="D35" s="99"/>
      <c r="E35" s="99"/>
    </row>
    <row r="36" spans="1:14" ht="7.5" customHeight="1" x14ac:dyDescent="0.25">
      <c r="A36" s="48"/>
      <c r="B36" s="48"/>
      <c r="C36" s="48"/>
      <c r="D36" s="48"/>
      <c r="E36" s="48"/>
    </row>
    <row r="37" spans="1:14" ht="14.1" customHeight="1" x14ac:dyDescent="0.25">
      <c r="A37" s="100" t="s">
        <v>8</v>
      </c>
      <c r="B37" s="100"/>
      <c r="C37" s="100"/>
      <c r="D37" s="100"/>
      <c r="E37" s="100"/>
    </row>
    <row r="38" spans="1:14" ht="14.1" customHeight="1" x14ac:dyDescent="0.25">
      <c r="A38" s="100"/>
      <c r="B38" s="100"/>
      <c r="C38" s="100"/>
      <c r="D38" s="100"/>
      <c r="E38" s="100"/>
    </row>
    <row r="39" spans="1:14" ht="7.5" customHeight="1" x14ac:dyDescent="0.25">
      <c r="A39" s="14"/>
      <c r="C39"/>
    </row>
    <row r="40" spans="1:14" ht="14.1" customHeight="1" x14ac:dyDescent="0.25">
      <c r="A40" s="96"/>
      <c r="B40" s="96"/>
      <c r="C40" s="96"/>
      <c r="D40" s="96"/>
      <c r="E40" s="96"/>
    </row>
    <row r="41" spans="1:14" ht="14.1" customHeight="1" x14ac:dyDescent="0.25">
      <c r="A41" s="96"/>
      <c r="B41" s="96"/>
      <c r="C41" s="96"/>
      <c r="D41" s="96"/>
      <c r="E41" s="96"/>
    </row>
  </sheetData>
  <sortState ref="A6:E29">
    <sortCondition ref="A6:A29"/>
  </sortState>
  <mergeCells count="6">
    <mergeCell ref="A40:E41"/>
    <mergeCell ref="A2:E2"/>
    <mergeCell ref="A3:E3"/>
    <mergeCell ref="A4:E4"/>
    <mergeCell ref="A34:E35"/>
    <mergeCell ref="A37:E38"/>
  </mergeCells>
  <printOptions horizontalCentered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42"/>
  <sheetViews>
    <sheetView workbookViewId="0">
      <selection activeCell="J35" sqref="J35"/>
    </sheetView>
  </sheetViews>
  <sheetFormatPr defaultRowHeight="15" x14ac:dyDescent="0.25"/>
  <cols>
    <col min="1" max="1" width="9.85546875" customWidth="1"/>
    <col min="2" max="2" width="12" customWidth="1"/>
    <col min="3" max="3" width="18" customWidth="1"/>
    <col min="4" max="6" width="15.7109375" customWidth="1"/>
  </cols>
  <sheetData>
    <row r="1" spans="1:54" ht="15" customHeight="1" x14ac:dyDescent="0.25">
      <c r="A1" s="101" t="s">
        <v>38</v>
      </c>
      <c r="B1" s="101"/>
      <c r="C1" s="101"/>
      <c r="D1" s="101"/>
      <c r="E1" s="101"/>
      <c r="F1" s="10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</row>
    <row r="2" spans="1:54" ht="18.75" customHeight="1" x14ac:dyDescent="0.25">
      <c r="A2" s="97" t="s">
        <v>36</v>
      </c>
      <c r="B2" s="97"/>
      <c r="C2" s="97"/>
      <c r="D2" s="97"/>
      <c r="E2" s="97"/>
      <c r="F2" s="97"/>
    </row>
    <row r="3" spans="1:54" ht="17.25" customHeight="1" x14ac:dyDescent="0.25">
      <c r="A3" s="98" t="s">
        <v>0</v>
      </c>
      <c r="B3" s="98"/>
      <c r="C3" s="98"/>
      <c r="D3" s="98"/>
      <c r="E3" s="98"/>
      <c r="F3" s="98"/>
    </row>
    <row r="4" spans="1:54" ht="12.75" customHeight="1" thickBot="1" x14ac:dyDescent="0.3"/>
    <row r="5" spans="1:54" ht="59.25" customHeight="1" thickBot="1" x14ac:dyDescent="0.3">
      <c r="A5" s="3" t="s">
        <v>1</v>
      </c>
      <c r="B5" s="3" t="s">
        <v>2</v>
      </c>
      <c r="C5" s="28" t="s">
        <v>28</v>
      </c>
      <c r="D5" s="28" t="s">
        <v>3</v>
      </c>
      <c r="E5" s="28" t="s">
        <v>11</v>
      </c>
      <c r="F5" s="4" t="s">
        <v>37</v>
      </c>
    </row>
    <row r="6" spans="1:54" x14ac:dyDescent="0.25">
      <c r="A6" s="29">
        <f>RANK(F6,$F$6:$F$29)</f>
        <v>1</v>
      </c>
      <c r="B6" s="64">
        <v>14</v>
      </c>
      <c r="C6" s="49">
        <v>1746</v>
      </c>
      <c r="D6" s="7">
        <v>1236</v>
      </c>
      <c r="E6" s="49">
        <v>1105</v>
      </c>
      <c r="F6" s="82">
        <f>E6/D6</f>
        <v>0.89401294498381878</v>
      </c>
      <c r="BB6" s="83"/>
    </row>
    <row r="7" spans="1:54" x14ac:dyDescent="0.25">
      <c r="A7" s="30">
        <f>RANK(F7,$F$6:$F$29)</f>
        <v>2</v>
      </c>
      <c r="B7" s="6">
        <v>15</v>
      </c>
      <c r="C7" s="49">
        <v>2850</v>
      </c>
      <c r="D7" s="7">
        <v>2039</v>
      </c>
      <c r="E7" s="49">
        <v>1803</v>
      </c>
      <c r="F7" s="84">
        <f>E7/D7</f>
        <v>0.88425698871996072</v>
      </c>
      <c r="I7" s="89"/>
      <c r="J7" s="90"/>
      <c r="K7" s="89"/>
      <c r="BB7" s="83"/>
    </row>
    <row r="8" spans="1:54" x14ac:dyDescent="0.25">
      <c r="A8" s="30">
        <f>RANK(F8,$F$6:$F$29)</f>
        <v>3</v>
      </c>
      <c r="B8" s="6">
        <v>6</v>
      </c>
      <c r="C8" s="49">
        <v>175</v>
      </c>
      <c r="D8" s="7">
        <v>121</v>
      </c>
      <c r="E8" s="49">
        <v>97</v>
      </c>
      <c r="F8" s="84">
        <f>E8/D8</f>
        <v>0.80165289256198347</v>
      </c>
      <c r="I8" s="89"/>
      <c r="J8" s="90"/>
      <c r="K8" s="89"/>
      <c r="BB8" s="83"/>
    </row>
    <row r="9" spans="1:54" x14ac:dyDescent="0.25">
      <c r="A9" s="30">
        <f>RANK(F9,$F$6:$F$29)</f>
        <v>4</v>
      </c>
      <c r="B9" s="6">
        <v>13</v>
      </c>
      <c r="C9" s="49">
        <v>962</v>
      </c>
      <c r="D9" s="7">
        <v>621</v>
      </c>
      <c r="E9" s="49">
        <v>488</v>
      </c>
      <c r="F9" s="84">
        <f>E9/D9</f>
        <v>0.78582930756843805</v>
      </c>
      <c r="I9" s="89"/>
      <c r="J9" s="90"/>
      <c r="K9" s="89"/>
      <c r="BB9" s="83"/>
    </row>
    <row r="10" spans="1:54" x14ac:dyDescent="0.25">
      <c r="A10" s="30">
        <f>RANK(F10,$F$6:$F$29)</f>
        <v>5</v>
      </c>
      <c r="B10" s="6">
        <v>9</v>
      </c>
      <c r="C10" s="49">
        <v>358</v>
      </c>
      <c r="D10" s="7">
        <v>241</v>
      </c>
      <c r="E10" s="49">
        <v>185</v>
      </c>
      <c r="F10" s="84">
        <f>E10/D10</f>
        <v>0.76763485477178428</v>
      </c>
      <c r="I10" s="89"/>
      <c r="J10" s="90"/>
      <c r="K10" s="89"/>
      <c r="BB10" s="83"/>
    </row>
    <row r="11" spans="1:54" x14ac:dyDescent="0.25">
      <c r="A11" s="30">
        <f>RANK(F11,$F$6:$F$29)</f>
        <v>6</v>
      </c>
      <c r="B11" s="6">
        <v>7</v>
      </c>
      <c r="C11" s="49">
        <v>141</v>
      </c>
      <c r="D11" s="7">
        <v>87</v>
      </c>
      <c r="E11" s="49">
        <v>62</v>
      </c>
      <c r="F11" s="84">
        <f>E11/D11</f>
        <v>0.71264367816091956</v>
      </c>
      <c r="I11" s="89"/>
      <c r="J11" s="90"/>
      <c r="K11" s="89"/>
      <c r="BB11" s="83"/>
    </row>
    <row r="12" spans="1:54" x14ac:dyDescent="0.25">
      <c r="A12" s="30">
        <f>RANK(F12,$F$6:$F$29)</f>
        <v>7</v>
      </c>
      <c r="B12" s="9">
        <v>21</v>
      </c>
      <c r="C12" s="49">
        <v>2550</v>
      </c>
      <c r="D12" s="7">
        <v>1629</v>
      </c>
      <c r="E12" s="49">
        <v>1149</v>
      </c>
      <c r="F12" s="84">
        <f>E12/D12</f>
        <v>0.70534069981583791</v>
      </c>
      <c r="I12" s="89"/>
      <c r="J12" s="90"/>
      <c r="K12" s="89"/>
      <c r="BB12" s="83"/>
    </row>
    <row r="13" spans="1:54" x14ac:dyDescent="0.25">
      <c r="A13" s="30">
        <f>RANK(F13,$F$6:$F$29)</f>
        <v>8</v>
      </c>
      <c r="B13" s="9">
        <v>22</v>
      </c>
      <c r="C13" s="49">
        <v>4049</v>
      </c>
      <c r="D13" s="7">
        <v>2422</v>
      </c>
      <c r="E13" s="49">
        <v>1704</v>
      </c>
      <c r="F13" s="84">
        <f>E13/D13</f>
        <v>0.70355078447564001</v>
      </c>
      <c r="I13" s="89"/>
      <c r="J13" s="90"/>
      <c r="K13" s="89"/>
      <c r="BB13" s="83"/>
    </row>
    <row r="14" spans="1:54" x14ac:dyDescent="0.25">
      <c r="A14" s="30">
        <f>RANK(F14,$F$6:$F$29)</f>
        <v>9</v>
      </c>
      <c r="B14" s="6">
        <v>3</v>
      </c>
      <c r="C14" s="49">
        <v>140</v>
      </c>
      <c r="D14" s="7">
        <v>90</v>
      </c>
      <c r="E14" s="49">
        <v>63</v>
      </c>
      <c r="F14" s="84">
        <f>E14/D14</f>
        <v>0.7</v>
      </c>
      <c r="I14" s="89"/>
      <c r="J14" s="90"/>
      <c r="K14" s="89"/>
      <c r="BB14" s="83"/>
    </row>
    <row r="15" spans="1:54" x14ac:dyDescent="0.25">
      <c r="A15" s="30">
        <f>RANK(F15,$F$6:$F$29)</f>
        <v>10</v>
      </c>
      <c r="B15" s="6">
        <v>16</v>
      </c>
      <c r="C15" s="49">
        <v>1105</v>
      </c>
      <c r="D15" s="7">
        <v>717</v>
      </c>
      <c r="E15" s="49">
        <v>499</v>
      </c>
      <c r="F15" s="84">
        <f>E15/D15</f>
        <v>0.69595536959553694</v>
      </c>
      <c r="I15" s="89"/>
      <c r="J15" s="90"/>
      <c r="K15" s="89"/>
      <c r="BB15" s="83"/>
    </row>
    <row r="16" spans="1:54" x14ac:dyDescent="0.25">
      <c r="A16" s="30">
        <f>RANK(F16,$F$6:$F$29)</f>
        <v>11</v>
      </c>
      <c r="B16" s="6">
        <v>10</v>
      </c>
      <c r="C16" s="49">
        <v>832</v>
      </c>
      <c r="D16" s="7">
        <v>519</v>
      </c>
      <c r="E16" s="49">
        <v>353</v>
      </c>
      <c r="F16" s="84">
        <f>E16/D16</f>
        <v>0.68015414258188822</v>
      </c>
      <c r="I16" s="89"/>
      <c r="J16" s="90"/>
      <c r="K16" s="89"/>
      <c r="BB16" s="83"/>
    </row>
    <row r="17" spans="1:56" x14ac:dyDescent="0.25">
      <c r="A17" s="30">
        <f>RANK(F17,$F$6:$F$29)</f>
        <v>12</v>
      </c>
      <c r="B17" s="6">
        <v>8</v>
      </c>
      <c r="C17" s="49">
        <v>3277</v>
      </c>
      <c r="D17" s="7">
        <v>2098</v>
      </c>
      <c r="E17" s="49">
        <v>1418</v>
      </c>
      <c r="F17" s="84">
        <f>E17/D17</f>
        <v>0.67588179218303146</v>
      </c>
      <c r="I17" s="89"/>
      <c r="J17" s="90"/>
      <c r="K17" s="89"/>
      <c r="BB17" s="83"/>
    </row>
    <row r="18" spans="1:56" x14ac:dyDescent="0.25">
      <c r="A18" s="30">
        <f>RANK(F18,$F$6:$F$29)</f>
        <v>13</v>
      </c>
      <c r="B18" s="9">
        <v>24</v>
      </c>
      <c r="C18" s="49">
        <v>1596</v>
      </c>
      <c r="D18" s="7">
        <v>1021</v>
      </c>
      <c r="E18" s="49">
        <v>675</v>
      </c>
      <c r="F18" s="84">
        <f>E18/D18</f>
        <v>0.6611165523996082</v>
      </c>
      <c r="I18" s="89"/>
      <c r="J18" s="90"/>
      <c r="K18" s="89"/>
      <c r="BB18" s="83"/>
    </row>
    <row r="19" spans="1:56" x14ac:dyDescent="0.25">
      <c r="A19" s="30">
        <f>RANK(F19,$F$6:$F$29)</f>
        <v>14</v>
      </c>
      <c r="B19" s="6">
        <v>17</v>
      </c>
      <c r="C19" s="49">
        <v>1185</v>
      </c>
      <c r="D19" s="7">
        <v>787</v>
      </c>
      <c r="E19" s="49">
        <v>519</v>
      </c>
      <c r="F19" s="84">
        <f>E19/D19</f>
        <v>0.65946632782719183</v>
      </c>
      <c r="I19" s="89"/>
      <c r="J19" s="90"/>
      <c r="K19" s="89"/>
      <c r="BB19" s="83"/>
    </row>
    <row r="20" spans="1:56" x14ac:dyDescent="0.25">
      <c r="A20" s="30">
        <f>RANK(F20,$F$6:$F$29)</f>
        <v>15</v>
      </c>
      <c r="B20" s="6">
        <v>5</v>
      </c>
      <c r="C20" s="49">
        <v>572</v>
      </c>
      <c r="D20" s="7">
        <v>354</v>
      </c>
      <c r="E20" s="49">
        <v>233</v>
      </c>
      <c r="F20" s="84">
        <f>E20/D20</f>
        <v>0.65819209039548021</v>
      </c>
      <c r="I20" s="89"/>
      <c r="J20" s="90"/>
      <c r="K20" s="89"/>
      <c r="BB20" s="83"/>
    </row>
    <row r="21" spans="1:56" x14ac:dyDescent="0.25">
      <c r="A21" s="30">
        <f>RANK(F21,$F$6:$F$29)</f>
        <v>16</v>
      </c>
      <c r="B21" s="9">
        <v>23</v>
      </c>
      <c r="C21" s="49">
        <v>5553</v>
      </c>
      <c r="D21" s="7">
        <v>3264</v>
      </c>
      <c r="E21" s="49">
        <v>2122</v>
      </c>
      <c r="F21" s="84">
        <f>E21/D21</f>
        <v>0.65012254901960786</v>
      </c>
      <c r="I21" s="89"/>
      <c r="J21" s="90"/>
      <c r="K21" s="89"/>
      <c r="BB21" s="83"/>
    </row>
    <row r="22" spans="1:56" x14ac:dyDescent="0.25">
      <c r="A22" s="30">
        <f>RANK(F22,$F$6:$F$29)</f>
        <v>17</v>
      </c>
      <c r="B22" s="6">
        <v>20</v>
      </c>
      <c r="C22" s="49">
        <v>1028</v>
      </c>
      <c r="D22" s="7">
        <v>670</v>
      </c>
      <c r="E22" s="49">
        <v>435</v>
      </c>
      <c r="F22" s="84">
        <f>E22/D22</f>
        <v>0.64925373134328357</v>
      </c>
      <c r="I22" s="89"/>
      <c r="J22" s="90"/>
      <c r="K22" s="89"/>
      <c r="BB22" s="83"/>
    </row>
    <row r="23" spans="1:56" x14ac:dyDescent="0.25">
      <c r="A23" s="30">
        <f>RANK(F23,$F$6:$F$29)</f>
        <v>18</v>
      </c>
      <c r="B23" s="6">
        <v>11</v>
      </c>
      <c r="C23" s="49">
        <v>1463</v>
      </c>
      <c r="D23" s="7">
        <v>946</v>
      </c>
      <c r="E23" s="49">
        <v>606</v>
      </c>
      <c r="F23" s="84">
        <f>E23/D23</f>
        <v>0.64059196617336156</v>
      </c>
      <c r="I23" s="89"/>
      <c r="J23" s="90"/>
      <c r="K23" s="89"/>
      <c r="BB23" s="83"/>
    </row>
    <row r="24" spans="1:56" x14ac:dyDescent="0.25">
      <c r="A24" s="30">
        <f>RANK(F24,$F$6:$F$29)</f>
        <v>19</v>
      </c>
      <c r="B24" s="6">
        <v>18</v>
      </c>
      <c r="C24" s="49">
        <v>1065</v>
      </c>
      <c r="D24" s="7">
        <v>685</v>
      </c>
      <c r="E24" s="49">
        <v>438</v>
      </c>
      <c r="F24" s="84">
        <f>E24/D24</f>
        <v>0.6394160583941606</v>
      </c>
      <c r="I24" s="89"/>
      <c r="J24" s="90"/>
      <c r="K24" s="89"/>
      <c r="BB24" s="83"/>
    </row>
    <row r="25" spans="1:56" x14ac:dyDescent="0.25">
      <c r="A25" s="30">
        <f>RANK(F25,$F$6:$F$29)</f>
        <v>20</v>
      </c>
      <c r="B25" s="6">
        <v>12</v>
      </c>
      <c r="C25" s="49">
        <v>4611</v>
      </c>
      <c r="D25" s="7">
        <v>2970</v>
      </c>
      <c r="E25" s="49">
        <v>1882</v>
      </c>
      <c r="F25" s="84">
        <f>E25/D25</f>
        <v>0.63367003367003372</v>
      </c>
      <c r="I25" s="89"/>
      <c r="J25" s="90"/>
      <c r="K25" s="89"/>
      <c r="O25" s="2"/>
      <c r="BB25" s="83"/>
    </row>
    <row r="26" spans="1:56" x14ac:dyDescent="0.25">
      <c r="A26" s="30">
        <f>RANK(F26,$F$6:$F$29)</f>
        <v>21</v>
      </c>
      <c r="B26" s="6">
        <v>2</v>
      </c>
      <c r="C26" s="49">
        <v>366</v>
      </c>
      <c r="D26" s="7">
        <v>234</v>
      </c>
      <c r="E26" s="49">
        <v>147</v>
      </c>
      <c r="F26" s="84">
        <f>E26/D26</f>
        <v>0.62820512820512819</v>
      </c>
      <c r="I26" s="89"/>
      <c r="J26" s="90"/>
      <c r="K26" s="89"/>
      <c r="BB26" s="83"/>
    </row>
    <row r="27" spans="1:56" x14ac:dyDescent="0.25">
      <c r="A27" s="30">
        <f>RANK(F27,$F$6:$F$29)</f>
        <v>22</v>
      </c>
      <c r="B27" s="9">
        <v>1</v>
      </c>
      <c r="C27" s="49">
        <v>755</v>
      </c>
      <c r="D27" s="7">
        <v>469</v>
      </c>
      <c r="E27" s="49">
        <v>282</v>
      </c>
      <c r="F27" s="84">
        <f>E27/D27</f>
        <v>0.6012793176972282</v>
      </c>
      <c r="I27" s="89"/>
      <c r="J27" s="90"/>
      <c r="K27" s="89"/>
      <c r="BB27" s="83"/>
    </row>
    <row r="28" spans="1:56" x14ac:dyDescent="0.25">
      <c r="A28" s="30">
        <f>RANK(F28,$F$6:$F$29)</f>
        <v>23</v>
      </c>
      <c r="B28" s="6">
        <v>19</v>
      </c>
      <c r="C28" s="49">
        <v>317</v>
      </c>
      <c r="D28" s="7">
        <v>202</v>
      </c>
      <c r="E28" s="49">
        <v>118</v>
      </c>
      <c r="F28" s="84">
        <f>E28/D28</f>
        <v>0.58415841584158412</v>
      </c>
      <c r="I28" s="89"/>
      <c r="J28" s="90"/>
      <c r="K28" s="89"/>
      <c r="BB28" s="83"/>
    </row>
    <row r="29" spans="1:56" ht="15.75" thickBot="1" x14ac:dyDescent="0.3">
      <c r="A29" s="31">
        <f>RANK(F29,$F$6:$F$29)</f>
        <v>24</v>
      </c>
      <c r="B29" s="65">
        <v>4</v>
      </c>
      <c r="C29" s="49">
        <v>630</v>
      </c>
      <c r="D29" s="7">
        <v>472</v>
      </c>
      <c r="E29" s="49">
        <v>248</v>
      </c>
      <c r="F29" s="85">
        <f>E29/D29</f>
        <v>0.52542372881355937</v>
      </c>
      <c r="I29" s="89"/>
      <c r="J29" s="90"/>
      <c r="K29" s="89"/>
      <c r="BB29" s="83"/>
    </row>
    <row r="30" spans="1:56" ht="15.75" thickBot="1" x14ac:dyDescent="0.3">
      <c r="A30" s="11" t="s">
        <v>5</v>
      </c>
      <c r="B30" s="12"/>
      <c r="C30" s="41">
        <f>SUM(C6:C29)</f>
        <v>37326</v>
      </c>
      <c r="D30" s="46">
        <f>SUM(D6:D29)</f>
        <v>23894</v>
      </c>
      <c r="E30" s="41">
        <f>SUM(E6:E29)</f>
        <v>16631</v>
      </c>
      <c r="F30" s="94">
        <f t="shared" ref="F6:F30" si="0">E30/D30</f>
        <v>0.69603247677241153</v>
      </c>
      <c r="I30" s="89"/>
      <c r="J30" s="90"/>
      <c r="K30" s="89"/>
    </row>
    <row r="31" spans="1:56" ht="9.75" customHeight="1" x14ac:dyDescent="0.25">
      <c r="A31" s="16"/>
      <c r="B31" s="16"/>
      <c r="C31" s="17"/>
      <c r="D31" s="17"/>
      <c r="E31" s="18"/>
      <c r="F31" s="17"/>
      <c r="G31" s="17"/>
      <c r="H31" s="18"/>
      <c r="I31" s="19"/>
      <c r="J31" s="91"/>
      <c r="K31" s="19"/>
      <c r="L31" s="17"/>
      <c r="M31" s="17"/>
      <c r="N31" s="18"/>
      <c r="O31" s="17"/>
      <c r="P31" s="17"/>
      <c r="Q31" s="18"/>
      <c r="R31" s="17"/>
      <c r="S31" s="17"/>
      <c r="T31" s="18"/>
      <c r="U31" s="17"/>
      <c r="V31" s="17"/>
      <c r="W31" s="18"/>
      <c r="X31" s="17"/>
      <c r="Y31" s="17"/>
      <c r="Z31" s="18"/>
      <c r="AA31" s="17"/>
      <c r="AB31" s="17"/>
      <c r="AC31" s="18"/>
      <c r="AD31" s="17"/>
      <c r="AE31" s="17"/>
      <c r="AF31" s="18"/>
      <c r="AG31" s="17"/>
      <c r="AH31" s="17"/>
      <c r="AI31" s="18"/>
      <c r="AJ31" s="17"/>
      <c r="AK31" s="17"/>
      <c r="AL31" s="18"/>
      <c r="AM31" s="17"/>
      <c r="AN31" s="17"/>
      <c r="AO31" s="18"/>
      <c r="AP31" s="17"/>
      <c r="AQ31" s="17"/>
      <c r="AR31" s="18"/>
      <c r="AS31" s="17"/>
      <c r="AT31" s="17"/>
      <c r="AU31" s="18"/>
      <c r="AV31" s="17"/>
      <c r="AW31" s="17"/>
      <c r="AX31" s="18"/>
      <c r="AY31" s="19"/>
      <c r="AZ31" s="19"/>
      <c r="BA31" s="19"/>
      <c r="BB31" s="20"/>
      <c r="BC31" s="19"/>
      <c r="BD31" s="21"/>
    </row>
    <row r="32" spans="1:56" ht="14.1" customHeight="1" x14ac:dyDescent="0.25">
      <c r="A32" s="16" t="s">
        <v>6</v>
      </c>
      <c r="B32" s="16"/>
      <c r="C32" s="17"/>
      <c r="D32" s="17"/>
      <c r="E32" s="18"/>
      <c r="F32" s="17"/>
      <c r="G32" s="17"/>
      <c r="H32" s="18"/>
      <c r="I32" s="17"/>
      <c r="J32" s="17"/>
      <c r="K32" s="18"/>
      <c r="L32" s="17"/>
      <c r="M32" s="17"/>
      <c r="N32" s="18"/>
      <c r="O32" s="17"/>
      <c r="P32" s="17"/>
      <c r="Q32" s="18"/>
      <c r="R32" s="17"/>
      <c r="S32" s="17"/>
      <c r="T32" s="18"/>
      <c r="U32" s="17"/>
      <c r="V32" s="17"/>
      <c r="W32" s="18"/>
      <c r="X32" s="17"/>
      <c r="Y32" s="17"/>
      <c r="Z32" s="18"/>
      <c r="AA32" s="17"/>
      <c r="AB32" s="17"/>
      <c r="AC32" s="18"/>
      <c r="AD32" s="17"/>
      <c r="AE32" s="17"/>
      <c r="AF32" s="18"/>
      <c r="AG32" s="17"/>
      <c r="AH32" s="17"/>
      <c r="AI32" s="18"/>
      <c r="AJ32" s="17"/>
      <c r="AK32" s="17"/>
      <c r="AL32" s="18"/>
      <c r="AM32" s="17"/>
      <c r="AN32" s="17"/>
      <c r="AO32" s="18"/>
      <c r="AP32" s="17"/>
      <c r="AQ32" s="17"/>
      <c r="AR32" s="18"/>
      <c r="AS32" s="17"/>
      <c r="AT32" s="17"/>
      <c r="AU32" s="18"/>
      <c r="AV32" s="17"/>
      <c r="AW32" s="17"/>
      <c r="AX32" s="18"/>
      <c r="AY32" s="19"/>
      <c r="AZ32" s="19"/>
      <c r="BA32" s="19"/>
      <c r="BB32" s="20"/>
      <c r="BC32" s="19"/>
      <c r="BD32" s="21"/>
    </row>
    <row r="33" spans="1:56" ht="7.5" customHeight="1" x14ac:dyDescent="0.25">
      <c r="A33" s="16"/>
      <c r="B33" s="16"/>
      <c r="C33" s="17"/>
      <c r="D33" s="17"/>
      <c r="E33" s="18"/>
      <c r="F33" s="17"/>
      <c r="G33" s="17"/>
      <c r="H33" s="18"/>
      <c r="I33" s="17"/>
      <c r="J33" s="17"/>
      <c r="K33" s="18"/>
      <c r="L33" s="17"/>
      <c r="M33" s="17"/>
      <c r="N33" s="18"/>
      <c r="O33" s="17"/>
      <c r="P33" s="17"/>
      <c r="Q33" s="18"/>
      <c r="R33" s="17"/>
      <c r="S33" s="17"/>
      <c r="T33" s="18"/>
      <c r="U33" s="17"/>
      <c r="V33" s="17"/>
      <c r="W33" s="18"/>
      <c r="X33" s="17"/>
      <c r="Y33" s="17"/>
      <c r="Z33" s="18"/>
      <c r="AA33" s="17"/>
      <c r="AB33" s="17"/>
      <c r="AC33" s="18"/>
      <c r="AD33" s="17"/>
      <c r="AE33" s="17"/>
      <c r="AF33" s="18"/>
      <c r="AG33" s="17"/>
      <c r="AH33" s="17"/>
      <c r="AI33" s="18"/>
      <c r="AJ33" s="17"/>
      <c r="AK33" s="17"/>
      <c r="AL33" s="18"/>
      <c r="AM33" s="17"/>
      <c r="AN33" s="17"/>
      <c r="AO33" s="18"/>
      <c r="AP33" s="17"/>
      <c r="AQ33" s="17"/>
      <c r="AR33" s="18"/>
      <c r="AS33" s="17"/>
      <c r="AT33" s="17"/>
      <c r="AU33" s="18"/>
      <c r="AV33" s="17"/>
      <c r="AW33" s="17"/>
      <c r="AX33" s="18"/>
      <c r="AY33" s="19"/>
      <c r="AZ33" s="19"/>
      <c r="BA33" s="19"/>
      <c r="BB33" s="20"/>
      <c r="BC33" s="19"/>
      <c r="BD33" s="21"/>
    </row>
    <row r="34" spans="1:56" ht="14.1" customHeight="1" x14ac:dyDescent="0.25">
      <c r="A34" s="99" t="s">
        <v>7</v>
      </c>
      <c r="B34" s="99"/>
      <c r="C34" s="99"/>
      <c r="D34" s="99"/>
      <c r="E34" s="99"/>
      <c r="F34" s="99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</row>
    <row r="35" spans="1:56" ht="14.1" customHeight="1" x14ac:dyDescent="0.25">
      <c r="A35" s="99"/>
      <c r="B35" s="99"/>
      <c r="C35" s="99"/>
      <c r="D35" s="99"/>
      <c r="E35" s="99"/>
      <c r="F35" s="99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</row>
    <row r="36" spans="1:56" ht="7.5" customHeight="1" x14ac:dyDescent="0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23"/>
      <c r="BC36" s="76"/>
      <c r="BD36" s="24"/>
    </row>
    <row r="37" spans="1:56" ht="14.1" customHeight="1" x14ac:dyDescent="0.25">
      <c r="A37" s="99" t="s">
        <v>8</v>
      </c>
      <c r="B37" s="99"/>
      <c r="C37" s="99"/>
      <c r="D37" s="99"/>
      <c r="E37" s="99"/>
      <c r="F37" s="99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</row>
    <row r="38" spans="1:56" ht="14.1" customHeight="1" x14ac:dyDescent="0.25">
      <c r="A38" s="99"/>
      <c r="B38" s="99"/>
      <c r="C38" s="99"/>
      <c r="D38" s="99"/>
      <c r="E38" s="99"/>
      <c r="F38" s="99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</row>
    <row r="39" spans="1:56" ht="7.5" customHeight="1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</row>
    <row r="40" spans="1:56" ht="58.5" customHeight="1" x14ac:dyDescent="0.25">
      <c r="A40" s="99" t="s">
        <v>13</v>
      </c>
      <c r="B40" s="99"/>
      <c r="C40" s="99"/>
      <c r="D40" s="99"/>
      <c r="E40" s="99"/>
      <c r="F40" s="99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</row>
    <row r="41" spans="1:56" ht="7.5" customHeight="1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23"/>
      <c r="BC41" s="76"/>
      <c r="BD41" s="24"/>
    </row>
    <row r="42" spans="1:56" ht="14.1" customHeight="1" x14ac:dyDescent="0.25">
      <c r="A42" s="96" t="s">
        <v>32</v>
      </c>
      <c r="B42" s="96"/>
      <c r="C42" s="96"/>
      <c r="D42" s="96"/>
      <c r="E42" s="96"/>
      <c r="F42" s="9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</row>
  </sheetData>
  <sortState ref="A6:F29">
    <sortCondition ref="A6:A29"/>
  </sortState>
  <mergeCells count="7">
    <mergeCell ref="A42:F42"/>
    <mergeCell ref="A1:F1"/>
    <mergeCell ref="A2:F2"/>
    <mergeCell ref="A3:F3"/>
    <mergeCell ref="A34:F35"/>
    <mergeCell ref="A37:F38"/>
    <mergeCell ref="A40:F40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D1" sqref="D1"/>
    </sheetView>
  </sheetViews>
  <sheetFormatPr defaultRowHeight="15" x14ac:dyDescent="0.25"/>
  <sheetData>
    <row r="1" spans="1:8" x14ac:dyDescent="0.25">
      <c r="B1" t="s">
        <v>19</v>
      </c>
      <c r="C1" t="s">
        <v>18</v>
      </c>
      <c r="D1" t="s">
        <v>20</v>
      </c>
      <c r="E1" t="s">
        <v>30</v>
      </c>
      <c r="F1" t="s">
        <v>23</v>
      </c>
      <c r="G1" t="s">
        <v>21</v>
      </c>
      <c r="H1" t="s">
        <v>31</v>
      </c>
    </row>
    <row r="2" spans="1:8" x14ac:dyDescent="0.25">
      <c r="A2">
        <f>SUM('Average Days-to-Employment'!W6)</f>
        <v>1</v>
      </c>
      <c r="B2">
        <f>SUM('Average Days-to-Employment'!X6)</f>
        <v>755</v>
      </c>
      <c r="C2">
        <f>SUM('Average Days-to-Employment'!Y6)</f>
        <v>469</v>
      </c>
      <c r="D2" s="67">
        <f>SUM('Average Days-to-Employment'!Z6)</f>
        <v>0.62119205298013247</v>
      </c>
      <c r="E2">
        <f>SUM('Average Days-to-Employment'!AA6)</f>
        <v>282</v>
      </c>
      <c r="F2">
        <f>SUM('Average Days-to-Employment'!AC6)</f>
        <v>23120</v>
      </c>
      <c r="G2" s="66">
        <f>SUM('Average Days-to-Employment'!AD6)</f>
        <v>81.98581560283688</v>
      </c>
      <c r="H2" s="67">
        <f>SUM(E2/C2)</f>
        <v>0.6012793176972282</v>
      </c>
    </row>
    <row r="3" spans="1:8" x14ac:dyDescent="0.25">
      <c r="A3">
        <f>SUM('Average Days-to-Employment'!W7)</f>
        <v>2</v>
      </c>
      <c r="B3">
        <f>SUM('Average Days-to-Employment'!X7)</f>
        <v>366</v>
      </c>
      <c r="C3">
        <f>SUM('Average Days-to-Employment'!Y7)</f>
        <v>234</v>
      </c>
      <c r="D3" s="67">
        <f>SUM('Average Days-to-Employment'!Z7)</f>
        <v>0.63934426229508201</v>
      </c>
      <c r="E3">
        <f>SUM('Average Days-to-Employment'!AA7)</f>
        <v>147</v>
      </c>
      <c r="F3">
        <f>SUM('Average Days-to-Employment'!AC7)</f>
        <v>11202</v>
      </c>
      <c r="G3" s="66">
        <f>SUM('Average Days-to-Employment'!AD7)</f>
        <v>76.204081632653057</v>
      </c>
      <c r="H3" s="67">
        <f t="shared" ref="H3:H26" si="0">SUM(E3/C3)</f>
        <v>0.62820512820512819</v>
      </c>
    </row>
    <row r="4" spans="1:8" x14ac:dyDescent="0.25">
      <c r="A4">
        <f>SUM('Average Days-to-Employment'!W8)</f>
        <v>3</v>
      </c>
      <c r="B4">
        <f>SUM('Average Days-to-Employment'!X8)</f>
        <v>140</v>
      </c>
      <c r="C4">
        <f>SUM('Average Days-to-Employment'!Y8)</f>
        <v>90</v>
      </c>
      <c r="D4" s="67">
        <f>SUM('Average Days-to-Employment'!Z8)</f>
        <v>0.6428571428571429</v>
      </c>
      <c r="E4">
        <f>SUM('Average Days-to-Employment'!AA8)</f>
        <v>63</v>
      </c>
      <c r="F4">
        <f>SUM('Average Days-to-Employment'!AC8)</f>
        <v>4518</v>
      </c>
      <c r="G4" s="66">
        <f>SUM('Average Days-to-Employment'!AD8)</f>
        <v>71.714285714285708</v>
      </c>
      <c r="H4" s="67">
        <f t="shared" si="0"/>
        <v>0.7</v>
      </c>
    </row>
    <row r="5" spans="1:8" x14ac:dyDescent="0.25">
      <c r="A5">
        <f>SUM('Average Days-to-Employment'!W9)</f>
        <v>4</v>
      </c>
      <c r="B5">
        <f>SUM('Average Days-to-Employment'!X9)</f>
        <v>630</v>
      </c>
      <c r="C5">
        <f>SUM('Average Days-to-Employment'!Y9)</f>
        <v>472</v>
      </c>
      <c r="D5" s="67">
        <f>SUM('Average Days-to-Employment'!Z9)</f>
        <v>0.74920634920634921</v>
      </c>
      <c r="E5">
        <f>SUM('Average Days-to-Employment'!AA9)</f>
        <v>248</v>
      </c>
      <c r="F5">
        <f>SUM('Average Days-to-Employment'!AC9)</f>
        <v>21735</v>
      </c>
      <c r="G5" s="66">
        <f>SUM('Average Days-to-Employment'!AD9)</f>
        <v>87.641129032258064</v>
      </c>
      <c r="H5" s="67">
        <f t="shared" si="0"/>
        <v>0.52542372881355937</v>
      </c>
    </row>
    <row r="6" spans="1:8" x14ac:dyDescent="0.25">
      <c r="A6">
        <f>SUM('Average Days-to-Employment'!W10)</f>
        <v>5</v>
      </c>
      <c r="B6">
        <f>SUM('Average Days-to-Employment'!X10)</f>
        <v>572</v>
      </c>
      <c r="C6">
        <f>SUM('Average Days-to-Employment'!Y10)</f>
        <v>354</v>
      </c>
      <c r="D6" s="67">
        <f>SUM('Average Days-to-Employment'!Z10)</f>
        <v>0.61888111888111885</v>
      </c>
      <c r="E6">
        <f>SUM('Average Days-to-Employment'!AA10)</f>
        <v>233</v>
      </c>
      <c r="F6">
        <f>SUM('Average Days-to-Employment'!AC10)</f>
        <v>21721</v>
      </c>
      <c r="G6" s="66">
        <f>SUM('Average Days-to-Employment'!AD10)</f>
        <v>93.223175965665234</v>
      </c>
      <c r="H6" s="67">
        <f t="shared" si="0"/>
        <v>0.65819209039548021</v>
      </c>
    </row>
    <row r="7" spans="1:8" x14ac:dyDescent="0.25">
      <c r="A7">
        <f>SUM('Average Days-to-Employment'!W11)</f>
        <v>6</v>
      </c>
      <c r="B7">
        <f>SUM('Average Days-to-Employment'!X11)</f>
        <v>175</v>
      </c>
      <c r="C7">
        <f>SUM('Average Days-to-Employment'!Y11)</f>
        <v>121</v>
      </c>
      <c r="D7" s="67">
        <f>SUM('Average Days-to-Employment'!Z11)</f>
        <v>0.69142857142857139</v>
      </c>
      <c r="E7">
        <f>SUM('Average Days-to-Employment'!AA11)</f>
        <v>97</v>
      </c>
      <c r="F7">
        <f>SUM('Average Days-to-Employment'!AC11)</f>
        <v>6823</v>
      </c>
      <c r="G7" s="66">
        <f>SUM('Average Days-to-Employment'!AD11)</f>
        <v>70.340206185567013</v>
      </c>
      <c r="H7" s="67">
        <f t="shared" si="0"/>
        <v>0.80165289256198347</v>
      </c>
    </row>
    <row r="8" spans="1:8" x14ac:dyDescent="0.25">
      <c r="A8">
        <f>SUM('Average Days-to-Employment'!W12)</f>
        <v>7</v>
      </c>
      <c r="B8">
        <f>SUM('Average Days-to-Employment'!X12)</f>
        <v>141</v>
      </c>
      <c r="C8">
        <f>SUM('Average Days-to-Employment'!Y12)</f>
        <v>87</v>
      </c>
      <c r="D8" s="67">
        <f>SUM('Average Days-to-Employment'!Z12)</f>
        <v>0.61702127659574468</v>
      </c>
      <c r="E8">
        <f>SUM('Average Days-to-Employment'!AA12)</f>
        <v>62</v>
      </c>
      <c r="F8">
        <f>SUM('Average Days-to-Employment'!AC12)</f>
        <v>4193</v>
      </c>
      <c r="G8" s="66">
        <f>SUM('Average Days-to-Employment'!AD12)</f>
        <v>67.629032258064512</v>
      </c>
      <c r="H8" s="67">
        <f t="shared" si="0"/>
        <v>0.71264367816091956</v>
      </c>
    </row>
    <row r="9" spans="1:8" x14ac:dyDescent="0.25">
      <c r="A9">
        <f>SUM('Average Days-to-Employment'!W13)</f>
        <v>8</v>
      </c>
      <c r="B9">
        <f>SUM('Average Days-to-Employment'!X13)</f>
        <v>3277</v>
      </c>
      <c r="C9">
        <f>SUM('Average Days-to-Employment'!Y13)</f>
        <v>2098</v>
      </c>
      <c r="D9" s="67">
        <f>SUM('Average Days-to-Employment'!Z13)</f>
        <v>0.64021971315227344</v>
      </c>
      <c r="E9">
        <f>SUM('Average Days-to-Employment'!AA13)</f>
        <v>1418</v>
      </c>
      <c r="F9">
        <f>SUM('Average Days-to-Employment'!AC13)</f>
        <v>115981</v>
      </c>
      <c r="G9" s="66">
        <f>SUM('Average Days-to-Employment'!AD13)</f>
        <v>81.791960507757409</v>
      </c>
      <c r="H9" s="67">
        <f t="shared" si="0"/>
        <v>0.67588179218303146</v>
      </c>
    </row>
    <row r="10" spans="1:8" x14ac:dyDescent="0.25">
      <c r="A10">
        <f>SUM('Average Days-to-Employment'!W14)</f>
        <v>9</v>
      </c>
      <c r="B10">
        <f>SUM('Average Days-to-Employment'!X14)</f>
        <v>358</v>
      </c>
      <c r="C10">
        <f>SUM('Average Days-to-Employment'!Y14)</f>
        <v>241</v>
      </c>
      <c r="D10" s="67">
        <f>SUM('Average Days-to-Employment'!Z14)</f>
        <v>0.67318435754189943</v>
      </c>
      <c r="E10">
        <f>SUM('Average Days-to-Employment'!AA14)</f>
        <v>185</v>
      </c>
      <c r="F10">
        <f>SUM('Average Days-to-Employment'!AC14)</f>
        <v>17858</v>
      </c>
      <c r="G10" s="66">
        <f>SUM('Average Days-to-Employment'!AD14)</f>
        <v>96.529729729729723</v>
      </c>
      <c r="H10" s="67">
        <f t="shared" si="0"/>
        <v>0.76763485477178428</v>
      </c>
    </row>
    <row r="11" spans="1:8" x14ac:dyDescent="0.25">
      <c r="A11">
        <f>SUM('Average Days-to-Employment'!W15)</f>
        <v>10</v>
      </c>
      <c r="B11">
        <f>SUM('Average Days-to-Employment'!X15)</f>
        <v>832</v>
      </c>
      <c r="C11">
        <f>SUM('Average Days-to-Employment'!Y15)</f>
        <v>519</v>
      </c>
      <c r="D11" s="67">
        <f>SUM('Average Days-to-Employment'!Z15)</f>
        <v>0.62379807692307687</v>
      </c>
      <c r="E11">
        <f>SUM('Average Days-to-Employment'!AA15)</f>
        <v>353</v>
      </c>
      <c r="F11">
        <f>SUM('Average Days-to-Employment'!AC15)</f>
        <v>25570</v>
      </c>
      <c r="G11" s="66">
        <f>SUM('Average Days-to-Employment'!AD15)</f>
        <v>72.436260623229458</v>
      </c>
      <c r="H11" s="67">
        <f t="shared" si="0"/>
        <v>0.68015414258188822</v>
      </c>
    </row>
    <row r="12" spans="1:8" x14ac:dyDescent="0.25">
      <c r="A12">
        <f>SUM('Average Days-to-Employment'!W16)</f>
        <v>11</v>
      </c>
      <c r="B12">
        <f>SUM('Average Days-to-Employment'!X16)</f>
        <v>1463</v>
      </c>
      <c r="C12">
        <f>SUM('Average Days-to-Employment'!Y16)</f>
        <v>946</v>
      </c>
      <c r="D12" s="67">
        <f>SUM('Average Days-to-Employment'!Z16)</f>
        <v>0.64661654135338342</v>
      </c>
      <c r="E12">
        <f>SUM('Average Days-to-Employment'!AA16)</f>
        <v>606</v>
      </c>
      <c r="F12">
        <f>SUM('Average Days-to-Employment'!AC16)</f>
        <v>45963</v>
      </c>
      <c r="G12" s="66">
        <f>SUM('Average Days-to-Employment'!AD16)</f>
        <v>75.846534653465341</v>
      </c>
      <c r="H12" s="67">
        <f t="shared" si="0"/>
        <v>0.64059196617336156</v>
      </c>
    </row>
    <row r="13" spans="1:8" x14ac:dyDescent="0.25">
      <c r="A13">
        <f>SUM('Average Days-to-Employment'!W17)</f>
        <v>12</v>
      </c>
      <c r="B13">
        <f>SUM('Average Days-to-Employment'!X17)</f>
        <v>4611</v>
      </c>
      <c r="C13">
        <f>SUM('Average Days-to-Employment'!Y17)</f>
        <v>2970</v>
      </c>
      <c r="D13" s="67">
        <f>SUM('Average Days-to-Employment'!Z17)</f>
        <v>0.64411190631099546</v>
      </c>
      <c r="E13">
        <f>SUM('Average Days-to-Employment'!AA17)</f>
        <v>1882</v>
      </c>
      <c r="F13">
        <f>SUM('Average Days-to-Employment'!AC17)</f>
        <v>145335</v>
      </c>
      <c r="G13" s="66">
        <f>SUM('Average Days-to-Employment'!AD17)</f>
        <v>77.223698193411266</v>
      </c>
      <c r="H13" s="67">
        <f t="shared" si="0"/>
        <v>0.63367003367003372</v>
      </c>
    </row>
    <row r="14" spans="1:8" x14ac:dyDescent="0.25">
      <c r="A14">
        <f>SUM('Average Days-to-Employment'!W18)</f>
        <v>13</v>
      </c>
      <c r="B14">
        <f>SUM('Average Days-to-Employment'!X18)</f>
        <v>962</v>
      </c>
      <c r="C14">
        <f>SUM('Average Days-to-Employment'!Y18)</f>
        <v>621</v>
      </c>
      <c r="D14" s="67">
        <f>SUM('Average Days-to-Employment'!Z18)</f>
        <v>0.64553014553014554</v>
      </c>
      <c r="E14">
        <f>SUM('Average Days-to-Employment'!AA18)</f>
        <v>488</v>
      </c>
      <c r="F14">
        <f>SUM('Average Days-to-Employment'!AC18)</f>
        <v>43568</v>
      </c>
      <c r="G14" s="66">
        <f>SUM('Average Days-to-Employment'!AD18)</f>
        <v>89.278688524590166</v>
      </c>
      <c r="H14" s="67">
        <f t="shared" si="0"/>
        <v>0.78582930756843805</v>
      </c>
    </row>
    <row r="15" spans="1:8" x14ac:dyDescent="0.25">
      <c r="A15">
        <f>SUM('Average Days-to-Employment'!W19)</f>
        <v>14</v>
      </c>
      <c r="B15">
        <f>SUM('Average Days-to-Employment'!X19)</f>
        <v>1746</v>
      </c>
      <c r="C15">
        <f>SUM('Average Days-to-Employment'!Y19)</f>
        <v>1236</v>
      </c>
      <c r="D15" s="67">
        <f>SUM('Average Days-to-Employment'!Z19)</f>
        <v>0.70790378006872856</v>
      </c>
      <c r="E15">
        <f>SUM('Average Days-to-Employment'!AA19)</f>
        <v>1105</v>
      </c>
      <c r="F15">
        <f>SUM('Average Days-to-Employment'!AC19)</f>
        <v>90085</v>
      </c>
      <c r="G15" s="66">
        <f>SUM('Average Days-to-Employment'!AD19)</f>
        <v>81.524886877828052</v>
      </c>
      <c r="H15" s="67">
        <f t="shared" si="0"/>
        <v>0.89401294498381878</v>
      </c>
    </row>
    <row r="16" spans="1:8" x14ac:dyDescent="0.25">
      <c r="A16">
        <f>SUM('Average Days-to-Employment'!W20)</f>
        <v>15</v>
      </c>
      <c r="B16">
        <f>SUM('Average Days-to-Employment'!X20)</f>
        <v>2850</v>
      </c>
      <c r="C16">
        <f>SUM('Average Days-to-Employment'!Y20)</f>
        <v>2039</v>
      </c>
      <c r="D16" s="67">
        <f>SUM('Average Days-to-Employment'!Z20)</f>
        <v>0.7154385964912281</v>
      </c>
      <c r="E16">
        <f>SUM('Average Days-to-Employment'!AA20)</f>
        <v>1803</v>
      </c>
      <c r="F16">
        <f>SUM('Average Days-to-Employment'!AC20)</f>
        <v>170328</v>
      </c>
      <c r="G16" s="66">
        <f>SUM('Average Days-to-Employment'!AD20)</f>
        <v>94.469217970049911</v>
      </c>
      <c r="H16" s="67">
        <f t="shared" si="0"/>
        <v>0.88425698871996072</v>
      </c>
    </row>
    <row r="17" spans="1:8" x14ac:dyDescent="0.25">
      <c r="A17">
        <f>SUM('Average Days-to-Employment'!W21)</f>
        <v>16</v>
      </c>
      <c r="B17">
        <f>SUM('Average Days-to-Employment'!X21)</f>
        <v>1105</v>
      </c>
      <c r="C17">
        <f>SUM('Average Days-to-Employment'!Y21)</f>
        <v>717</v>
      </c>
      <c r="D17" s="67">
        <f>SUM('Average Days-to-Employment'!Z21)</f>
        <v>0.64886877828054301</v>
      </c>
      <c r="E17">
        <f>SUM('Average Days-to-Employment'!AA21)</f>
        <v>499</v>
      </c>
      <c r="F17">
        <f>SUM('Average Days-to-Employment'!AC21)</f>
        <v>37327</v>
      </c>
      <c r="G17" s="66">
        <f>SUM('Average Days-to-Employment'!AD21)</f>
        <v>74.803607214428851</v>
      </c>
      <c r="H17" s="67">
        <f t="shared" si="0"/>
        <v>0.69595536959553694</v>
      </c>
    </row>
    <row r="18" spans="1:8" x14ac:dyDescent="0.25">
      <c r="A18">
        <f>SUM('Average Days-to-Employment'!W22)</f>
        <v>17</v>
      </c>
      <c r="B18">
        <f>SUM('Average Days-to-Employment'!X22)</f>
        <v>1185</v>
      </c>
      <c r="C18">
        <f>SUM('Average Days-to-Employment'!Y22)</f>
        <v>787</v>
      </c>
      <c r="D18" s="67">
        <f>SUM('Average Days-to-Employment'!Z22)</f>
        <v>0.66413502109704636</v>
      </c>
      <c r="E18">
        <f>SUM('Average Days-to-Employment'!AA22)</f>
        <v>519</v>
      </c>
      <c r="F18">
        <f>SUM('Average Days-to-Employment'!AC22)</f>
        <v>37189</v>
      </c>
      <c r="G18" s="66">
        <f>SUM('Average Days-to-Employment'!AD22)</f>
        <v>71.655105973025044</v>
      </c>
      <c r="H18" s="67">
        <f t="shared" si="0"/>
        <v>0.65946632782719183</v>
      </c>
    </row>
    <row r="19" spans="1:8" x14ac:dyDescent="0.25">
      <c r="A19">
        <f>SUM('Average Days-to-Employment'!W23)</f>
        <v>18</v>
      </c>
      <c r="B19">
        <f>SUM('Average Days-to-Employment'!X23)</f>
        <v>1065</v>
      </c>
      <c r="C19">
        <f>SUM('Average Days-to-Employment'!Y23)</f>
        <v>685</v>
      </c>
      <c r="D19" s="67">
        <f>SUM('Average Days-to-Employment'!Z23)</f>
        <v>0.64319248826291076</v>
      </c>
      <c r="E19">
        <f>SUM('Average Days-to-Employment'!AA23)</f>
        <v>438</v>
      </c>
      <c r="F19">
        <f>SUM('Average Days-to-Employment'!AC23)</f>
        <v>31489</v>
      </c>
      <c r="G19" s="66">
        <f>SUM('Average Days-to-Employment'!AD23)</f>
        <v>71.892694063926939</v>
      </c>
      <c r="H19" s="67">
        <f t="shared" si="0"/>
        <v>0.6394160583941606</v>
      </c>
    </row>
    <row r="20" spans="1:8" x14ac:dyDescent="0.25">
      <c r="A20">
        <f>SUM('Average Days-to-Employment'!W24)</f>
        <v>19</v>
      </c>
      <c r="B20">
        <f>SUM('Average Days-to-Employment'!X24)</f>
        <v>317</v>
      </c>
      <c r="C20">
        <f>SUM('Average Days-to-Employment'!Y24)</f>
        <v>202</v>
      </c>
      <c r="D20" s="67">
        <f>SUM('Average Days-to-Employment'!Z24)</f>
        <v>0.63722397476340698</v>
      </c>
      <c r="E20">
        <f>SUM('Average Days-to-Employment'!AA24)</f>
        <v>118</v>
      </c>
      <c r="F20">
        <f>SUM('Average Days-to-Employment'!AC24)</f>
        <v>9461</v>
      </c>
      <c r="G20" s="66">
        <f>SUM('Average Days-to-Employment'!AD24)</f>
        <v>80.177966101694921</v>
      </c>
      <c r="H20" s="67">
        <f t="shared" si="0"/>
        <v>0.58415841584158412</v>
      </c>
    </row>
    <row r="21" spans="1:8" x14ac:dyDescent="0.25">
      <c r="A21">
        <f>SUM('Average Days-to-Employment'!W25)</f>
        <v>20</v>
      </c>
      <c r="B21">
        <f>SUM('Average Days-to-Employment'!X25)</f>
        <v>1028</v>
      </c>
      <c r="C21">
        <f>SUM('Average Days-to-Employment'!Y25)</f>
        <v>670</v>
      </c>
      <c r="D21" s="67">
        <f>SUM('Average Days-to-Employment'!Z25)</f>
        <v>0.65175097276264593</v>
      </c>
      <c r="E21">
        <f>SUM('Average Days-to-Employment'!AA25)</f>
        <v>435</v>
      </c>
      <c r="F21">
        <f>SUM('Average Days-to-Employment'!AC25)</f>
        <v>30580</v>
      </c>
      <c r="G21" s="66">
        <f>SUM('Average Days-to-Employment'!AD25)</f>
        <v>70.298850574712645</v>
      </c>
      <c r="H21" s="67">
        <f t="shared" si="0"/>
        <v>0.64925373134328357</v>
      </c>
    </row>
    <row r="22" spans="1:8" x14ac:dyDescent="0.25">
      <c r="A22">
        <f>SUM('Average Days-to-Employment'!W26)</f>
        <v>21</v>
      </c>
      <c r="B22">
        <f>SUM('Average Days-to-Employment'!X26)</f>
        <v>2550</v>
      </c>
      <c r="C22">
        <f>SUM('Average Days-to-Employment'!Y26)</f>
        <v>1629</v>
      </c>
      <c r="D22" s="67">
        <f>SUM('Average Days-to-Employment'!Z26)</f>
        <v>0.63882352941176468</v>
      </c>
      <c r="E22">
        <f>SUM('Average Days-to-Employment'!AA26)</f>
        <v>1149</v>
      </c>
      <c r="F22">
        <f>SUM('Average Days-to-Employment'!AC26)</f>
        <v>79724</v>
      </c>
      <c r="G22" s="66">
        <f>SUM('Average Days-to-Employment'!AD26)</f>
        <v>69.385552654482154</v>
      </c>
      <c r="H22" s="67">
        <f t="shared" si="0"/>
        <v>0.70534069981583791</v>
      </c>
    </row>
    <row r="23" spans="1:8" x14ac:dyDescent="0.25">
      <c r="A23">
        <f>SUM('Average Days-to-Employment'!W27)</f>
        <v>22</v>
      </c>
      <c r="B23">
        <f>SUM('Average Days-to-Employment'!X27)</f>
        <v>4049</v>
      </c>
      <c r="C23">
        <f>SUM('Average Days-to-Employment'!Y27)</f>
        <v>2422</v>
      </c>
      <c r="D23" s="67">
        <f>SUM('Average Days-to-Employment'!Z27)</f>
        <v>0.59817238824401087</v>
      </c>
      <c r="E23">
        <f>SUM('Average Days-to-Employment'!AA27)</f>
        <v>1704</v>
      </c>
      <c r="F23">
        <f>SUM('Average Days-to-Employment'!AC27)</f>
        <v>134072</v>
      </c>
      <c r="G23" s="66">
        <f>SUM('Average Days-to-Employment'!AD27)</f>
        <v>78.680751173708927</v>
      </c>
      <c r="H23" s="67">
        <f t="shared" si="0"/>
        <v>0.70355078447564001</v>
      </c>
    </row>
    <row r="24" spans="1:8" x14ac:dyDescent="0.25">
      <c r="A24">
        <f>SUM('Average Days-to-Employment'!W28)</f>
        <v>23</v>
      </c>
      <c r="B24">
        <f>SUM('Average Days-to-Employment'!X28)</f>
        <v>5553</v>
      </c>
      <c r="C24">
        <f>SUM('Average Days-to-Employment'!Y28)</f>
        <v>3264</v>
      </c>
      <c r="D24" s="67">
        <f>SUM('Average Days-to-Employment'!Z28)</f>
        <v>0.5877903835764452</v>
      </c>
      <c r="E24">
        <f>SUM('Average Days-to-Employment'!AA28)</f>
        <v>2122</v>
      </c>
      <c r="F24">
        <f>SUM('Average Days-to-Employment'!AC28)</f>
        <v>170223</v>
      </c>
      <c r="G24" s="66">
        <f>SUM('Average Days-to-Employment'!AD28)</f>
        <v>80.218190386427892</v>
      </c>
      <c r="H24" s="67">
        <f t="shared" si="0"/>
        <v>0.65012254901960786</v>
      </c>
    </row>
    <row r="25" spans="1:8" x14ac:dyDescent="0.25">
      <c r="A25">
        <f>SUM('Average Days-to-Employment'!W29)</f>
        <v>24</v>
      </c>
      <c r="B25">
        <f>SUM('Average Days-to-Employment'!X29)</f>
        <v>1596</v>
      </c>
      <c r="C25">
        <f>SUM('Average Days-to-Employment'!Y29)</f>
        <v>1021</v>
      </c>
      <c r="D25" s="67">
        <f>SUM('Average Days-to-Employment'!Z29)</f>
        <v>0.63972431077694236</v>
      </c>
      <c r="E25">
        <f>SUM('Average Days-to-Employment'!AA29)</f>
        <v>675</v>
      </c>
      <c r="F25">
        <f>SUM('Average Days-to-Employment'!AC29)</f>
        <v>48491</v>
      </c>
      <c r="G25" s="66">
        <f>SUM('Average Days-to-Employment'!AD29)</f>
        <v>71.838518518518512</v>
      </c>
      <c r="H25" s="67">
        <f t="shared" si="0"/>
        <v>0.6611165523996082</v>
      </c>
    </row>
    <row r="26" spans="1:8" x14ac:dyDescent="0.25">
      <c r="A26" t="s">
        <v>17</v>
      </c>
      <c r="B26">
        <f>SUM('Average Days-to-Employment'!X30)</f>
        <v>37326</v>
      </c>
      <c r="C26">
        <f>SUM('Average Days-to-Employment'!Y30)</f>
        <v>23894</v>
      </c>
      <c r="D26" s="67">
        <f>SUM('Average Days-to-Employment'!Z30)</f>
        <v>0.64014359963564271</v>
      </c>
      <c r="E26">
        <f>SUM('Average Days-to-Employment'!AA30)</f>
        <v>16631</v>
      </c>
      <c r="F26">
        <f>SUM('Average Days-to-Employment'!AC30)</f>
        <v>1326556</v>
      </c>
      <c r="G26" s="66">
        <f>SUM('Average Days-to-Employment'!AD30)</f>
        <v>79.76405507786663</v>
      </c>
      <c r="H26" s="67">
        <f t="shared" si="0"/>
        <v>0.69603247677241153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BL45"/>
  <sheetViews>
    <sheetView topLeftCell="A2" zoomScaleNormal="100" workbookViewId="0">
      <selection activeCell="AL14" sqref="AL14"/>
    </sheetView>
  </sheetViews>
  <sheetFormatPr defaultRowHeight="15" x14ac:dyDescent="0.25"/>
  <cols>
    <col min="1" max="1" width="9.85546875" customWidth="1"/>
    <col min="2" max="2" width="7.85546875" customWidth="1"/>
    <col min="3" max="3" width="12.85546875" customWidth="1"/>
    <col min="4" max="4" width="12.42578125" customWidth="1"/>
    <col min="5" max="5" width="13.42578125" customWidth="1"/>
    <col min="6" max="6" width="11.85546875" customWidth="1"/>
    <col min="7" max="8" width="12.140625" customWidth="1"/>
    <col min="10" max="10" width="11.42578125" customWidth="1"/>
    <col min="11" max="11" width="8.85546875" hidden="1" customWidth="1"/>
    <col min="12" max="13" width="0.140625" hidden="1" customWidth="1"/>
    <col min="14" max="14" width="12.5703125" hidden="1" customWidth="1"/>
    <col min="15" max="15" width="9.140625" hidden="1" customWidth="1"/>
    <col min="16" max="16" width="12.85546875" hidden="1" customWidth="1"/>
    <col min="17" max="32" width="9.140625" hidden="1" customWidth="1"/>
    <col min="33" max="36" width="9.140625" customWidth="1"/>
    <col min="45" max="45" width="12.140625" bestFit="1" customWidth="1"/>
  </cols>
  <sheetData>
    <row r="1" spans="1:54" x14ac:dyDescent="0.25">
      <c r="H1" s="63" t="s">
        <v>38</v>
      </c>
    </row>
    <row r="2" spans="1:54" ht="18.75" customHeight="1" x14ac:dyDescent="0.25">
      <c r="A2" s="97" t="s">
        <v>16</v>
      </c>
      <c r="B2" s="97"/>
      <c r="C2" s="97"/>
      <c r="D2" s="97"/>
      <c r="E2" s="97"/>
      <c r="F2" s="97"/>
      <c r="G2" s="97"/>
      <c r="H2" s="97"/>
      <c r="AH2" s="32"/>
      <c r="AI2" s="32"/>
      <c r="AJ2" s="32"/>
      <c r="AK2" s="32"/>
      <c r="AM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54" ht="18.75" customHeight="1" x14ac:dyDescent="0.25">
      <c r="A3" s="97" t="s">
        <v>0</v>
      </c>
      <c r="B3" s="97"/>
      <c r="C3" s="97"/>
      <c r="D3" s="97"/>
      <c r="E3" s="97"/>
      <c r="F3" s="97"/>
      <c r="G3" s="97"/>
      <c r="H3" s="97"/>
      <c r="Z3" s="67"/>
      <c r="AN3" s="32"/>
      <c r="AT3" s="32"/>
      <c r="AU3" s="32"/>
    </row>
    <row r="4" spans="1:54" ht="8.25" customHeight="1" thickBot="1" x14ac:dyDescent="0.3"/>
    <row r="5" spans="1:54" ht="59.25" customHeight="1" thickBot="1" x14ac:dyDescent="0.3">
      <c r="A5" s="3" t="s">
        <v>1</v>
      </c>
      <c r="B5" s="3" t="s">
        <v>2</v>
      </c>
      <c r="C5" s="4" t="s">
        <v>28</v>
      </c>
      <c r="D5" s="4" t="s">
        <v>3</v>
      </c>
      <c r="E5" s="4" t="s">
        <v>11</v>
      </c>
      <c r="F5" s="4" t="s">
        <v>12</v>
      </c>
      <c r="G5" s="4" t="s">
        <v>9</v>
      </c>
      <c r="H5" s="33" t="s">
        <v>10</v>
      </c>
      <c r="N5" t="s">
        <v>19</v>
      </c>
      <c r="O5" t="s">
        <v>18</v>
      </c>
      <c r="P5" t="s">
        <v>20</v>
      </c>
      <c r="Q5" t="s">
        <v>29</v>
      </c>
      <c r="R5" t="s">
        <v>31</v>
      </c>
      <c r="S5" t="s">
        <v>23</v>
      </c>
      <c r="T5" t="s">
        <v>21</v>
      </c>
      <c r="X5" t="s">
        <v>19</v>
      </c>
      <c r="Y5" t="s">
        <v>18</v>
      </c>
      <c r="Z5" t="s">
        <v>20</v>
      </c>
      <c r="AA5" t="s">
        <v>35</v>
      </c>
      <c r="AB5" t="s">
        <v>31</v>
      </c>
      <c r="AC5" t="s">
        <v>23</v>
      </c>
      <c r="AD5" t="s">
        <v>21</v>
      </c>
    </row>
    <row r="6" spans="1:54" ht="15.75" customHeight="1" x14ac:dyDescent="0.25">
      <c r="A6" s="29">
        <f>RANK(H6,$H$6:$H$29,1)</f>
        <v>1</v>
      </c>
      <c r="B6" s="64">
        <v>7</v>
      </c>
      <c r="C6" s="44">
        <v>141</v>
      </c>
      <c r="D6" s="5">
        <v>87</v>
      </c>
      <c r="E6" s="5">
        <v>62</v>
      </c>
      <c r="F6" s="51">
        <f>E6/D6</f>
        <v>0.71264367816091956</v>
      </c>
      <c r="G6" s="73">
        <v>4193</v>
      </c>
      <c r="H6" s="70">
        <f>IF(G6="NULL","N/A",G6/E6)</f>
        <v>67.629032258064512</v>
      </c>
      <c r="J6" s="47"/>
      <c r="M6">
        <f t="shared" ref="M6:M29" si="0">(B6)</f>
        <v>7</v>
      </c>
      <c r="N6" s="44">
        <v>755</v>
      </c>
      <c r="O6" s="5">
        <v>469</v>
      </c>
      <c r="P6" s="57">
        <f>SUM(O6/N6)</f>
        <v>0.62119205298013247</v>
      </c>
      <c r="Q6">
        <v>282</v>
      </c>
      <c r="R6" s="57">
        <f>SUM(Q6/O6)</f>
        <v>0.6012793176972282</v>
      </c>
      <c r="S6">
        <v>23120</v>
      </c>
      <c r="T6" s="112">
        <f t="shared" ref="T6:T29" si="1">SUM(H6)</f>
        <v>67.629032258064512</v>
      </c>
      <c r="W6">
        <v>1</v>
      </c>
      <c r="X6">
        <v>755</v>
      </c>
      <c r="Y6" s="2">
        <v>469</v>
      </c>
      <c r="Z6" s="57">
        <v>0.62119205298013247</v>
      </c>
      <c r="AA6" s="2">
        <v>282</v>
      </c>
      <c r="AB6" s="67">
        <v>0.6012793176972282</v>
      </c>
      <c r="AC6">
        <v>23120</v>
      </c>
      <c r="AD6" s="112">
        <v>81.98581560283688</v>
      </c>
      <c r="AG6" s="89"/>
      <c r="AH6" s="90"/>
      <c r="AI6" s="90"/>
      <c r="AJ6" s="92"/>
      <c r="AK6" s="90"/>
      <c r="AL6" s="93"/>
    </row>
    <row r="7" spans="1:54" ht="15.75" customHeight="1" x14ac:dyDescent="0.25">
      <c r="A7" s="30">
        <f>RANK(H7,$H$6:$H$29,1)</f>
        <v>2</v>
      </c>
      <c r="B7" s="9">
        <v>21</v>
      </c>
      <c r="C7" s="49">
        <v>2550</v>
      </c>
      <c r="D7" s="7">
        <v>1629</v>
      </c>
      <c r="E7" s="7">
        <v>1149</v>
      </c>
      <c r="F7" s="52">
        <f>E7/D7</f>
        <v>0.70534069981583791</v>
      </c>
      <c r="G7" s="74">
        <v>79724</v>
      </c>
      <c r="H7" s="71">
        <f>IF(G7="NULL","N/A",G7/E7)</f>
        <v>69.385552654482154</v>
      </c>
      <c r="J7" s="47"/>
      <c r="M7">
        <f t="shared" si="0"/>
        <v>21</v>
      </c>
      <c r="N7" s="49">
        <v>366</v>
      </c>
      <c r="O7" s="7">
        <v>234</v>
      </c>
      <c r="P7" s="57">
        <f t="shared" ref="P7:P30" si="2">SUM(O7/N7)</f>
        <v>0.63934426229508201</v>
      </c>
      <c r="Q7">
        <v>147</v>
      </c>
      <c r="R7" s="57">
        <f t="shared" ref="R7:R30" si="3">SUM(Q7/O7)</f>
        <v>0.62820512820512819</v>
      </c>
      <c r="S7">
        <v>11202</v>
      </c>
      <c r="T7" s="112">
        <f t="shared" si="1"/>
        <v>69.385552654482154</v>
      </c>
      <c r="U7" s="47"/>
      <c r="W7">
        <v>2</v>
      </c>
      <c r="X7">
        <v>366</v>
      </c>
      <c r="Y7">
        <v>234</v>
      </c>
      <c r="Z7" s="57">
        <v>0.63934426229508201</v>
      </c>
      <c r="AA7">
        <v>147</v>
      </c>
      <c r="AB7" s="67">
        <v>0.62820512820512819</v>
      </c>
      <c r="AC7">
        <v>11202</v>
      </c>
      <c r="AD7" s="112">
        <v>76.204081632653057</v>
      </c>
      <c r="AG7" s="89"/>
      <c r="AH7" s="90"/>
      <c r="AI7" s="90"/>
      <c r="AJ7" s="92"/>
      <c r="AK7" s="90"/>
      <c r="AL7" s="93"/>
    </row>
    <row r="8" spans="1:54" ht="15.75" customHeight="1" x14ac:dyDescent="0.25">
      <c r="A8" s="30">
        <f>RANK(H8,$H$6:$H$29,1)</f>
        <v>3</v>
      </c>
      <c r="B8" s="6">
        <v>20</v>
      </c>
      <c r="C8" s="49">
        <v>1028</v>
      </c>
      <c r="D8" s="7">
        <v>670</v>
      </c>
      <c r="E8" s="7">
        <v>435</v>
      </c>
      <c r="F8" s="52">
        <f>E8/D8</f>
        <v>0.64925373134328357</v>
      </c>
      <c r="G8" s="74">
        <v>30580</v>
      </c>
      <c r="H8" s="71">
        <f>IF(G8="NULL","N/A",G8/E8)</f>
        <v>70.298850574712645</v>
      </c>
      <c r="J8" s="47"/>
      <c r="M8">
        <f t="shared" si="0"/>
        <v>20</v>
      </c>
      <c r="N8" s="49">
        <v>140</v>
      </c>
      <c r="O8" s="7">
        <v>90</v>
      </c>
      <c r="P8" s="57">
        <f t="shared" si="2"/>
        <v>0.6428571428571429</v>
      </c>
      <c r="Q8">
        <v>63</v>
      </c>
      <c r="R8" s="57">
        <f t="shared" si="3"/>
        <v>0.7</v>
      </c>
      <c r="S8">
        <v>4518</v>
      </c>
      <c r="T8" s="112">
        <f t="shared" si="1"/>
        <v>70.298850574712645</v>
      </c>
      <c r="U8" s="47"/>
      <c r="W8">
        <v>3</v>
      </c>
      <c r="X8">
        <v>140</v>
      </c>
      <c r="Y8">
        <v>90</v>
      </c>
      <c r="Z8" s="57">
        <v>0.6428571428571429</v>
      </c>
      <c r="AA8">
        <v>63</v>
      </c>
      <c r="AB8" s="67">
        <v>0.7</v>
      </c>
      <c r="AC8">
        <v>4518</v>
      </c>
      <c r="AD8" s="112">
        <v>71.714285714285708</v>
      </c>
      <c r="AG8" s="89"/>
      <c r="AH8" s="90"/>
      <c r="AI8" s="90"/>
      <c r="AJ8" s="92"/>
      <c r="AK8" s="90"/>
      <c r="AL8" s="93"/>
    </row>
    <row r="9" spans="1:54" ht="15.75" customHeight="1" x14ac:dyDescent="0.25">
      <c r="A9" s="30">
        <f>RANK(H9,$H$6:$H$29,1)</f>
        <v>4</v>
      </c>
      <c r="B9" s="6">
        <v>6</v>
      </c>
      <c r="C9" s="49">
        <v>175</v>
      </c>
      <c r="D9" s="7">
        <v>121</v>
      </c>
      <c r="E9" s="7">
        <v>97</v>
      </c>
      <c r="F9" s="52">
        <f>E9/D9</f>
        <v>0.80165289256198347</v>
      </c>
      <c r="G9" s="74">
        <v>6823</v>
      </c>
      <c r="H9" s="71">
        <f>IF(G9="NULL","N/A",G9/E9)</f>
        <v>70.340206185567013</v>
      </c>
      <c r="J9" s="47"/>
      <c r="M9">
        <f t="shared" si="0"/>
        <v>6</v>
      </c>
      <c r="N9" s="49">
        <v>630</v>
      </c>
      <c r="O9" s="7">
        <v>472</v>
      </c>
      <c r="P9" s="57">
        <f t="shared" si="2"/>
        <v>0.74920634920634921</v>
      </c>
      <c r="Q9">
        <v>248</v>
      </c>
      <c r="R9" s="57">
        <f t="shared" si="3"/>
        <v>0.52542372881355937</v>
      </c>
      <c r="S9">
        <v>21735</v>
      </c>
      <c r="T9" s="112">
        <f t="shared" si="1"/>
        <v>70.340206185567013</v>
      </c>
      <c r="U9" s="47"/>
      <c r="W9">
        <v>4</v>
      </c>
      <c r="X9">
        <v>630</v>
      </c>
      <c r="Y9">
        <v>472</v>
      </c>
      <c r="Z9" s="57">
        <v>0.74920634920634921</v>
      </c>
      <c r="AA9">
        <v>248</v>
      </c>
      <c r="AB9" s="67">
        <v>0.52542372881355937</v>
      </c>
      <c r="AC9">
        <v>21735</v>
      </c>
      <c r="AD9" s="112">
        <v>87.641129032258064</v>
      </c>
      <c r="AG9" s="89"/>
      <c r="AH9" s="90"/>
      <c r="AI9" s="90"/>
      <c r="AJ9" s="92"/>
      <c r="AK9" s="90"/>
      <c r="AL9" s="93"/>
    </row>
    <row r="10" spans="1:54" ht="15.75" customHeight="1" x14ac:dyDescent="0.25">
      <c r="A10" s="30">
        <f>RANK(H10,$H$6:$H$29,1)</f>
        <v>5</v>
      </c>
      <c r="B10" s="6">
        <v>17</v>
      </c>
      <c r="C10" s="49">
        <v>1185</v>
      </c>
      <c r="D10" s="7">
        <v>787</v>
      </c>
      <c r="E10" s="7">
        <v>519</v>
      </c>
      <c r="F10" s="52">
        <f>E10/D10</f>
        <v>0.65946632782719183</v>
      </c>
      <c r="G10" s="74">
        <v>37189</v>
      </c>
      <c r="H10" s="71">
        <f>IF(G10="NULL","N/A",G10/E10)</f>
        <v>71.655105973025044</v>
      </c>
      <c r="J10" s="47"/>
      <c r="M10">
        <f t="shared" si="0"/>
        <v>17</v>
      </c>
      <c r="N10" s="49">
        <v>572</v>
      </c>
      <c r="O10" s="7">
        <v>354</v>
      </c>
      <c r="P10" s="57">
        <f t="shared" si="2"/>
        <v>0.61888111888111885</v>
      </c>
      <c r="Q10">
        <v>233</v>
      </c>
      <c r="R10" s="57">
        <f t="shared" si="3"/>
        <v>0.65819209039548021</v>
      </c>
      <c r="S10">
        <v>21721</v>
      </c>
      <c r="T10" s="112">
        <f t="shared" si="1"/>
        <v>71.655105973025044</v>
      </c>
      <c r="U10" s="47"/>
      <c r="W10">
        <v>5</v>
      </c>
      <c r="X10">
        <v>572</v>
      </c>
      <c r="Y10">
        <v>354</v>
      </c>
      <c r="Z10" s="57">
        <v>0.61888111888111885</v>
      </c>
      <c r="AA10">
        <v>233</v>
      </c>
      <c r="AB10" s="67">
        <v>0.65819209039548021</v>
      </c>
      <c r="AC10">
        <v>21721</v>
      </c>
      <c r="AD10" s="112">
        <v>93.223175965665234</v>
      </c>
      <c r="AG10" s="89"/>
      <c r="AH10" s="90"/>
      <c r="AI10" s="90"/>
      <c r="AJ10" s="92"/>
      <c r="AK10" s="90"/>
      <c r="AL10" s="93"/>
    </row>
    <row r="11" spans="1:54" ht="15.75" customHeight="1" x14ac:dyDescent="0.25">
      <c r="A11" s="30">
        <f>RANK(H11,$H$6:$H$29,1)</f>
        <v>6</v>
      </c>
      <c r="B11" s="6">
        <v>3</v>
      </c>
      <c r="C11" s="49">
        <v>140</v>
      </c>
      <c r="D11" s="7">
        <v>90</v>
      </c>
      <c r="E11" s="7">
        <v>63</v>
      </c>
      <c r="F11" s="52">
        <f>E11/D11</f>
        <v>0.7</v>
      </c>
      <c r="G11" s="74">
        <v>4518</v>
      </c>
      <c r="H11" s="71">
        <f>IF(G11="NULL","N/A",G11/E11)</f>
        <v>71.714285714285708</v>
      </c>
      <c r="J11" s="47"/>
      <c r="K11" s="2"/>
      <c r="M11">
        <f t="shared" si="0"/>
        <v>3</v>
      </c>
      <c r="N11" s="49">
        <v>175</v>
      </c>
      <c r="O11" s="7">
        <v>121</v>
      </c>
      <c r="P11" s="57">
        <f t="shared" si="2"/>
        <v>0.69142857142857139</v>
      </c>
      <c r="Q11">
        <v>97</v>
      </c>
      <c r="R11" s="57">
        <f t="shared" si="3"/>
        <v>0.80165289256198347</v>
      </c>
      <c r="S11">
        <v>6823</v>
      </c>
      <c r="T11" s="112">
        <f t="shared" si="1"/>
        <v>71.714285714285708</v>
      </c>
      <c r="U11" s="47"/>
      <c r="W11">
        <v>6</v>
      </c>
      <c r="X11">
        <v>175</v>
      </c>
      <c r="Y11">
        <v>121</v>
      </c>
      <c r="Z11" s="57">
        <v>0.69142857142857139</v>
      </c>
      <c r="AA11">
        <v>97</v>
      </c>
      <c r="AB11" s="67">
        <v>0.80165289256198347</v>
      </c>
      <c r="AC11">
        <v>6823</v>
      </c>
      <c r="AD11" s="112">
        <v>70.340206185567013</v>
      </c>
      <c r="AG11" s="89"/>
      <c r="AH11" s="90"/>
      <c r="AI11" s="90"/>
      <c r="AJ11" s="92"/>
      <c r="AK11" s="90"/>
      <c r="AL11" s="93"/>
    </row>
    <row r="12" spans="1:54" ht="15.75" customHeight="1" x14ac:dyDescent="0.25">
      <c r="A12" s="30">
        <f>RANK(H12,$H$6:$H$29,1)</f>
        <v>7</v>
      </c>
      <c r="B12" s="9">
        <v>24</v>
      </c>
      <c r="C12" s="49">
        <v>1596</v>
      </c>
      <c r="D12" s="7">
        <v>1021</v>
      </c>
      <c r="E12" s="7">
        <v>675</v>
      </c>
      <c r="F12" s="52">
        <f>E12/D12</f>
        <v>0.6611165523996082</v>
      </c>
      <c r="G12" s="74">
        <v>48491</v>
      </c>
      <c r="H12" s="71">
        <f>IF(G12="NULL","N/A",G12/E12)</f>
        <v>71.838518518518512</v>
      </c>
      <c r="J12" s="47"/>
      <c r="K12" s="2"/>
      <c r="M12">
        <f t="shared" si="0"/>
        <v>24</v>
      </c>
      <c r="N12" s="49">
        <v>141</v>
      </c>
      <c r="O12" s="7">
        <v>87</v>
      </c>
      <c r="P12" s="57">
        <f t="shared" si="2"/>
        <v>0.61702127659574468</v>
      </c>
      <c r="Q12">
        <v>62</v>
      </c>
      <c r="R12" s="57">
        <f t="shared" si="3"/>
        <v>0.71264367816091956</v>
      </c>
      <c r="S12">
        <v>4193</v>
      </c>
      <c r="T12" s="112">
        <f t="shared" si="1"/>
        <v>71.838518518518512</v>
      </c>
      <c r="U12" s="47"/>
      <c r="W12">
        <v>7</v>
      </c>
      <c r="X12">
        <v>141</v>
      </c>
      <c r="Y12">
        <v>87</v>
      </c>
      <c r="Z12" s="57">
        <v>0.61702127659574468</v>
      </c>
      <c r="AA12">
        <v>62</v>
      </c>
      <c r="AB12" s="67">
        <v>0.71264367816091956</v>
      </c>
      <c r="AC12">
        <v>4193</v>
      </c>
      <c r="AD12" s="112">
        <v>67.629032258064512</v>
      </c>
      <c r="AG12" s="89"/>
      <c r="AH12" s="90"/>
      <c r="AI12" s="90"/>
      <c r="AJ12" s="92"/>
      <c r="AK12" s="90"/>
      <c r="AL12" s="93"/>
    </row>
    <row r="13" spans="1:54" ht="15.75" customHeight="1" x14ac:dyDescent="0.25">
      <c r="A13" s="30">
        <f>RANK(H13,$H$6:$H$29,1)</f>
        <v>8</v>
      </c>
      <c r="B13" s="6">
        <v>18</v>
      </c>
      <c r="C13" s="49">
        <v>1065</v>
      </c>
      <c r="D13" s="7">
        <v>685</v>
      </c>
      <c r="E13" s="7">
        <v>438</v>
      </c>
      <c r="F13" s="52">
        <f>E13/D13</f>
        <v>0.6394160583941606</v>
      </c>
      <c r="G13" s="74">
        <v>31489</v>
      </c>
      <c r="H13" s="71">
        <f>IF(G13="NULL","N/A",G13/E13)</f>
        <v>71.892694063926939</v>
      </c>
      <c r="J13" s="47"/>
      <c r="K13" s="2"/>
      <c r="M13">
        <f t="shared" si="0"/>
        <v>18</v>
      </c>
      <c r="N13" s="49">
        <v>3277</v>
      </c>
      <c r="O13" s="7">
        <v>2098</v>
      </c>
      <c r="P13" s="57">
        <f t="shared" si="2"/>
        <v>0.64021971315227344</v>
      </c>
      <c r="Q13">
        <v>1418</v>
      </c>
      <c r="R13" s="57">
        <f t="shared" si="3"/>
        <v>0.67588179218303146</v>
      </c>
      <c r="S13">
        <v>115981</v>
      </c>
      <c r="T13" s="112">
        <f t="shared" si="1"/>
        <v>71.892694063926939</v>
      </c>
      <c r="U13" s="47"/>
      <c r="W13">
        <v>8</v>
      </c>
      <c r="X13">
        <v>3277</v>
      </c>
      <c r="Y13">
        <v>2098</v>
      </c>
      <c r="Z13" s="57">
        <v>0.64021971315227344</v>
      </c>
      <c r="AA13">
        <v>1418</v>
      </c>
      <c r="AB13" s="67">
        <v>0.67588179218303146</v>
      </c>
      <c r="AC13">
        <v>115981</v>
      </c>
      <c r="AD13" s="112">
        <v>81.791960507757409</v>
      </c>
      <c r="AG13" s="89"/>
      <c r="AH13" s="90"/>
      <c r="AI13" s="90"/>
      <c r="AJ13" s="92"/>
      <c r="AK13" s="90"/>
      <c r="AL13" s="93"/>
    </row>
    <row r="14" spans="1:54" ht="15.75" customHeight="1" x14ac:dyDescent="0.25">
      <c r="A14" s="30">
        <f>RANK(H14,$H$6:$H$29,1)</f>
        <v>9</v>
      </c>
      <c r="B14" s="6">
        <v>10</v>
      </c>
      <c r="C14" s="49">
        <v>832</v>
      </c>
      <c r="D14" s="7">
        <v>519</v>
      </c>
      <c r="E14" s="7">
        <v>353</v>
      </c>
      <c r="F14" s="52">
        <f>E14/D14</f>
        <v>0.68015414258188822</v>
      </c>
      <c r="G14" s="74">
        <v>25570</v>
      </c>
      <c r="H14" s="71">
        <f>IF(G14="NULL","N/A",G14/E14)</f>
        <v>72.436260623229458</v>
      </c>
      <c r="J14" s="47"/>
      <c r="K14" s="2"/>
      <c r="M14">
        <f t="shared" si="0"/>
        <v>10</v>
      </c>
      <c r="N14" s="49">
        <v>358</v>
      </c>
      <c r="O14" s="7">
        <v>241</v>
      </c>
      <c r="P14" s="57">
        <f t="shared" si="2"/>
        <v>0.67318435754189943</v>
      </c>
      <c r="Q14">
        <v>185</v>
      </c>
      <c r="R14" s="57">
        <f t="shared" si="3"/>
        <v>0.76763485477178428</v>
      </c>
      <c r="S14">
        <v>17858</v>
      </c>
      <c r="T14" s="112">
        <f t="shared" si="1"/>
        <v>72.436260623229458</v>
      </c>
      <c r="U14" s="47"/>
      <c r="W14">
        <v>9</v>
      </c>
      <c r="X14">
        <v>358</v>
      </c>
      <c r="Y14">
        <v>241</v>
      </c>
      <c r="Z14" s="57">
        <v>0.67318435754189943</v>
      </c>
      <c r="AA14">
        <v>185</v>
      </c>
      <c r="AB14" s="67">
        <v>0.76763485477178428</v>
      </c>
      <c r="AC14">
        <v>17858</v>
      </c>
      <c r="AD14" s="112">
        <v>96.529729729729723</v>
      </c>
      <c r="AG14" s="89"/>
      <c r="AH14" s="90"/>
      <c r="AI14" s="90"/>
      <c r="AJ14" s="92"/>
      <c r="AK14" s="90"/>
      <c r="AL14" s="93"/>
    </row>
    <row r="15" spans="1:54" ht="15.75" customHeight="1" x14ac:dyDescent="0.25">
      <c r="A15" s="30">
        <f>RANK(H15,$H$6:$H$29,1)</f>
        <v>10</v>
      </c>
      <c r="B15" s="6">
        <v>16</v>
      </c>
      <c r="C15" s="49">
        <v>1105</v>
      </c>
      <c r="D15" s="7">
        <v>717</v>
      </c>
      <c r="E15" s="7">
        <v>499</v>
      </c>
      <c r="F15" s="52">
        <f>E15/D15</f>
        <v>0.69595536959553694</v>
      </c>
      <c r="G15" s="74">
        <v>37327</v>
      </c>
      <c r="H15" s="71">
        <f>IF(G15="NULL","N/A",G15/E15)</f>
        <v>74.803607214428851</v>
      </c>
      <c r="J15" s="47"/>
      <c r="K15" s="2"/>
      <c r="M15">
        <f t="shared" si="0"/>
        <v>16</v>
      </c>
      <c r="N15" s="49">
        <v>832</v>
      </c>
      <c r="O15" s="7">
        <v>519</v>
      </c>
      <c r="P15" s="57">
        <f t="shared" si="2"/>
        <v>0.62379807692307687</v>
      </c>
      <c r="Q15">
        <v>353</v>
      </c>
      <c r="R15" s="57">
        <f t="shared" si="3"/>
        <v>0.68015414258188822</v>
      </c>
      <c r="S15">
        <v>25570</v>
      </c>
      <c r="T15" s="112">
        <f t="shared" si="1"/>
        <v>74.803607214428851</v>
      </c>
      <c r="U15" s="47"/>
      <c r="W15">
        <v>10</v>
      </c>
      <c r="X15">
        <v>832</v>
      </c>
      <c r="Y15">
        <v>519</v>
      </c>
      <c r="Z15" s="57">
        <v>0.62379807692307687</v>
      </c>
      <c r="AA15">
        <v>353</v>
      </c>
      <c r="AB15" s="67">
        <v>0.68015414258188822</v>
      </c>
      <c r="AC15">
        <v>25570</v>
      </c>
      <c r="AD15" s="112">
        <v>72.436260623229458</v>
      </c>
      <c r="AG15" s="89"/>
      <c r="AH15" s="90"/>
      <c r="AI15" s="90"/>
      <c r="AJ15" s="92"/>
      <c r="AK15" s="90"/>
      <c r="AL15" s="93"/>
    </row>
    <row r="16" spans="1:54" ht="15.75" customHeight="1" x14ac:dyDescent="0.25">
      <c r="A16" s="30">
        <f>RANK(H16,$H$6:$H$29,1)</f>
        <v>11</v>
      </c>
      <c r="B16" s="6">
        <v>11</v>
      </c>
      <c r="C16" s="49">
        <v>1463</v>
      </c>
      <c r="D16" s="7">
        <v>946</v>
      </c>
      <c r="E16" s="7">
        <v>606</v>
      </c>
      <c r="F16" s="52">
        <f>E16/D16</f>
        <v>0.64059196617336156</v>
      </c>
      <c r="G16" s="74">
        <v>45963</v>
      </c>
      <c r="H16" s="71">
        <f>IF(G16="NULL","N/A",G16/E16)</f>
        <v>75.846534653465341</v>
      </c>
      <c r="J16" s="47"/>
      <c r="K16" s="2"/>
      <c r="M16">
        <f t="shared" si="0"/>
        <v>11</v>
      </c>
      <c r="N16" s="49">
        <v>1463</v>
      </c>
      <c r="O16" s="7">
        <v>946</v>
      </c>
      <c r="P16" s="57">
        <f t="shared" si="2"/>
        <v>0.64661654135338342</v>
      </c>
      <c r="Q16">
        <v>606</v>
      </c>
      <c r="R16" s="57">
        <f t="shared" si="3"/>
        <v>0.64059196617336156</v>
      </c>
      <c r="S16">
        <v>45963</v>
      </c>
      <c r="T16" s="112">
        <f t="shared" si="1"/>
        <v>75.846534653465341</v>
      </c>
      <c r="U16" s="47"/>
      <c r="W16">
        <v>11</v>
      </c>
      <c r="X16">
        <v>1463</v>
      </c>
      <c r="Y16">
        <v>946</v>
      </c>
      <c r="Z16" s="57">
        <v>0.64661654135338342</v>
      </c>
      <c r="AA16">
        <v>606</v>
      </c>
      <c r="AB16" s="67">
        <v>0.64059196617336156</v>
      </c>
      <c r="AC16">
        <v>45963</v>
      </c>
      <c r="AD16" s="112">
        <v>75.846534653465341</v>
      </c>
      <c r="AG16" s="89"/>
      <c r="AH16" s="90"/>
      <c r="AI16" s="90"/>
      <c r="AJ16" s="92"/>
      <c r="AK16" s="90"/>
      <c r="AL16" s="93"/>
    </row>
    <row r="17" spans="1:64" ht="15.75" customHeight="1" x14ac:dyDescent="0.25">
      <c r="A17" s="30">
        <f>RANK(H17,$H$6:$H$29,1)</f>
        <v>12</v>
      </c>
      <c r="B17" s="6">
        <v>2</v>
      </c>
      <c r="C17" s="49">
        <v>366</v>
      </c>
      <c r="D17" s="7">
        <v>234</v>
      </c>
      <c r="E17" s="7">
        <v>147</v>
      </c>
      <c r="F17" s="52">
        <f>E17/D17</f>
        <v>0.62820512820512819</v>
      </c>
      <c r="G17" s="74">
        <v>11202</v>
      </c>
      <c r="H17" s="71">
        <f>IF(G17="NULL","N/A",G17/E17)</f>
        <v>76.204081632653057</v>
      </c>
      <c r="J17" s="47"/>
      <c r="K17" s="2"/>
      <c r="M17">
        <f t="shared" si="0"/>
        <v>2</v>
      </c>
      <c r="N17" s="49">
        <v>4611</v>
      </c>
      <c r="O17" s="7">
        <v>2970</v>
      </c>
      <c r="P17" s="57">
        <f t="shared" si="2"/>
        <v>0.64411190631099546</v>
      </c>
      <c r="Q17">
        <v>1882</v>
      </c>
      <c r="R17" s="57">
        <f t="shared" si="3"/>
        <v>0.63367003367003372</v>
      </c>
      <c r="S17">
        <v>145335</v>
      </c>
      <c r="T17" s="112">
        <f t="shared" si="1"/>
        <v>76.204081632653057</v>
      </c>
      <c r="U17" s="47"/>
      <c r="W17">
        <v>12</v>
      </c>
      <c r="X17">
        <v>4611</v>
      </c>
      <c r="Y17">
        <v>2970</v>
      </c>
      <c r="Z17" s="57">
        <v>0.64411190631099546</v>
      </c>
      <c r="AA17">
        <v>1882</v>
      </c>
      <c r="AB17" s="67">
        <v>0.63367003367003372</v>
      </c>
      <c r="AC17">
        <v>145335</v>
      </c>
      <c r="AD17" s="112">
        <v>77.223698193411266</v>
      </c>
      <c r="AG17" s="89"/>
      <c r="AH17" s="90"/>
      <c r="AI17" s="90"/>
      <c r="AJ17" s="92"/>
      <c r="AK17" s="90"/>
      <c r="AL17" s="93"/>
    </row>
    <row r="18" spans="1:64" ht="15.75" customHeight="1" x14ac:dyDescent="0.25">
      <c r="A18" s="30">
        <f>RANK(H18,$H$6:$H$29,1)</f>
        <v>13</v>
      </c>
      <c r="B18" s="6">
        <v>12</v>
      </c>
      <c r="C18" s="49">
        <v>4611</v>
      </c>
      <c r="D18" s="7">
        <v>2970</v>
      </c>
      <c r="E18" s="7">
        <v>1882</v>
      </c>
      <c r="F18" s="52">
        <f>E18/D18</f>
        <v>0.63367003367003372</v>
      </c>
      <c r="G18" s="74">
        <v>145335</v>
      </c>
      <c r="H18" s="71">
        <f>IF(G18="NULL","N/A",G18/E18)</f>
        <v>77.223698193411266</v>
      </c>
      <c r="J18" s="47"/>
      <c r="K18" s="2"/>
      <c r="M18">
        <f t="shared" si="0"/>
        <v>12</v>
      </c>
      <c r="N18" s="49">
        <v>962</v>
      </c>
      <c r="O18" s="7">
        <v>621</v>
      </c>
      <c r="P18" s="57">
        <f t="shared" si="2"/>
        <v>0.64553014553014554</v>
      </c>
      <c r="Q18">
        <v>488</v>
      </c>
      <c r="R18" s="57">
        <f t="shared" si="3"/>
        <v>0.78582930756843805</v>
      </c>
      <c r="S18">
        <v>43568</v>
      </c>
      <c r="T18" s="112">
        <f t="shared" si="1"/>
        <v>77.223698193411266</v>
      </c>
      <c r="U18" s="47"/>
      <c r="W18">
        <v>13</v>
      </c>
      <c r="X18">
        <v>962</v>
      </c>
      <c r="Y18">
        <v>621</v>
      </c>
      <c r="Z18" s="57">
        <v>0.64553014553014554</v>
      </c>
      <c r="AA18">
        <v>488</v>
      </c>
      <c r="AB18" s="67">
        <v>0.78582930756843805</v>
      </c>
      <c r="AC18">
        <v>43568</v>
      </c>
      <c r="AD18" s="112">
        <v>89.278688524590166</v>
      </c>
      <c r="AG18" s="89"/>
      <c r="AH18" s="90"/>
      <c r="AI18" s="90"/>
      <c r="AJ18" s="92"/>
      <c r="AK18" s="90"/>
      <c r="AL18" s="93"/>
    </row>
    <row r="19" spans="1:64" ht="15.75" customHeight="1" x14ac:dyDescent="0.25">
      <c r="A19" s="30">
        <f>RANK(H19,$H$6:$H$29,1)</f>
        <v>14</v>
      </c>
      <c r="B19" s="9">
        <v>22</v>
      </c>
      <c r="C19" s="49">
        <v>4049</v>
      </c>
      <c r="D19" s="7">
        <v>2422</v>
      </c>
      <c r="E19" s="7">
        <v>1704</v>
      </c>
      <c r="F19" s="52">
        <f>E19/D19</f>
        <v>0.70355078447564001</v>
      </c>
      <c r="G19" s="74">
        <v>134072</v>
      </c>
      <c r="H19" s="71">
        <f>IF(G19="NULL","N/A",G19/E19)</f>
        <v>78.680751173708927</v>
      </c>
      <c r="J19" s="47"/>
      <c r="K19" s="2"/>
      <c r="M19">
        <f t="shared" si="0"/>
        <v>22</v>
      </c>
      <c r="N19" s="49">
        <v>1746</v>
      </c>
      <c r="O19" s="7">
        <v>1236</v>
      </c>
      <c r="P19" s="57">
        <f t="shared" si="2"/>
        <v>0.70790378006872856</v>
      </c>
      <c r="Q19">
        <v>1105</v>
      </c>
      <c r="R19" s="57">
        <f t="shared" si="3"/>
        <v>0.89401294498381878</v>
      </c>
      <c r="S19">
        <v>90085</v>
      </c>
      <c r="T19" s="112">
        <f t="shared" si="1"/>
        <v>78.680751173708927</v>
      </c>
      <c r="U19" s="47"/>
      <c r="W19">
        <v>14</v>
      </c>
      <c r="X19">
        <v>1746</v>
      </c>
      <c r="Y19">
        <v>1236</v>
      </c>
      <c r="Z19" s="57">
        <v>0.70790378006872856</v>
      </c>
      <c r="AA19">
        <v>1105</v>
      </c>
      <c r="AB19" s="67">
        <v>0.89401294498381878</v>
      </c>
      <c r="AC19">
        <v>90085</v>
      </c>
      <c r="AD19" s="112">
        <v>81.524886877828052</v>
      </c>
      <c r="AG19" s="89"/>
      <c r="AH19" s="90"/>
      <c r="AI19" s="90"/>
      <c r="AJ19" s="92"/>
      <c r="AK19" s="90"/>
      <c r="AL19" s="93"/>
    </row>
    <row r="20" spans="1:64" ht="15.75" customHeight="1" x14ac:dyDescent="0.25">
      <c r="A20" s="30">
        <f>RANK(H20,$H$6:$H$29,1)</f>
        <v>15</v>
      </c>
      <c r="B20" s="6">
        <v>19</v>
      </c>
      <c r="C20" s="49">
        <v>317</v>
      </c>
      <c r="D20" s="7">
        <v>202</v>
      </c>
      <c r="E20" s="7">
        <v>118</v>
      </c>
      <c r="F20" s="52">
        <f>E20/D20</f>
        <v>0.58415841584158412</v>
      </c>
      <c r="G20" s="74">
        <v>9461</v>
      </c>
      <c r="H20" s="71">
        <f>IF(G20="NULL","N/A",G20/E20)</f>
        <v>80.177966101694921</v>
      </c>
      <c r="J20" s="47"/>
      <c r="K20" s="2"/>
      <c r="M20">
        <f t="shared" si="0"/>
        <v>19</v>
      </c>
      <c r="N20" s="49">
        <v>2850</v>
      </c>
      <c r="O20" s="7">
        <v>2039</v>
      </c>
      <c r="P20" s="57">
        <f t="shared" si="2"/>
        <v>0.7154385964912281</v>
      </c>
      <c r="Q20">
        <v>1803</v>
      </c>
      <c r="R20" s="57">
        <f t="shared" si="3"/>
        <v>0.88425698871996072</v>
      </c>
      <c r="S20">
        <v>170328</v>
      </c>
      <c r="T20" s="112">
        <f t="shared" si="1"/>
        <v>80.177966101694921</v>
      </c>
      <c r="U20" s="47"/>
      <c r="W20">
        <v>15</v>
      </c>
      <c r="X20">
        <v>2850</v>
      </c>
      <c r="Y20">
        <v>2039</v>
      </c>
      <c r="Z20" s="57">
        <v>0.7154385964912281</v>
      </c>
      <c r="AA20">
        <v>1803</v>
      </c>
      <c r="AB20" s="67">
        <v>0.88425698871996072</v>
      </c>
      <c r="AC20">
        <v>170328</v>
      </c>
      <c r="AD20" s="112">
        <v>94.469217970049911</v>
      </c>
      <c r="AG20" s="89"/>
      <c r="AH20" s="90"/>
      <c r="AI20" s="90"/>
      <c r="AJ20" s="92"/>
      <c r="AK20" s="90"/>
      <c r="AL20" s="93"/>
    </row>
    <row r="21" spans="1:64" ht="15.75" customHeight="1" x14ac:dyDescent="0.25">
      <c r="A21" s="30">
        <f>RANK(H21,$H$6:$H$29,1)</f>
        <v>16</v>
      </c>
      <c r="B21" s="9">
        <v>23</v>
      </c>
      <c r="C21" s="49">
        <v>5553</v>
      </c>
      <c r="D21" s="7">
        <v>3264</v>
      </c>
      <c r="E21" s="7">
        <v>2122</v>
      </c>
      <c r="F21" s="52">
        <f>E21/D21</f>
        <v>0.65012254901960786</v>
      </c>
      <c r="G21" s="74">
        <v>170223</v>
      </c>
      <c r="H21" s="71">
        <f>IF(G21="NULL","N/A",G21/E21)</f>
        <v>80.218190386427892</v>
      </c>
      <c r="J21" s="47"/>
      <c r="K21" s="2"/>
      <c r="M21">
        <f t="shared" si="0"/>
        <v>23</v>
      </c>
      <c r="N21" s="49">
        <v>1105</v>
      </c>
      <c r="O21" s="7">
        <v>717</v>
      </c>
      <c r="P21" s="57">
        <f t="shared" si="2"/>
        <v>0.64886877828054301</v>
      </c>
      <c r="Q21">
        <v>499</v>
      </c>
      <c r="R21" s="57">
        <f t="shared" si="3"/>
        <v>0.69595536959553694</v>
      </c>
      <c r="S21">
        <v>37327</v>
      </c>
      <c r="T21" s="112">
        <f t="shared" si="1"/>
        <v>80.218190386427892</v>
      </c>
      <c r="U21" s="47"/>
      <c r="W21">
        <v>16</v>
      </c>
      <c r="X21">
        <v>1105</v>
      </c>
      <c r="Y21">
        <v>717</v>
      </c>
      <c r="Z21" s="57">
        <v>0.64886877828054301</v>
      </c>
      <c r="AA21">
        <v>499</v>
      </c>
      <c r="AB21" s="67">
        <v>0.69595536959553694</v>
      </c>
      <c r="AC21">
        <v>37327</v>
      </c>
      <c r="AD21" s="112">
        <v>74.803607214428851</v>
      </c>
      <c r="AG21" s="89"/>
      <c r="AH21" s="90"/>
      <c r="AI21" s="90"/>
      <c r="AJ21" s="92"/>
      <c r="AK21" s="90"/>
      <c r="AL21" s="93"/>
    </row>
    <row r="22" spans="1:64" ht="15.75" customHeight="1" x14ac:dyDescent="0.25">
      <c r="A22" s="30">
        <f>RANK(H22,$H$6:$H$29,1)</f>
        <v>17</v>
      </c>
      <c r="B22" s="6">
        <v>14</v>
      </c>
      <c r="C22" s="49">
        <v>1746</v>
      </c>
      <c r="D22" s="7">
        <v>1236</v>
      </c>
      <c r="E22" s="7">
        <v>1105</v>
      </c>
      <c r="F22" s="52">
        <f>E22/D22</f>
        <v>0.89401294498381878</v>
      </c>
      <c r="G22" s="74">
        <v>90085</v>
      </c>
      <c r="H22" s="71">
        <f>IF(G22="NULL","N/A",G22/E22)</f>
        <v>81.524886877828052</v>
      </c>
      <c r="J22" s="47"/>
      <c r="K22" s="2"/>
      <c r="M22">
        <f t="shared" si="0"/>
        <v>14</v>
      </c>
      <c r="N22" s="49">
        <v>1185</v>
      </c>
      <c r="O22" s="7">
        <v>787</v>
      </c>
      <c r="P22" s="57">
        <f t="shared" si="2"/>
        <v>0.66413502109704636</v>
      </c>
      <c r="Q22">
        <v>519</v>
      </c>
      <c r="R22" s="57">
        <f t="shared" si="3"/>
        <v>0.65946632782719183</v>
      </c>
      <c r="S22">
        <v>37189</v>
      </c>
      <c r="T22" s="112">
        <f t="shared" si="1"/>
        <v>81.524886877828052</v>
      </c>
      <c r="U22" s="47"/>
      <c r="W22">
        <v>17</v>
      </c>
      <c r="X22">
        <v>1185</v>
      </c>
      <c r="Y22">
        <v>787</v>
      </c>
      <c r="Z22" s="57">
        <v>0.66413502109704636</v>
      </c>
      <c r="AA22">
        <v>519</v>
      </c>
      <c r="AB22" s="67">
        <v>0.65946632782719183</v>
      </c>
      <c r="AC22">
        <v>37189</v>
      </c>
      <c r="AD22" s="112">
        <v>71.655105973025044</v>
      </c>
      <c r="AG22" s="89"/>
      <c r="AH22" s="90"/>
      <c r="AI22" s="90"/>
      <c r="AJ22" s="92"/>
      <c r="AK22" s="90"/>
      <c r="AL22" s="93"/>
    </row>
    <row r="23" spans="1:64" ht="15.75" customHeight="1" x14ac:dyDescent="0.25">
      <c r="A23" s="30">
        <f>RANK(H23,$H$6:$H$29,1)</f>
        <v>18</v>
      </c>
      <c r="B23" s="6">
        <v>8</v>
      </c>
      <c r="C23" s="49">
        <v>3277</v>
      </c>
      <c r="D23" s="7">
        <v>2098</v>
      </c>
      <c r="E23" s="7">
        <v>1418</v>
      </c>
      <c r="F23" s="52">
        <f>E23/D23</f>
        <v>0.67588179218303146</v>
      </c>
      <c r="G23" s="74">
        <v>115981</v>
      </c>
      <c r="H23" s="71">
        <f>IF(G23="NULL","N/A",G23/E23)</f>
        <v>81.791960507757409</v>
      </c>
      <c r="J23" s="47"/>
      <c r="K23" s="2"/>
      <c r="M23">
        <f t="shared" si="0"/>
        <v>8</v>
      </c>
      <c r="N23" s="49">
        <v>1065</v>
      </c>
      <c r="O23" s="7">
        <v>685</v>
      </c>
      <c r="P23" s="57">
        <f t="shared" si="2"/>
        <v>0.64319248826291076</v>
      </c>
      <c r="Q23">
        <v>438</v>
      </c>
      <c r="R23" s="57">
        <f t="shared" si="3"/>
        <v>0.6394160583941606</v>
      </c>
      <c r="S23">
        <v>31489</v>
      </c>
      <c r="T23" s="112">
        <f t="shared" si="1"/>
        <v>81.791960507757409</v>
      </c>
      <c r="U23" s="47"/>
      <c r="W23">
        <v>18</v>
      </c>
      <c r="X23">
        <v>1065</v>
      </c>
      <c r="Y23">
        <v>685</v>
      </c>
      <c r="Z23" s="57">
        <v>0.64319248826291076</v>
      </c>
      <c r="AA23">
        <v>438</v>
      </c>
      <c r="AB23" s="67">
        <v>0.6394160583941606</v>
      </c>
      <c r="AC23">
        <v>31489</v>
      </c>
      <c r="AD23" s="112">
        <v>71.892694063926939</v>
      </c>
      <c r="AG23" s="89"/>
      <c r="AH23" s="90"/>
      <c r="AI23" s="90"/>
      <c r="AJ23" s="92"/>
      <c r="AK23" s="90"/>
      <c r="AL23" s="93"/>
    </row>
    <row r="24" spans="1:64" ht="15.75" customHeight="1" x14ac:dyDescent="0.25">
      <c r="A24" s="30">
        <f>RANK(H24,$H$6:$H$29,1)</f>
        <v>19</v>
      </c>
      <c r="B24" s="9">
        <v>1</v>
      </c>
      <c r="C24" s="49">
        <v>755</v>
      </c>
      <c r="D24" s="7">
        <v>469</v>
      </c>
      <c r="E24" s="7">
        <v>282</v>
      </c>
      <c r="F24" s="52">
        <f>E24/D24</f>
        <v>0.6012793176972282</v>
      </c>
      <c r="G24" s="74">
        <v>23120</v>
      </c>
      <c r="H24" s="71">
        <f>IF(G24="NULL","N/A",G24/E24)</f>
        <v>81.98581560283688</v>
      </c>
      <c r="J24" s="47"/>
      <c r="K24" s="2"/>
      <c r="M24">
        <f t="shared" si="0"/>
        <v>1</v>
      </c>
      <c r="N24" s="49">
        <v>317</v>
      </c>
      <c r="O24" s="7">
        <v>202</v>
      </c>
      <c r="P24" s="57">
        <f t="shared" si="2"/>
        <v>0.63722397476340698</v>
      </c>
      <c r="Q24">
        <v>118</v>
      </c>
      <c r="R24" s="57">
        <f t="shared" si="3"/>
        <v>0.58415841584158412</v>
      </c>
      <c r="S24">
        <v>9461</v>
      </c>
      <c r="T24" s="112">
        <f t="shared" si="1"/>
        <v>81.98581560283688</v>
      </c>
      <c r="U24" s="47"/>
      <c r="W24">
        <v>19</v>
      </c>
      <c r="X24">
        <v>317</v>
      </c>
      <c r="Y24">
        <v>202</v>
      </c>
      <c r="Z24" s="57">
        <v>0.63722397476340698</v>
      </c>
      <c r="AA24">
        <v>118</v>
      </c>
      <c r="AB24" s="67">
        <v>0.58415841584158412</v>
      </c>
      <c r="AC24">
        <v>9461</v>
      </c>
      <c r="AD24" s="112">
        <v>80.177966101694921</v>
      </c>
      <c r="AG24" s="89"/>
      <c r="AH24" s="90"/>
      <c r="AI24" s="90"/>
      <c r="AJ24" s="92"/>
      <c r="AK24" s="90"/>
      <c r="AL24" s="93"/>
    </row>
    <row r="25" spans="1:64" ht="15.75" customHeight="1" x14ac:dyDescent="0.25">
      <c r="A25" s="30">
        <f>RANK(H25,$H$6:$H$29,1)</f>
        <v>20</v>
      </c>
      <c r="B25" s="6">
        <v>4</v>
      </c>
      <c r="C25" s="49">
        <v>630</v>
      </c>
      <c r="D25" s="7">
        <v>472</v>
      </c>
      <c r="E25" s="7">
        <v>248</v>
      </c>
      <c r="F25" s="52">
        <f>E25/D25</f>
        <v>0.52542372881355937</v>
      </c>
      <c r="G25" s="74">
        <v>21735</v>
      </c>
      <c r="H25" s="71">
        <f>IF(G25="NULL","N/A",G25/E25)</f>
        <v>87.641129032258064</v>
      </c>
      <c r="J25" s="47"/>
      <c r="K25" s="2"/>
      <c r="M25">
        <f t="shared" si="0"/>
        <v>4</v>
      </c>
      <c r="N25" s="49">
        <v>1028</v>
      </c>
      <c r="O25" s="7">
        <v>670</v>
      </c>
      <c r="P25" s="57">
        <f t="shared" si="2"/>
        <v>0.65175097276264593</v>
      </c>
      <c r="Q25">
        <v>435</v>
      </c>
      <c r="R25" s="57">
        <f t="shared" si="3"/>
        <v>0.64925373134328357</v>
      </c>
      <c r="S25">
        <v>30580</v>
      </c>
      <c r="T25" s="112">
        <f t="shared" si="1"/>
        <v>87.641129032258064</v>
      </c>
      <c r="U25" s="47"/>
      <c r="W25">
        <v>20</v>
      </c>
      <c r="X25">
        <v>1028</v>
      </c>
      <c r="Y25">
        <v>670</v>
      </c>
      <c r="Z25" s="57">
        <v>0.65175097276264593</v>
      </c>
      <c r="AA25">
        <v>435</v>
      </c>
      <c r="AB25" s="67">
        <v>0.64925373134328357</v>
      </c>
      <c r="AC25">
        <v>30580</v>
      </c>
      <c r="AD25" s="112">
        <v>70.298850574712645</v>
      </c>
      <c r="AG25" s="89"/>
      <c r="AH25" s="90"/>
      <c r="AI25" s="90"/>
      <c r="AJ25" s="92"/>
      <c r="AK25" s="90"/>
      <c r="AL25" s="93"/>
    </row>
    <row r="26" spans="1:64" ht="15.75" customHeight="1" x14ac:dyDescent="0.25">
      <c r="A26" s="30">
        <f>RANK(H26,$H$6:$H$29,1)</f>
        <v>21</v>
      </c>
      <c r="B26" s="6">
        <v>13</v>
      </c>
      <c r="C26" s="49">
        <v>962</v>
      </c>
      <c r="D26" s="7">
        <v>621</v>
      </c>
      <c r="E26" s="7">
        <v>488</v>
      </c>
      <c r="F26" s="52">
        <f>E26/D26</f>
        <v>0.78582930756843805</v>
      </c>
      <c r="G26" s="74">
        <v>43568</v>
      </c>
      <c r="H26" s="71">
        <f>IF(G26="NULL","N/A",G26/E26)</f>
        <v>89.278688524590166</v>
      </c>
      <c r="J26" s="47"/>
      <c r="K26" s="2"/>
      <c r="M26">
        <f t="shared" si="0"/>
        <v>13</v>
      </c>
      <c r="N26" s="49">
        <v>2550</v>
      </c>
      <c r="O26" s="7">
        <v>1629</v>
      </c>
      <c r="P26" s="57">
        <f t="shared" si="2"/>
        <v>0.63882352941176468</v>
      </c>
      <c r="Q26">
        <v>1149</v>
      </c>
      <c r="R26" s="57">
        <f t="shared" si="3"/>
        <v>0.70534069981583791</v>
      </c>
      <c r="S26">
        <v>79724</v>
      </c>
      <c r="T26" s="112">
        <f t="shared" si="1"/>
        <v>89.278688524590166</v>
      </c>
      <c r="U26" s="47"/>
      <c r="W26">
        <v>21</v>
      </c>
      <c r="X26">
        <v>2550</v>
      </c>
      <c r="Y26">
        <v>1629</v>
      </c>
      <c r="Z26" s="57">
        <v>0.63882352941176468</v>
      </c>
      <c r="AA26">
        <v>1149</v>
      </c>
      <c r="AB26" s="67">
        <v>0.70534069981583791</v>
      </c>
      <c r="AC26">
        <v>79724</v>
      </c>
      <c r="AD26" s="112">
        <v>69.385552654482154</v>
      </c>
      <c r="AG26" s="89"/>
      <c r="AH26" s="90"/>
      <c r="AI26" s="90"/>
      <c r="AJ26" s="92"/>
      <c r="AK26" s="90"/>
      <c r="AL26" s="93"/>
    </row>
    <row r="27" spans="1:64" ht="15.75" customHeight="1" x14ac:dyDescent="0.25">
      <c r="A27" s="30">
        <f>RANK(H27,$H$6:$H$29,1)</f>
        <v>22</v>
      </c>
      <c r="B27" s="6">
        <v>5</v>
      </c>
      <c r="C27" s="49">
        <v>572</v>
      </c>
      <c r="D27" s="7">
        <v>354</v>
      </c>
      <c r="E27" s="7">
        <v>233</v>
      </c>
      <c r="F27" s="52">
        <f>E27/D27</f>
        <v>0.65819209039548021</v>
      </c>
      <c r="G27" s="74">
        <v>21721</v>
      </c>
      <c r="H27" s="71">
        <f>IF(G27="NULL","N/A",G27/E27)</f>
        <v>93.223175965665234</v>
      </c>
      <c r="J27" s="47"/>
      <c r="K27" s="2"/>
      <c r="M27">
        <f t="shared" si="0"/>
        <v>5</v>
      </c>
      <c r="N27" s="49">
        <v>4049</v>
      </c>
      <c r="O27" s="7">
        <v>2422</v>
      </c>
      <c r="P27" s="57">
        <f t="shared" si="2"/>
        <v>0.59817238824401087</v>
      </c>
      <c r="Q27">
        <v>1704</v>
      </c>
      <c r="R27" s="57">
        <f t="shared" si="3"/>
        <v>0.70355078447564001</v>
      </c>
      <c r="S27">
        <v>134072</v>
      </c>
      <c r="T27" s="112">
        <f t="shared" si="1"/>
        <v>93.223175965665234</v>
      </c>
      <c r="U27" s="47"/>
      <c r="W27">
        <v>22</v>
      </c>
      <c r="X27">
        <v>4049</v>
      </c>
      <c r="Y27">
        <v>2422</v>
      </c>
      <c r="Z27" s="57">
        <v>0.59817238824401087</v>
      </c>
      <c r="AA27">
        <v>1704</v>
      </c>
      <c r="AB27" s="67">
        <v>0.70355078447564001</v>
      </c>
      <c r="AC27">
        <v>134072</v>
      </c>
      <c r="AD27" s="112">
        <v>78.680751173708927</v>
      </c>
      <c r="AG27" s="89"/>
      <c r="AH27" s="90"/>
      <c r="AI27" s="90"/>
      <c r="AJ27" s="92"/>
      <c r="AK27" s="90"/>
      <c r="AL27" s="93"/>
    </row>
    <row r="28" spans="1:64" ht="15.75" customHeight="1" x14ac:dyDescent="0.25">
      <c r="A28" s="30">
        <f>RANK(H28,$H$6:$H$29,1)</f>
        <v>23</v>
      </c>
      <c r="B28" s="6">
        <v>15</v>
      </c>
      <c r="C28" s="49">
        <v>2850</v>
      </c>
      <c r="D28" s="7">
        <v>2039</v>
      </c>
      <c r="E28" s="7">
        <v>1803</v>
      </c>
      <c r="F28" s="52">
        <f>E28/D28</f>
        <v>0.88425698871996072</v>
      </c>
      <c r="G28" s="74">
        <v>170328</v>
      </c>
      <c r="H28" s="71">
        <f>IF(G28="NULL","N/A",G28/E28)</f>
        <v>94.469217970049911</v>
      </c>
      <c r="J28" s="47"/>
      <c r="K28" s="2"/>
      <c r="M28">
        <f t="shared" si="0"/>
        <v>15</v>
      </c>
      <c r="N28" s="49">
        <v>5553</v>
      </c>
      <c r="O28" s="7">
        <v>3264</v>
      </c>
      <c r="P28" s="57">
        <f t="shared" si="2"/>
        <v>0.5877903835764452</v>
      </c>
      <c r="Q28">
        <v>2122</v>
      </c>
      <c r="R28" s="57">
        <f t="shared" si="3"/>
        <v>0.65012254901960786</v>
      </c>
      <c r="S28">
        <v>170223</v>
      </c>
      <c r="T28" s="112">
        <f t="shared" si="1"/>
        <v>94.469217970049911</v>
      </c>
      <c r="U28" s="47"/>
      <c r="W28">
        <v>23</v>
      </c>
      <c r="X28">
        <v>5553</v>
      </c>
      <c r="Y28">
        <v>3264</v>
      </c>
      <c r="Z28" s="57">
        <v>0.5877903835764452</v>
      </c>
      <c r="AA28">
        <v>2122</v>
      </c>
      <c r="AB28" s="67">
        <v>0.65012254901960786</v>
      </c>
      <c r="AC28">
        <v>170223</v>
      </c>
      <c r="AD28" s="112">
        <v>80.218190386427892</v>
      </c>
      <c r="AG28" s="89"/>
      <c r="AH28" s="90"/>
      <c r="AI28" s="90"/>
      <c r="AJ28" s="92"/>
      <c r="AK28" s="90"/>
      <c r="AL28" s="93"/>
    </row>
    <row r="29" spans="1:64" ht="15.75" customHeight="1" thickBot="1" x14ac:dyDescent="0.3">
      <c r="A29" s="31">
        <f>RANK(H29,$H$6:$H$29,1)</f>
        <v>24</v>
      </c>
      <c r="B29" s="65">
        <v>9</v>
      </c>
      <c r="C29" s="50">
        <v>358</v>
      </c>
      <c r="D29" s="10">
        <v>241</v>
      </c>
      <c r="E29" s="10">
        <v>185</v>
      </c>
      <c r="F29" s="53">
        <f>E29/D29</f>
        <v>0.76763485477178428</v>
      </c>
      <c r="G29" s="75">
        <v>17858</v>
      </c>
      <c r="H29" s="72">
        <f>IF(G29="NULL","N/A",G29/E29)</f>
        <v>96.529729729729723</v>
      </c>
      <c r="J29" s="47"/>
      <c r="K29" s="2"/>
      <c r="M29">
        <f t="shared" si="0"/>
        <v>9</v>
      </c>
      <c r="N29" s="50">
        <v>1596</v>
      </c>
      <c r="O29" s="10">
        <v>1021</v>
      </c>
      <c r="P29" s="57">
        <f t="shared" si="2"/>
        <v>0.63972431077694236</v>
      </c>
      <c r="Q29">
        <v>675</v>
      </c>
      <c r="R29" s="57">
        <f t="shared" si="3"/>
        <v>0.6611165523996082</v>
      </c>
      <c r="S29">
        <v>48491</v>
      </c>
      <c r="T29" s="112">
        <f t="shared" si="1"/>
        <v>96.529729729729723</v>
      </c>
      <c r="U29" s="47"/>
      <c r="W29">
        <v>24</v>
      </c>
      <c r="X29">
        <v>1596</v>
      </c>
      <c r="Y29">
        <v>1021</v>
      </c>
      <c r="Z29" s="57">
        <v>0.63972431077694236</v>
      </c>
      <c r="AA29">
        <v>675</v>
      </c>
      <c r="AB29" s="67">
        <v>0.6611165523996082</v>
      </c>
      <c r="AC29">
        <v>48491</v>
      </c>
      <c r="AD29" s="112">
        <v>71.838518518518512</v>
      </c>
      <c r="AG29" s="89"/>
      <c r="AH29" s="90"/>
      <c r="AI29" s="90"/>
      <c r="AJ29" s="92"/>
      <c r="AK29" s="90"/>
      <c r="AL29" s="93"/>
    </row>
    <row r="30" spans="1:64" ht="15.75" customHeight="1" thickBot="1" x14ac:dyDescent="0.3">
      <c r="A30" s="11" t="s">
        <v>5</v>
      </c>
      <c r="B30" s="12"/>
      <c r="C30" s="13">
        <f>SUM(C6:C29)</f>
        <v>37326</v>
      </c>
      <c r="D30" s="13">
        <f>SUM(D6:D29)</f>
        <v>23894</v>
      </c>
      <c r="E30" s="13">
        <f>SUM(E6:E29)</f>
        <v>16631</v>
      </c>
      <c r="F30" s="87">
        <f t="shared" ref="F30" si="4">E30/D30</f>
        <v>0.69603247677241153</v>
      </c>
      <c r="G30" s="13">
        <f>SUM(G6:G29)</f>
        <v>1326556</v>
      </c>
      <c r="H30" s="95">
        <f>(G30/E30)</f>
        <v>79.76405507786663</v>
      </c>
      <c r="J30" s="54"/>
      <c r="M30" t="s">
        <v>17</v>
      </c>
      <c r="N30">
        <v>37326</v>
      </c>
      <c r="O30" s="2">
        <v>23894</v>
      </c>
      <c r="P30" s="57">
        <f t="shared" si="2"/>
        <v>0.64014359963564271</v>
      </c>
      <c r="Q30">
        <v>16631</v>
      </c>
      <c r="R30" s="57">
        <f t="shared" si="3"/>
        <v>0.69603247677241153</v>
      </c>
      <c r="S30">
        <v>1326556</v>
      </c>
      <c r="T30" s="112">
        <f t="shared" ref="T30:T31" si="5">SUM(H30)</f>
        <v>79.76405507786663</v>
      </c>
      <c r="W30" t="s">
        <v>17</v>
      </c>
      <c r="X30">
        <v>37326</v>
      </c>
      <c r="Y30">
        <v>23894</v>
      </c>
      <c r="Z30" s="57">
        <v>0.64014359963564271</v>
      </c>
      <c r="AA30">
        <v>16631</v>
      </c>
      <c r="AB30" s="67">
        <v>0.69603247677241153</v>
      </c>
      <c r="AC30">
        <v>1326556</v>
      </c>
      <c r="AD30" s="112">
        <v>79.76405507786663</v>
      </c>
      <c r="AI30" s="58"/>
    </row>
    <row r="31" spans="1:64" ht="6" customHeight="1" x14ac:dyDescent="0.25">
      <c r="A31" s="16"/>
      <c r="B31" s="16"/>
      <c r="C31" s="17"/>
      <c r="D31" s="17"/>
      <c r="E31" s="18"/>
      <c r="F31" s="17"/>
      <c r="G31" s="17"/>
      <c r="H31" s="18"/>
      <c r="T31" s="58">
        <f t="shared" si="5"/>
        <v>0</v>
      </c>
      <c r="AH31" s="17"/>
      <c r="AI31" s="17"/>
      <c r="AJ31" s="18"/>
      <c r="AK31" s="17"/>
      <c r="AL31" s="17"/>
      <c r="AM31" s="18"/>
      <c r="AN31" s="17"/>
      <c r="AO31" s="17"/>
      <c r="AP31" s="18"/>
      <c r="AQ31" s="17"/>
      <c r="AR31" s="17"/>
      <c r="AS31" s="18"/>
      <c r="AT31" s="17"/>
      <c r="AU31" s="17"/>
      <c r="AV31" s="18"/>
      <c r="AW31" s="19"/>
      <c r="AX31" s="19"/>
      <c r="AY31" s="19"/>
      <c r="AZ31" s="20"/>
      <c r="BA31" s="19"/>
      <c r="BB31" s="21"/>
    </row>
    <row r="32" spans="1:64" ht="14.1" customHeight="1" x14ac:dyDescent="0.25">
      <c r="A32" s="16" t="s">
        <v>6</v>
      </c>
      <c r="B32" s="16"/>
      <c r="C32" s="17"/>
      <c r="D32" s="17"/>
      <c r="E32" s="18"/>
      <c r="F32" s="17"/>
      <c r="G32" s="17"/>
      <c r="H32" s="18"/>
      <c r="AK32" s="17"/>
      <c r="AL32" s="17"/>
      <c r="AM32" s="18"/>
      <c r="AN32" s="17"/>
      <c r="AO32" s="17"/>
      <c r="AP32" s="18"/>
      <c r="AQ32" s="17"/>
      <c r="AR32" s="17"/>
      <c r="AS32" s="111"/>
      <c r="AT32" s="111"/>
      <c r="AU32" s="111"/>
      <c r="AV32" s="111"/>
      <c r="AW32" s="19"/>
      <c r="AX32" s="19"/>
      <c r="AY32" s="19"/>
      <c r="AZ32" s="20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54" ht="5.25" customHeight="1" x14ac:dyDescent="0.25">
      <c r="A33" s="16"/>
      <c r="B33" s="16"/>
      <c r="C33" s="17"/>
      <c r="D33" s="17"/>
      <c r="E33" s="18"/>
      <c r="F33" s="17"/>
      <c r="G33" s="17"/>
      <c r="H33" s="18"/>
      <c r="AH33" s="17"/>
      <c r="AI33" s="17"/>
      <c r="AJ33" s="18"/>
      <c r="AK33" s="17"/>
      <c r="AL33" s="17"/>
      <c r="AM33" s="18"/>
      <c r="AN33" s="17"/>
      <c r="AO33" s="17"/>
      <c r="AP33" s="18"/>
      <c r="AQ33" s="17"/>
      <c r="AR33" s="17"/>
      <c r="AS33" s="18"/>
      <c r="AT33" s="17"/>
      <c r="AU33" s="17"/>
      <c r="AV33" s="18"/>
      <c r="AW33" s="19"/>
      <c r="AX33" s="19"/>
      <c r="AY33" s="19"/>
      <c r="AZ33" s="20"/>
      <c r="BA33" s="19"/>
      <c r="BB33" s="21"/>
    </row>
    <row r="34" spans="1:54" ht="14.1" customHeight="1" x14ac:dyDescent="0.25">
      <c r="A34" s="99" t="s">
        <v>7</v>
      </c>
      <c r="B34" s="99"/>
      <c r="C34" s="99"/>
      <c r="D34" s="99"/>
      <c r="E34" s="99"/>
      <c r="F34" s="99"/>
      <c r="G34" s="99"/>
      <c r="H34" s="99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ht="14.1" customHeight="1" x14ac:dyDescent="0.25">
      <c r="A35" s="99"/>
      <c r="B35" s="99"/>
      <c r="C35" s="99"/>
      <c r="D35" s="99"/>
      <c r="E35" s="99"/>
      <c r="F35" s="99"/>
      <c r="G35" s="99"/>
      <c r="H35" s="99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ht="7.5" customHeight="1" x14ac:dyDescent="0.25">
      <c r="A36" s="48"/>
      <c r="B36" s="48"/>
      <c r="C36" s="48"/>
      <c r="D36" s="48"/>
      <c r="E36" s="48"/>
      <c r="F36" s="48"/>
      <c r="G36" s="48"/>
      <c r="H36" s="48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3"/>
      <c r="BA36" s="22"/>
      <c r="BB36" s="24"/>
    </row>
    <row r="37" spans="1:54" ht="14.1" customHeight="1" x14ac:dyDescent="0.25">
      <c r="A37" s="99" t="s">
        <v>8</v>
      </c>
      <c r="B37" s="99"/>
      <c r="C37" s="99"/>
      <c r="D37" s="99"/>
      <c r="E37" s="99"/>
      <c r="F37" s="99"/>
      <c r="G37" s="99"/>
      <c r="H37" s="99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54" ht="14.1" customHeight="1" x14ac:dyDescent="0.25">
      <c r="A38" s="99"/>
      <c r="B38" s="99"/>
      <c r="C38" s="99"/>
      <c r="D38" s="99"/>
      <c r="E38" s="99"/>
      <c r="F38" s="99"/>
      <c r="G38" s="99"/>
      <c r="H38" s="99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</row>
    <row r="39" spans="1:54" ht="7.5" customHeight="1" x14ac:dyDescent="0.25">
      <c r="A39" s="48"/>
      <c r="B39" s="48"/>
      <c r="C39" s="48"/>
      <c r="D39" s="48"/>
      <c r="E39" s="48"/>
      <c r="F39" s="48"/>
      <c r="G39" s="48"/>
      <c r="H39" s="48"/>
      <c r="I39" s="22"/>
      <c r="J39" s="22"/>
      <c r="K39" s="22"/>
      <c r="L39" s="22"/>
      <c r="M39" s="22"/>
      <c r="N39" s="22"/>
      <c r="O39" s="22"/>
      <c r="P39" s="55"/>
      <c r="Q39" s="22"/>
      <c r="R39" s="80"/>
      <c r="S39" s="22"/>
      <c r="T39" s="22"/>
      <c r="U39" s="22"/>
      <c r="V39" s="22"/>
      <c r="W39" s="22"/>
      <c r="X39" s="22"/>
      <c r="Y39" s="22"/>
      <c r="Z39" s="22"/>
      <c r="AA39" s="22"/>
      <c r="AB39" s="80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</row>
    <row r="40" spans="1:54" ht="42" customHeight="1" x14ac:dyDescent="0.25">
      <c r="A40" s="99" t="s">
        <v>13</v>
      </c>
      <c r="B40" s="99"/>
      <c r="C40" s="99"/>
      <c r="D40" s="99"/>
      <c r="E40" s="99"/>
      <c r="F40" s="99"/>
      <c r="G40" s="99"/>
      <c r="H40" s="99"/>
      <c r="I40" s="34"/>
      <c r="J40" s="34"/>
      <c r="K40" s="34"/>
      <c r="L40" s="34"/>
      <c r="M40" s="34"/>
      <c r="N40" s="34"/>
      <c r="O40" s="34"/>
      <c r="P40" s="56"/>
      <c r="Q40" s="34"/>
      <c r="R40" s="81"/>
      <c r="S40" s="34"/>
      <c r="T40" s="34"/>
      <c r="U40" s="34"/>
      <c r="V40" s="34"/>
      <c r="W40" s="34"/>
      <c r="X40" s="34"/>
      <c r="Y40" s="34"/>
      <c r="Z40" s="34"/>
      <c r="AA40" s="34"/>
      <c r="AB40" s="81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</row>
    <row r="41" spans="1:54" ht="6" customHeight="1" x14ac:dyDescent="0.25">
      <c r="A41" s="48"/>
      <c r="B41" s="48"/>
      <c r="C41" s="48"/>
      <c r="D41" s="48"/>
      <c r="E41" s="48"/>
      <c r="F41" s="48"/>
      <c r="G41" s="48"/>
      <c r="H41" s="48"/>
      <c r="I41" s="22"/>
      <c r="J41" s="22"/>
      <c r="K41" s="22"/>
      <c r="L41" s="22"/>
      <c r="M41" s="22"/>
      <c r="N41" s="22"/>
      <c r="O41" s="22"/>
      <c r="P41" s="55"/>
      <c r="Q41" s="22"/>
      <c r="R41" s="80"/>
      <c r="S41" s="22"/>
      <c r="T41" s="22"/>
      <c r="U41" s="22"/>
      <c r="V41" s="22"/>
      <c r="W41" s="22"/>
      <c r="X41" s="22"/>
      <c r="Y41" s="22"/>
      <c r="Z41" s="22"/>
      <c r="AA41" s="22"/>
      <c r="AB41" s="80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3"/>
      <c r="BA41" s="22"/>
      <c r="BB41" s="24"/>
    </row>
    <row r="42" spans="1:54" ht="14.1" customHeight="1" x14ac:dyDescent="0.25">
      <c r="A42" s="99" t="s">
        <v>14</v>
      </c>
      <c r="B42" s="99"/>
      <c r="C42" s="99"/>
      <c r="D42" s="99"/>
      <c r="E42" s="99"/>
      <c r="F42" s="99"/>
      <c r="G42" s="99"/>
      <c r="H42" s="99"/>
      <c r="I42" s="34"/>
      <c r="J42" s="34"/>
      <c r="K42" s="34"/>
      <c r="L42" s="34"/>
      <c r="M42" s="34"/>
      <c r="N42" s="34"/>
      <c r="O42" s="34"/>
      <c r="P42" s="56"/>
      <c r="Q42" s="34"/>
      <c r="R42" s="81"/>
      <c r="S42" s="34"/>
      <c r="T42" s="34"/>
      <c r="U42" s="34"/>
      <c r="V42" s="34"/>
      <c r="W42" s="34"/>
      <c r="X42" s="34"/>
      <c r="Y42" s="34"/>
      <c r="Z42" s="34"/>
      <c r="AA42" s="34"/>
      <c r="AB42" s="81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1:54" ht="14.1" customHeight="1" x14ac:dyDescent="0.25">
      <c r="A43" s="99"/>
      <c r="B43" s="99"/>
      <c r="C43" s="99"/>
      <c r="D43" s="99"/>
      <c r="E43" s="99"/>
      <c r="F43" s="99"/>
      <c r="G43" s="99"/>
      <c r="H43" s="99"/>
      <c r="I43" s="34"/>
      <c r="J43" s="34"/>
      <c r="K43" s="34"/>
      <c r="L43" s="34"/>
      <c r="M43" s="34"/>
      <c r="N43" s="34"/>
      <c r="O43" s="34"/>
      <c r="P43" s="56"/>
      <c r="Q43" s="34"/>
      <c r="R43" s="81"/>
      <c r="S43" s="34"/>
      <c r="T43" s="34"/>
      <c r="U43" s="34"/>
      <c r="V43" s="34"/>
      <c r="W43" s="34"/>
      <c r="X43" s="34"/>
      <c r="Y43" s="34"/>
      <c r="Z43" s="34"/>
      <c r="AA43" s="34"/>
      <c r="AB43" s="81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</row>
    <row r="44" spans="1:54" ht="4.5" customHeight="1" x14ac:dyDescent="0.25">
      <c r="A44" s="14"/>
      <c r="AV44" s="8"/>
      <c r="AW44" s="8"/>
      <c r="AX44" s="8"/>
      <c r="AY44" s="8"/>
      <c r="AZ44" s="25"/>
      <c r="BA44" s="26"/>
      <c r="BB44" s="27"/>
    </row>
    <row r="45" spans="1:54" ht="14.1" customHeight="1" x14ac:dyDescent="0.25">
      <c r="A45" s="102"/>
      <c r="B45" s="102"/>
      <c r="C45" s="102"/>
      <c r="D45" s="102"/>
      <c r="E45" s="102"/>
      <c r="F45" s="102"/>
      <c r="G45" s="102"/>
      <c r="H45" s="10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</row>
  </sheetData>
  <sortState ref="A6:H29">
    <sortCondition ref="A6:A29"/>
  </sortState>
  <mergeCells count="7">
    <mergeCell ref="A42:H43"/>
    <mergeCell ref="A45:H45"/>
    <mergeCell ref="A2:H2"/>
    <mergeCell ref="A3:H3"/>
    <mergeCell ref="A34:H35"/>
    <mergeCell ref="A37:H38"/>
    <mergeCell ref="A40:H40"/>
  </mergeCells>
  <printOptions horizontalCentered="1"/>
  <pageMargins left="0.7" right="0.7" top="0.75" bottom="0.75" header="0.3" footer="0.3"/>
  <pageSetup scale="97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Normal="100" workbookViewId="0">
      <selection activeCell="R12" sqref="R12"/>
    </sheetView>
  </sheetViews>
  <sheetFormatPr defaultRowHeight="15" x14ac:dyDescent="0.25"/>
  <cols>
    <col min="9" max="9" width="14" customWidth="1"/>
    <col min="16" max="16" width="9.7109375" bestFit="1" customWidth="1"/>
    <col min="17" max="17" width="10.7109375" bestFit="1" customWidth="1"/>
    <col min="18" max="18" width="9.7109375" bestFit="1" customWidth="1"/>
  </cols>
  <sheetData>
    <row r="1" spans="1:18" x14ac:dyDescent="0.25">
      <c r="I1" s="63" t="s">
        <v>34</v>
      </c>
    </row>
    <row r="2" spans="1:18" ht="30" customHeight="1" x14ac:dyDescent="0.25">
      <c r="A2" s="105" t="s">
        <v>22</v>
      </c>
      <c r="B2" s="106"/>
      <c r="C2" s="106"/>
      <c r="D2" s="106"/>
      <c r="E2" s="106"/>
      <c r="F2" s="106"/>
      <c r="G2" s="106"/>
      <c r="H2" s="106"/>
      <c r="I2" s="106"/>
    </row>
    <row r="3" spans="1:18" x14ac:dyDescent="0.25">
      <c r="A3" s="107" t="s">
        <v>27</v>
      </c>
      <c r="B3" s="108"/>
      <c r="C3" s="108"/>
      <c r="D3" s="108"/>
      <c r="E3" s="108"/>
      <c r="F3" s="108"/>
      <c r="G3" s="108"/>
      <c r="H3" s="108"/>
      <c r="I3" s="108"/>
    </row>
    <row r="4" spans="1:18" x14ac:dyDescent="0.25">
      <c r="A4" s="61"/>
      <c r="B4" s="14"/>
      <c r="C4" s="14"/>
      <c r="D4" s="14"/>
      <c r="E4" s="14"/>
      <c r="F4" s="14"/>
      <c r="G4" s="14"/>
      <c r="H4" s="14"/>
      <c r="I4" s="14"/>
    </row>
    <row r="5" spans="1:18" x14ac:dyDescent="0.25">
      <c r="A5" s="104" t="s">
        <v>25</v>
      </c>
      <c r="B5" s="104"/>
      <c r="C5" s="104"/>
      <c r="D5" s="104"/>
      <c r="E5" s="104"/>
      <c r="F5" s="104"/>
      <c r="G5" s="104"/>
      <c r="H5" s="104"/>
      <c r="I5" s="104"/>
    </row>
    <row r="6" spans="1:18" ht="30.75" customHeight="1" x14ac:dyDescent="0.25">
      <c r="A6" s="104"/>
      <c r="B6" s="104"/>
      <c r="C6" s="104"/>
      <c r="D6" s="104"/>
      <c r="E6" s="104"/>
      <c r="F6" s="104"/>
      <c r="G6" s="104"/>
      <c r="H6" s="104"/>
      <c r="I6" s="104"/>
    </row>
    <row r="11" spans="1:18" x14ac:dyDescent="0.25">
      <c r="P11" s="68"/>
      <c r="Q11" s="60"/>
      <c r="R11" s="60"/>
    </row>
    <row r="14" spans="1:18" ht="15" customHeight="1" x14ac:dyDescent="0.25">
      <c r="A14" s="109"/>
      <c r="B14" s="109"/>
      <c r="C14" s="109"/>
      <c r="D14" s="109"/>
      <c r="E14" s="109"/>
      <c r="F14" s="109"/>
      <c r="G14" s="109"/>
      <c r="H14" s="109"/>
      <c r="I14" s="109"/>
    </row>
    <row r="15" spans="1:18" ht="29.25" customHeight="1" x14ac:dyDescent="0.25">
      <c r="A15" s="109"/>
      <c r="B15" s="109"/>
      <c r="C15" s="109"/>
      <c r="D15" s="109"/>
      <c r="E15" s="109"/>
      <c r="F15" s="109"/>
      <c r="G15" s="109"/>
      <c r="H15" s="109"/>
      <c r="I15" s="109"/>
    </row>
    <row r="16" spans="1:18" ht="23.25" customHeight="1" x14ac:dyDescent="0.25">
      <c r="A16" s="109"/>
      <c r="B16" s="109"/>
      <c r="C16" s="109"/>
      <c r="D16" s="109"/>
      <c r="E16" s="109"/>
      <c r="F16" s="109"/>
      <c r="G16" s="109"/>
      <c r="H16" s="109"/>
      <c r="I16" s="109"/>
    </row>
    <row r="18" spans="1:9" ht="7.5" customHeight="1" x14ac:dyDescent="0.25"/>
    <row r="19" spans="1:9" x14ac:dyDescent="0.25">
      <c r="A19" s="104" t="s">
        <v>26</v>
      </c>
      <c r="B19" s="104"/>
      <c r="C19" s="104"/>
      <c r="D19" s="104"/>
      <c r="E19" s="104"/>
      <c r="F19" s="104"/>
      <c r="G19" s="104"/>
      <c r="H19" s="104"/>
      <c r="I19" s="104"/>
    </row>
    <row r="20" spans="1:9" x14ac:dyDescent="0.25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x14ac:dyDescent="0.25">
      <c r="A21" s="104"/>
      <c r="B21" s="104"/>
      <c r="C21" s="104"/>
      <c r="D21" s="104"/>
      <c r="E21" s="104"/>
      <c r="F21" s="104"/>
      <c r="G21" s="104"/>
      <c r="H21" s="104"/>
      <c r="I21" s="104"/>
    </row>
    <row r="30" spans="1:9" x14ac:dyDescent="0.25">
      <c r="A30" s="103" t="s">
        <v>24</v>
      </c>
      <c r="B30" s="103"/>
      <c r="C30" s="103"/>
      <c r="D30" s="103"/>
      <c r="E30" s="103"/>
      <c r="F30" s="103"/>
      <c r="G30" s="103"/>
      <c r="H30" s="103"/>
      <c r="I30" s="103"/>
    </row>
    <row r="31" spans="1:9" x14ac:dyDescent="0.25">
      <c r="A31" s="103"/>
      <c r="B31" s="103"/>
      <c r="C31" s="103"/>
      <c r="D31" s="103"/>
      <c r="E31" s="103"/>
      <c r="F31" s="103"/>
      <c r="G31" s="103"/>
      <c r="H31" s="103"/>
      <c r="I31" s="103"/>
    </row>
    <row r="32" spans="1:9" x14ac:dyDescent="0.25">
      <c r="A32" s="103"/>
      <c r="B32" s="103"/>
      <c r="C32" s="103"/>
      <c r="D32" s="103"/>
      <c r="E32" s="103"/>
      <c r="F32" s="103"/>
      <c r="G32" s="103"/>
      <c r="H32" s="103"/>
      <c r="I32" s="103"/>
    </row>
  </sheetData>
  <mergeCells count="6">
    <mergeCell ref="A30:I32"/>
    <mergeCell ref="A5:I6"/>
    <mergeCell ref="A19:I21"/>
    <mergeCell ref="A2:I2"/>
    <mergeCell ref="A3:I3"/>
    <mergeCell ref="A14:I16"/>
  </mergeCells>
  <pageMargins left="0.7" right="0.7" top="0.75" bottom="0.2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N33" sqref="N33"/>
    </sheetView>
  </sheetViews>
  <sheetFormatPr defaultRowHeight="15" x14ac:dyDescent="0.25"/>
  <cols>
    <col min="9" max="9" width="14" customWidth="1"/>
    <col min="16" max="16" width="9.7109375" bestFit="1" customWidth="1"/>
    <col min="17" max="17" width="10.7109375" bestFit="1" customWidth="1"/>
    <col min="18" max="18" width="9.7109375" bestFit="1" customWidth="1"/>
  </cols>
  <sheetData>
    <row r="1" spans="1:18" ht="13.5" customHeight="1" x14ac:dyDescent="0.25">
      <c r="I1" s="63" t="s">
        <v>38</v>
      </c>
    </row>
    <row r="2" spans="1:18" ht="30" customHeight="1" x14ac:dyDescent="0.25">
      <c r="A2" s="105" t="s">
        <v>22</v>
      </c>
      <c r="B2" s="106"/>
      <c r="C2" s="106"/>
      <c r="D2" s="106"/>
      <c r="E2" s="106"/>
      <c r="F2" s="106"/>
      <c r="G2" s="106"/>
      <c r="H2" s="106"/>
      <c r="I2" s="106"/>
    </row>
    <row r="3" spans="1:18" x14ac:dyDescent="0.25">
      <c r="A3" s="107" t="s">
        <v>27</v>
      </c>
      <c r="B3" s="108"/>
      <c r="C3" s="108"/>
      <c r="D3" s="108"/>
      <c r="E3" s="108"/>
      <c r="F3" s="108"/>
      <c r="G3" s="108"/>
      <c r="H3" s="108"/>
      <c r="I3" s="108"/>
    </row>
    <row r="4" spans="1:18" ht="7.5" customHeight="1" x14ac:dyDescent="0.25">
      <c r="A4" s="78"/>
      <c r="B4" s="79"/>
      <c r="C4" s="79"/>
      <c r="D4" s="79"/>
      <c r="E4" s="79"/>
      <c r="F4" s="79"/>
      <c r="G4" s="79"/>
      <c r="H4" s="79"/>
      <c r="I4" s="79"/>
    </row>
    <row r="5" spans="1:18" x14ac:dyDescent="0.25">
      <c r="A5" s="104" t="s">
        <v>25</v>
      </c>
      <c r="B5" s="104"/>
      <c r="C5" s="104"/>
      <c r="D5" s="104"/>
      <c r="E5" s="104"/>
      <c r="F5" s="104"/>
      <c r="G5" s="104"/>
      <c r="H5" s="104"/>
      <c r="I5" s="104"/>
    </row>
    <row r="6" spans="1:18" ht="30.75" customHeight="1" x14ac:dyDescent="0.25">
      <c r="A6" s="104"/>
      <c r="B6" s="104"/>
      <c r="C6" s="104"/>
      <c r="D6" s="104"/>
      <c r="E6" s="104"/>
      <c r="F6" s="104"/>
      <c r="G6" s="104"/>
      <c r="H6" s="104"/>
      <c r="I6" s="104"/>
    </row>
    <row r="11" spans="1:18" x14ac:dyDescent="0.25">
      <c r="P11" s="68"/>
      <c r="Q11" s="60"/>
      <c r="R11" s="60"/>
    </row>
    <row r="14" spans="1:18" ht="15" customHeight="1" x14ac:dyDescent="0.25">
      <c r="A14" s="109"/>
      <c r="B14" s="109"/>
      <c r="C14" s="109"/>
      <c r="D14" s="109"/>
      <c r="E14" s="109"/>
      <c r="F14" s="109"/>
      <c r="G14" s="109"/>
      <c r="H14" s="109"/>
      <c r="I14" s="109"/>
    </row>
    <row r="15" spans="1:18" ht="29.25" customHeight="1" x14ac:dyDescent="0.25">
      <c r="A15" s="109"/>
      <c r="B15" s="109"/>
      <c r="C15" s="109"/>
      <c r="D15" s="109"/>
      <c r="E15" s="109"/>
      <c r="F15" s="109"/>
      <c r="G15" s="109"/>
      <c r="H15" s="109"/>
      <c r="I15" s="109"/>
    </row>
    <row r="16" spans="1:18" ht="23.25" customHeight="1" x14ac:dyDescent="0.25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 ht="3" customHeight="1" x14ac:dyDescent="0.25"/>
    <row r="18" spans="1:9" ht="7.5" hidden="1" customHeight="1" x14ac:dyDescent="0.25"/>
    <row r="19" spans="1:9" x14ac:dyDescent="0.25">
      <c r="A19" s="104" t="s">
        <v>26</v>
      </c>
      <c r="B19" s="104"/>
      <c r="C19" s="104"/>
      <c r="D19" s="104"/>
      <c r="E19" s="104"/>
      <c r="F19" s="104"/>
      <c r="G19" s="104"/>
      <c r="H19" s="104"/>
      <c r="I19" s="104"/>
    </row>
    <row r="20" spans="1:9" x14ac:dyDescent="0.25">
      <c r="A20" s="104"/>
      <c r="B20" s="104"/>
      <c r="C20" s="104"/>
      <c r="D20" s="104"/>
      <c r="E20" s="104"/>
      <c r="F20" s="104"/>
      <c r="G20" s="104"/>
      <c r="H20" s="104"/>
      <c r="I20" s="104"/>
    </row>
    <row r="21" spans="1:9" ht="13.5" customHeight="1" x14ac:dyDescent="0.25">
      <c r="A21" s="104"/>
      <c r="B21" s="104"/>
      <c r="C21" s="104"/>
      <c r="D21" s="104"/>
      <c r="E21" s="104"/>
      <c r="F21" s="104"/>
      <c r="G21" s="104"/>
      <c r="H21" s="104"/>
      <c r="I21" s="104"/>
    </row>
    <row r="30" spans="1:9" x14ac:dyDescent="0.25">
      <c r="A30" s="103" t="s">
        <v>24</v>
      </c>
      <c r="B30" s="103"/>
      <c r="C30" s="103"/>
      <c r="D30" s="103"/>
      <c r="E30" s="103"/>
      <c r="F30" s="103"/>
      <c r="G30" s="103"/>
      <c r="H30" s="103"/>
      <c r="I30" s="103"/>
    </row>
    <row r="31" spans="1:9" x14ac:dyDescent="0.25">
      <c r="A31" s="103"/>
      <c r="B31" s="103"/>
      <c r="C31" s="103"/>
      <c r="D31" s="103"/>
      <c r="E31" s="103"/>
      <c r="F31" s="103"/>
      <c r="G31" s="103"/>
      <c r="H31" s="103"/>
      <c r="I31" s="103"/>
    </row>
    <row r="32" spans="1:9" x14ac:dyDescent="0.25">
      <c r="A32" s="103"/>
      <c r="B32" s="103"/>
      <c r="C32" s="103"/>
      <c r="D32" s="103"/>
      <c r="E32" s="103"/>
      <c r="F32" s="103"/>
      <c r="G32" s="103"/>
      <c r="H32" s="103"/>
      <c r="I32" s="103"/>
    </row>
    <row r="34" spans="1:9" ht="2.25" customHeight="1" x14ac:dyDescent="0.25"/>
    <row r="35" spans="1:9" x14ac:dyDescent="0.25">
      <c r="A35" s="110" t="s">
        <v>33</v>
      </c>
      <c r="B35" s="104"/>
      <c r="C35" s="104"/>
      <c r="D35" s="104"/>
      <c r="E35" s="104"/>
      <c r="F35" s="104"/>
      <c r="G35" s="104"/>
      <c r="H35" s="104"/>
      <c r="I35" s="104"/>
    </row>
    <row r="36" spans="1:9" ht="28.5" customHeight="1" x14ac:dyDescent="0.25">
      <c r="A36" s="104"/>
      <c r="B36" s="104"/>
      <c r="C36" s="104"/>
      <c r="D36" s="104"/>
      <c r="E36" s="104"/>
      <c r="F36" s="104"/>
      <c r="G36" s="104"/>
      <c r="H36" s="104"/>
      <c r="I36" s="104"/>
    </row>
    <row r="45" spans="1:9" x14ac:dyDescent="0.25">
      <c r="A45" s="88"/>
    </row>
  </sheetData>
  <mergeCells count="7">
    <mergeCell ref="A35:I36"/>
    <mergeCell ref="A2:I2"/>
    <mergeCell ref="A3:I3"/>
    <mergeCell ref="A5:I6"/>
    <mergeCell ref="A14:I16"/>
    <mergeCell ref="A19:I21"/>
    <mergeCell ref="A30:I32"/>
  </mergeCells>
  <pageMargins left="0.7" right="0.7" top="0.75" bottom="0.2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Placement Rate</vt:lpstr>
      <vt:lpstr>Engagement Rate</vt:lpstr>
      <vt:lpstr>Chart data</vt:lpstr>
      <vt:lpstr>Average Days-to-Employment</vt:lpstr>
      <vt:lpstr>Graph</vt:lpstr>
      <vt:lpstr>Graph2</vt:lpstr>
      <vt:lpstr>'Average Days-to-Employment'!Print_Area</vt:lpstr>
      <vt:lpstr>Graph!Print_Area</vt:lpstr>
      <vt:lpstr>Graph2!Print_Area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Gaines, Joseph</dc:creator>
  <cp:lastModifiedBy>harperd</cp:lastModifiedBy>
  <cp:lastPrinted>2017-06-16T16:09:37Z</cp:lastPrinted>
  <dcterms:created xsi:type="dcterms:W3CDTF">2016-08-03T17:54:00Z</dcterms:created>
  <dcterms:modified xsi:type="dcterms:W3CDTF">2017-06-26T16:51:42Z</dcterms:modified>
</cp:coreProperties>
</file>