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9825" windowHeight="6285" tabRatio="721" activeTab="3"/>
  </bookViews>
  <sheets>
    <sheet name="Cover" sheetId="6" r:id="rId1"/>
    <sheet name="Methodology" sheetId="13" r:id="rId2"/>
    <sheet name="Process" sheetId="9" r:id="rId3"/>
    <sheet name="Summary" sheetId="7" r:id="rId4"/>
    <sheet name="Yearly Rate" sheetId="8" r:id="rId5"/>
    <sheet name="5-9" sheetId="3" r:id="rId6"/>
    <sheet name="10-25" sheetId="11" r:id="rId7"/>
    <sheet name="26-99" sheetId="5" r:id="rId8"/>
    <sheet name="100+" sheetId="4" r:id="rId9"/>
    <sheet name="0-4" sheetId="2" r:id="rId10"/>
    <sheet name="Past Qtrs" sheetId="12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Print_Area" localSheetId="9">'0-4'!$A$1:$O$64</definedName>
    <definedName name="_xlnm.Print_Area" localSheetId="0">Cover!$A$1:$L$35</definedName>
  </definedNames>
  <calcPr calcId="125725"/>
</workbook>
</file>

<file path=xl/calcChain.xml><?xml version="1.0" encoding="utf-8"?>
<calcChain xmlns="http://schemas.openxmlformats.org/spreadsheetml/2006/main">
  <c r="E35" i="8"/>
  <c r="F35"/>
  <c r="H35" s="1"/>
  <c r="G35"/>
  <c r="E36"/>
  <c r="F36"/>
  <c r="G36"/>
  <c r="E37"/>
  <c r="F37"/>
  <c r="G37"/>
  <c r="E38"/>
  <c r="F38"/>
  <c r="G38"/>
  <c r="H38"/>
  <c r="H37" l="1"/>
  <c r="H36"/>
  <c r="I59" i="3"/>
  <c r="H59"/>
  <c r="G59"/>
  <c r="F59"/>
  <c r="E59"/>
  <c r="D59"/>
  <c r="C59"/>
  <c r="B59"/>
  <c r="I58"/>
  <c r="H58"/>
  <c r="G58"/>
  <c r="F58"/>
  <c r="E58"/>
  <c r="D58"/>
  <c r="C58"/>
  <c r="B58"/>
  <c r="I57"/>
  <c r="H57"/>
  <c r="G57"/>
  <c r="F57"/>
  <c r="E57"/>
  <c r="D57"/>
  <c r="C57"/>
  <c r="B57"/>
  <c r="I56"/>
  <c r="H56"/>
  <c r="G56"/>
  <c r="F56"/>
  <c r="E56"/>
  <c r="D56"/>
  <c r="C56"/>
  <c r="B56"/>
  <c r="I55"/>
  <c r="H55"/>
  <c r="G55"/>
  <c r="F55"/>
  <c r="E55"/>
  <c r="D55"/>
  <c r="C55"/>
  <c r="B55"/>
  <c r="I54"/>
  <c r="H54"/>
  <c r="G54"/>
  <c r="F54"/>
  <c r="E54"/>
  <c r="D54"/>
  <c r="C54"/>
  <c r="B54"/>
  <c r="I53"/>
  <c r="H53"/>
  <c r="G53"/>
  <c r="F53"/>
  <c r="E53"/>
  <c r="D53"/>
  <c r="C53"/>
  <c r="B53"/>
  <c r="I52"/>
  <c r="H52"/>
  <c r="G52"/>
  <c r="F52"/>
  <c r="E52"/>
  <c r="D52"/>
  <c r="C52"/>
  <c r="B52"/>
  <c r="I51"/>
  <c r="H51"/>
  <c r="G51"/>
  <c r="F51"/>
  <c r="E51"/>
  <c r="D51"/>
  <c r="C51"/>
  <c r="B51"/>
  <c r="I50"/>
  <c r="H50"/>
  <c r="G50"/>
  <c r="F50"/>
  <c r="E50"/>
  <c r="D50"/>
  <c r="C50"/>
  <c r="B50"/>
  <c r="I49"/>
  <c r="H49"/>
  <c r="G49"/>
  <c r="F49"/>
  <c r="E49"/>
  <c r="D49"/>
  <c r="C49"/>
  <c r="B49"/>
  <c r="I48"/>
  <c r="H48"/>
  <c r="G48"/>
  <c r="F48"/>
  <c r="E48"/>
  <c r="D48"/>
  <c r="C48"/>
  <c r="B48"/>
  <c r="I47"/>
  <c r="H47"/>
  <c r="G47"/>
  <c r="F47"/>
  <c r="E47"/>
  <c r="D47"/>
  <c r="C47"/>
  <c r="B47"/>
  <c r="I46"/>
  <c r="H46"/>
  <c r="G46"/>
  <c r="F46"/>
  <c r="E46"/>
  <c r="D46"/>
  <c r="C46"/>
  <c r="B46"/>
  <c r="I45"/>
  <c r="H45"/>
  <c r="G45"/>
  <c r="F45"/>
  <c r="E45"/>
  <c r="D45"/>
  <c r="C45"/>
  <c r="B45"/>
  <c r="I44"/>
  <c r="H44"/>
  <c r="G44"/>
  <c r="F44"/>
  <c r="E44"/>
  <c r="D44"/>
  <c r="C44"/>
  <c r="B44"/>
  <c r="I43"/>
  <c r="H43"/>
  <c r="G43"/>
  <c r="F43"/>
  <c r="E43"/>
  <c r="D43"/>
  <c r="C43"/>
  <c r="B43"/>
  <c r="I42"/>
  <c r="H42"/>
  <c r="G42"/>
  <c r="F42"/>
  <c r="E42"/>
  <c r="D42"/>
  <c r="C42"/>
  <c r="B42"/>
  <c r="I41"/>
  <c r="H41"/>
  <c r="G41"/>
  <c r="F41"/>
  <c r="E41"/>
  <c r="D41"/>
  <c r="C41"/>
  <c r="B41"/>
  <c r="I40"/>
  <c r="H40"/>
  <c r="G40"/>
  <c r="F40"/>
  <c r="E40"/>
  <c r="D40"/>
  <c r="C40"/>
  <c r="B40"/>
  <c r="I39"/>
  <c r="H39"/>
  <c r="G39"/>
  <c r="F39"/>
  <c r="E39"/>
  <c r="D39"/>
  <c r="C39"/>
  <c r="B39"/>
  <c r="I38"/>
  <c r="H38"/>
  <c r="G38"/>
  <c r="F38"/>
  <c r="E38"/>
  <c r="D38"/>
  <c r="C38"/>
  <c r="B38"/>
  <c r="I37"/>
  <c r="H37"/>
  <c r="G37"/>
  <c r="F37"/>
  <c r="E37"/>
  <c r="D37"/>
  <c r="C37"/>
  <c r="B37"/>
  <c r="I36"/>
  <c r="H36"/>
  <c r="G36"/>
  <c r="F36"/>
  <c r="E36"/>
  <c r="D36"/>
  <c r="C36"/>
  <c r="B36"/>
  <c r="I59" i="11"/>
  <c r="H59"/>
  <c r="G59"/>
  <c r="F59"/>
  <c r="E59"/>
  <c r="D59"/>
  <c r="C59"/>
  <c r="B59"/>
  <c r="I58"/>
  <c r="H58"/>
  <c r="G58"/>
  <c r="F58"/>
  <c r="E58"/>
  <c r="D58"/>
  <c r="C58"/>
  <c r="B58"/>
  <c r="I57"/>
  <c r="H57"/>
  <c r="G57"/>
  <c r="F57"/>
  <c r="E57"/>
  <c r="D57"/>
  <c r="C57"/>
  <c r="B57"/>
  <c r="I56"/>
  <c r="H56"/>
  <c r="G56"/>
  <c r="F56"/>
  <c r="E56"/>
  <c r="D56"/>
  <c r="C56"/>
  <c r="B56"/>
  <c r="I55"/>
  <c r="H55"/>
  <c r="G55"/>
  <c r="F55"/>
  <c r="E55"/>
  <c r="D55"/>
  <c r="C55"/>
  <c r="B55"/>
  <c r="I54"/>
  <c r="H54"/>
  <c r="G54"/>
  <c r="F54"/>
  <c r="E54"/>
  <c r="D54"/>
  <c r="C54"/>
  <c r="B54"/>
  <c r="I53"/>
  <c r="H53"/>
  <c r="G53"/>
  <c r="F53"/>
  <c r="E53"/>
  <c r="D53"/>
  <c r="C53"/>
  <c r="B53"/>
  <c r="I52"/>
  <c r="H52"/>
  <c r="G52"/>
  <c r="F52"/>
  <c r="E52"/>
  <c r="D52"/>
  <c r="C52"/>
  <c r="B52"/>
  <c r="I51"/>
  <c r="H51"/>
  <c r="G51"/>
  <c r="F51"/>
  <c r="E51"/>
  <c r="D51"/>
  <c r="C51"/>
  <c r="B51"/>
  <c r="I50"/>
  <c r="H50"/>
  <c r="G50"/>
  <c r="F50"/>
  <c r="E50"/>
  <c r="D50"/>
  <c r="C50"/>
  <c r="B50"/>
  <c r="I49"/>
  <c r="H49"/>
  <c r="G49"/>
  <c r="F49"/>
  <c r="E49"/>
  <c r="D49"/>
  <c r="C49"/>
  <c r="B49"/>
  <c r="I48"/>
  <c r="H48"/>
  <c r="G48"/>
  <c r="F48"/>
  <c r="E48"/>
  <c r="D48"/>
  <c r="C48"/>
  <c r="B48"/>
  <c r="I47"/>
  <c r="H47"/>
  <c r="G47"/>
  <c r="F47"/>
  <c r="E47"/>
  <c r="D47"/>
  <c r="C47"/>
  <c r="B47"/>
  <c r="I46"/>
  <c r="H46"/>
  <c r="G46"/>
  <c r="F46"/>
  <c r="E46"/>
  <c r="D46"/>
  <c r="C46"/>
  <c r="B46"/>
  <c r="I45"/>
  <c r="H45"/>
  <c r="G45"/>
  <c r="F45"/>
  <c r="E45"/>
  <c r="D45"/>
  <c r="C45"/>
  <c r="B45"/>
  <c r="I44"/>
  <c r="H44"/>
  <c r="G44"/>
  <c r="F44"/>
  <c r="E44"/>
  <c r="D44"/>
  <c r="C44"/>
  <c r="B44"/>
  <c r="I43"/>
  <c r="H43"/>
  <c r="G43"/>
  <c r="F43"/>
  <c r="E43"/>
  <c r="D43"/>
  <c r="C43"/>
  <c r="B43"/>
  <c r="I42"/>
  <c r="H42"/>
  <c r="G42"/>
  <c r="F42"/>
  <c r="E42"/>
  <c r="D42"/>
  <c r="C42"/>
  <c r="B42"/>
  <c r="I41"/>
  <c r="H41"/>
  <c r="G41"/>
  <c r="F41"/>
  <c r="E41"/>
  <c r="D41"/>
  <c r="C41"/>
  <c r="B41"/>
  <c r="I40"/>
  <c r="H40"/>
  <c r="G40"/>
  <c r="F40"/>
  <c r="E40"/>
  <c r="D40"/>
  <c r="C40"/>
  <c r="B40"/>
  <c r="I39"/>
  <c r="H39"/>
  <c r="G39"/>
  <c r="F39"/>
  <c r="E39"/>
  <c r="D39"/>
  <c r="C39"/>
  <c r="B39"/>
  <c r="I38"/>
  <c r="H38"/>
  <c r="G38"/>
  <c r="F38"/>
  <c r="E38"/>
  <c r="D38"/>
  <c r="C38"/>
  <c r="B38"/>
  <c r="I37"/>
  <c r="H37"/>
  <c r="G37"/>
  <c r="F37"/>
  <c r="E37"/>
  <c r="D37"/>
  <c r="C37"/>
  <c r="B37"/>
  <c r="I36"/>
  <c r="H36"/>
  <c r="G36"/>
  <c r="F36"/>
  <c r="E36"/>
  <c r="D36"/>
  <c r="C36"/>
  <c r="B36"/>
  <c r="I59" i="5"/>
  <c r="H59"/>
  <c r="G59"/>
  <c r="F59"/>
  <c r="E59"/>
  <c r="D59"/>
  <c r="C59"/>
  <c r="B59"/>
  <c r="I58"/>
  <c r="H58"/>
  <c r="G58"/>
  <c r="F58"/>
  <c r="E58"/>
  <c r="D58"/>
  <c r="C58"/>
  <c r="B58"/>
  <c r="I57"/>
  <c r="H57"/>
  <c r="G57"/>
  <c r="F57"/>
  <c r="E57"/>
  <c r="D57"/>
  <c r="C57"/>
  <c r="B57"/>
  <c r="I56"/>
  <c r="H56"/>
  <c r="G56"/>
  <c r="F56"/>
  <c r="E56"/>
  <c r="D56"/>
  <c r="C56"/>
  <c r="B56"/>
  <c r="I55"/>
  <c r="H55"/>
  <c r="G55"/>
  <c r="F55"/>
  <c r="E55"/>
  <c r="D55"/>
  <c r="C55"/>
  <c r="B55"/>
  <c r="I54"/>
  <c r="H54"/>
  <c r="G54"/>
  <c r="F54"/>
  <c r="E54"/>
  <c r="D54"/>
  <c r="C54"/>
  <c r="B54"/>
  <c r="I53"/>
  <c r="H53"/>
  <c r="G53"/>
  <c r="F53"/>
  <c r="E53"/>
  <c r="D53"/>
  <c r="C53"/>
  <c r="B53"/>
  <c r="I52"/>
  <c r="H52"/>
  <c r="G52"/>
  <c r="F52"/>
  <c r="E52"/>
  <c r="D52"/>
  <c r="C52"/>
  <c r="B52"/>
  <c r="I51"/>
  <c r="H51"/>
  <c r="G51"/>
  <c r="F51"/>
  <c r="E51"/>
  <c r="D51"/>
  <c r="C51"/>
  <c r="B51"/>
  <c r="I50"/>
  <c r="H50"/>
  <c r="G50"/>
  <c r="F50"/>
  <c r="E50"/>
  <c r="D50"/>
  <c r="C50"/>
  <c r="B50"/>
  <c r="I49"/>
  <c r="H49"/>
  <c r="G49"/>
  <c r="F49"/>
  <c r="E49"/>
  <c r="D49"/>
  <c r="C49"/>
  <c r="B49"/>
  <c r="I48"/>
  <c r="H48"/>
  <c r="G48"/>
  <c r="F48"/>
  <c r="E48"/>
  <c r="D48"/>
  <c r="C48"/>
  <c r="B48"/>
  <c r="I47"/>
  <c r="H47"/>
  <c r="G47"/>
  <c r="F47"/>
  <c r="E47"/>
  <c r="D47"/>
  <c r="C47"/>
  <c r="B47"/>
  <c r="I46"/>
  <c r="H46"/>
  <c r="G46"/>
  <c r="F46"/>
  <c r="E46"/>
  <c r="D46"/>
  <c r="C46"/>
  <c r="B46"/>
  <c r="I45"/>
  <c r="H45"/>
  <c r="G45"/>
  <c r="F45"/>
  <c r="E45"/>
  <c r="D45"/>
  <c r="C45"/>
  <c r="B45"/>
  <c r="I44"/>
  <c r="H44"/>
  <c r="G44"/>
  <c r="F44"/>
  <c r="E44"/>
  <c r="D44"/>
  <c r="C44"/>
  <c r="B44"/>
  <c r="I43"/>
  <c r="H43"/>
  <c r="G43"/>
  <c r="F43"/>
  <c r="E43"/>
  <c r="D43"/>
  <c r="C43"/>
  <c r="B43"/>
  <c r="I42"/>
  <c r="H42"/>
  <c r="G42"/>
  <c r="F42"/>
  <c r="E42"/>
  <c r="D42"/>
  <c r="C42"/>
  <c r="B42"/>
  <c r="I41"/>
  <c r="H41"/>
  <c r="G41"/>
  <c r="F41"/>
  <c r="E41"/>
  <c r="D41"/>
  <c r="C41"/>
  <c r="B41"/>
  <c r="I40"/>
  <c r="H40"/>
  <c r="G40"/>
  <c r="F40"/>
  <c r="E40"/>
  <c r="D40"/>
  <c r="C40"/>
  <c r="B40"/>
  <c r="I39"/>
  <c r="H39"/>
  <c r="G39"/>
  <c r="F39"/>
  <c r="E39"/>
  <c r="D39"/>
  <c r="C39"/>
  <c r="B39"/>
  <c r="I38"/>
  <c r="H38"/>
  <c r="G38"/>
  <c r="F38"/>
  <c r="E38"/>
  <c r="D38"/>
  <c r="C38"/>
  <c r="B38"/>
  <c r="I37"/>
  <c r="H37"/>
  <c r="G37"/>
  <c r="F37"/>
  <c r="E37"/>
  <c r="D37"/>
  <c r="C37"/>
  <c r="B37"/>
  <c r="I36"/>
  <c r="H36"/>
  <c r="G36"/>
  <c r="F36"/>
  <c r="E36"/>
  <c r="D36"/>
  <c r="C36"/>
  <c r="B36"/>
  <c r="I59" i="4"/>
  <c r="H59"/>
  <c r="G59"/>
  <c r="F59"/>
  <c r="E59"/>
  <c r="D59"/>
  <c r="C59"/>
  <c r="B59"/>
  <c r="I58"/>
  <c r="H58"/>
  <c r="G58"/>
  <c r="F58"/>
  <c r="E58"/>
  <c r="D58"/>
  <c r="C58"/>
  <c r="B58"/>
  <c r="I57"/>
  <c r="H57"/>
  <c r="G57"/>
  <c r="F57"/>
  <c r="E57"/>
  <c r="D57"/>
  <c r="C57"/>
  <c r="B57"/>
  <c r="I56"/>
  <c r="H56"/>
  <c r="G56"/>
  <c r="F56"/>
  <c r="E56"/>
  <c r="D56"/>
  <c r="C56"/>
  <c r="B56"/>
  <c r="I55"/>
  <c r="H55"/>
  <c r="G55"/>
  <c r="F55"/>
  <c r="E55"/>
  <c r="D55"/>
  <c r="C55"/>
  <c r="B55"/>
  <c r="I54"/>
  <c r="H54"/>
  <c r="G54"/>
  <c r="F54"/>
  <c r="E54"/>
  <c r="D54"/>
  <c r="C54"/>
  <c r="B54"/>
  <c r="I53"/>
  <c r="H53"/>
  <c r="G53"/>
  <c r="F53"/>
  <c r="E53"/>
  <c r="D53"/>
  <c r="C53"/>
  <c r="B53"/>
  <c r="I52"/>
  <c r="H52"/>
  <c r="G52"/>
  <c r="F52"/>
  <c r="E52"/>
  <c r="D52"/>
  <c r="C52"/>
  <c r="B52"/>
  <c r="I51"/>
  <c r="H51"/>
  <c r="G51"/>
  <c r="F51"/>
  <c r="E51"/>
  <c r="D51"/>
  <c r="C51"/>
  <c r="B51"/>
  <c r="I50"/>
  <c r="H50"/>
  <c r="G50"/>
  <c r="F50"/>
  <c r="E50"/>
  <c r="D50"/>
  <c r="C50"/>
  <c r="B50"/>
  <c r="I49"/>
  <c r="H49"/>
  <c r="G49"/>
  <c r="F49"/>
  <c r="E49"/>
  <c r="D49"/>
  <c r="C49"/>
  <c r="B49"/>
  <c r="I48"/>
  <c r="H48"/>
  <c r="G48"/>
  <c r="F48"/>
  <c r="E48"/>
  <c r="D48"/>
  <c r="C48"/>
  <c r="B48"/>
  <c r="I47"/>
  <c r="H47"/>
  <c r="G47"/>
  <c r="F47"/>
  <c r="E47"/>
  <c r="D47"/>
  <c r="C47"/>
  <c r="B47"/>
  <c r="I46"/>
  <c r="H46"/>
  <c r="G46"/>
  <c r="F46"/>
  <c r="E46"/>
  <c r="D46"/>
  <c r="C46"/>
  <c r="B46"/>
  <c r="I45"/>
  <c r="H45"/>
  <c r="G45"/>
  <c r="F45"/>
  <c r="E45"/>
  <c r="D45"/>
  <c r="C45"/>
  <c r="B45"/>
  <c r="I44"/>
  <c r="H44"/>
  <c r="G44"/>
  <c r="F44"/>
  <c r="E44"/>
  <c r="D44"/>
  <c r="C44"/>
  <c r="B44"/>
  <c r="I43"/>
  <c r="H43"/>
  <c r="G43"/>
  <c r="F43"/>
  <c r="E43"/>
  <c r="D43"/>
  <c r="C43"/>
  <c r="B43"/>
  <c r="I42"/>
  <c r="H42"/>
  <c r="G42"/>
  <c r="F42"/>
  <c r="E42"/>
  <c r="D42"/>
  <c r="C42"/>
  <c r="B42"/>
  <c r="I41"/>
  <c r="H41"/>
  <c r="G41"/>
  <c r="F41"/>
  <c r="E41"/>
  <c r="D41"/>
  <c r="C41"/>
  <c r="B41"/>
  <c r="I40"/>
  <c r="H40"/>
  <c r="G40"/>
  <c r="F40"/>
  <c r="E40"/>
  <c r="D40"/>
  <c r="C40"/>
  <c r="B40"/>
  <c r="I39"/>
  <c r="H39"/>
  <c r="G39"/>
  <c r="F39"/>
  <c r="E39"/>
  <c r="D39"/>
  <c r="C39"/>
  <c r="B39"/>
  <c r="I38"/>
  <c r="H38"/>
  <c r="G38"/>
  <c r="F38"/>
  <c r="E38"/>
  <c r="D38"/>
  <c r="C38"/>
  <c r="B38"/>
  <c r="I37"/>
  <c r="H37"/>
  <c r="G37"/>
  <c r="F37"/>
  <c r="E37"/>
  <c r="D37"/>
  <c r="C37"/>
  <c r="B37"/>
  <c r="I36"/>
  <c r="H36"/>
  <c r="G36"/>
  <c r="F36"/>
  <c r="E36"/>
  <c r="D36"/>
  <c r="C36"/>
  <c r="B36"/>
  <c r="B37" i="2"/>
  <c r="C37"/>
  <c r="D37"/>
  <c r="E37"/>
  <c r="F37"/>
  <c r="G37"/>
  <c r="H37"/>
  <c r="I37"/>
  <c r="B38"/>
  <c r="C38"/>
  <c r="D38"/>
  <c r="E38"/>
  <c r="F38"/>
  <c r="G38"/>
  <c r="H38"/>
  <c r="I38"/>
  <c r="B39"/>
  <c r="C39"/>
  <c r="D39"/>
  <c r="E39"/>
  <c r="F39"/>
  <c r="G39"/>
  <c r="H39"/>
  <c r="I39"/>
  <c r="B40"/>
  <c r="C40"/>
  <c r="D40"/>
  <c r="E40"/>
  <c r="F40"/>
  <c r="G40"/>
  <c r="H40"/>
  <c r="I40"/>
  <c r="B41"/>
  <c r="C41"/>
  <c r="D41"/>
  <c r="E41"/>
  <c r="F41"/>
  <c r="G41"/>
  <c r="H41"/>
  <c r="I41"/>
  <c r="B42"/>
  <c r="C42"/>
  <c r="D42"/>
  <c r="E42"/>
  <c r="F42"/>
  <c r="G42"/>
  <c r="H42"/>
  <c r="I42"/>
  <c r="B43"/>
  <c r="C43"/>
  <c r="D43"/>
  <c r="E43"/>
  <c r="F43"/>
  <c r="G43"/>
  <c r="H43"/>
  <c r="I43"/>
  <c r="B44"/>
  <c r="C44"/>
  <c r="D44"/>
  <c r="E44"/>
  <c r="F44"/>
  <c r="G44"/>
  <c r="H44"/>
  <c r="I44"/>
  <c r="B45"/>
  <c r="C45"/>
  <c r="D45"/>
  <c r="E45"/>
  <c r="F45"/>
  <c r="G45"/>
  <c r="H45"/>
  <c r="I45"/>
  <c r="B46"/>
  <c r="C46"/>
  <c r="D46"/>
  <c r="E46"/>
  <c r="F46"/>
  <c r="G46"/>
  <c r="H46"/>
  <c r="I46"/>
  <c r="B47"/>
  <c r="C47"/>
  <c r="D47"/>
  <c r="E47"/>
  <c r="F47"/>
  <c r="G47"/>
  <c r="H47"/>
  <c r="I47"/>
  <c r="B48"/>
  <c r="C48"/>
  <c r="D48"/>
  <c r="E48"/>
  <c r="F48"/>
  <c r="G48"/>
  <c r="H48"/>
  <c r="I48"/>
  <c r="B49"/>
  <c r="C49"/>
  <c r="D49"/>
  <c r="E49"/>
  <c r="F49"/>
  <c r="G49"/>
  <c r="H49"/>
  <c r="I49"/>
  <c r="B50"/>
  <c r="C50"/>
  <c r="D50"/>
  <c r="E50"/>
  <c r="F50"/>
  <c r="G50"/>
  <c r="H50"/>
  <c r="I50"/>
  <c r="B51"/>
  <c r="C51"/>
  <c r="D51"/>
  <c r="E51"/>
  <c r="F51"/>
  <c r="G51"/>
  <c r="H51"/>
  <c r="I51"/>
  <c r="B52"/>
  <c r="C52"/>
  <c r="D52"/>
  <c r="E52"/>
  <c r="F52"/>
  <c r="G52"/>
  <c r="H52"/>
  <c r="I52"/>
  <c r="B53"/>
  <c r="C53"/>
  <c r="D53"/>
  <c r="E53"/>
  <c r="F53"/>
  <c r="G53"/>
  <c r="H53"/>
  <c r="I53"/>
  <c r="B54"/>
  <c r="C54"/>
  <c r="D54"/>
  <c r="E54"/>
  <c r="F54"/>
  <c r="G54"/>
  <c r="H54"/>
  <c r="I54"/>
  <c r="B55"/>
  <c r="C55"/>
  <c r="D55"/>
  <c r="E55"/>
  <c r="F55"/>
  <c r="G55"/>
  <c r="H55"/>
  <c r="I55"/>
  <c r="B56"/>
  <c r="C56"/>
  <c r="D56"/>
  <c r="E56"/>
  <c r="F56"/>
  <c r="G56"/>
  <c r="H56"/>
  <c r="I56"/>
  <c r="B57"/>
  <c r="C57"/>
  <c r="D57"/>
  <c r="E57"/>
  <c r="F57"/>
  <c r="G57"/>
  <c r="H57"/>
  <c r="I57"/>
  <c r="B58"/>
  <c r="C58"/>
  <c r="D58"/>
  <c r="E58"/>
  <c r="F58"/>
  <c r="G58"/>
  <c r="H58"/>
  <c r="I58"/>
  <c r="B59"/>
  <c r="C59"/>
  <c r="D59"/>
  <c r="E59"/>
  <c r="F59"/>
  <c r="G59"/>
  <c r="H59"/>
  <c r="I59"/>
  <c r="C36"/>
  <c r="D36"/>
  <c r="E36"/>
  <c r="F36"/>
  <c r="G36"/>
  <c r="H36"/>
  <c r="I36"/>
  <c r="B36"/>
  <c r="C284" i="12"/>
  <c r="C285"/>
  <c r="C286"/>
  <c r="C287"/>
  <c r="C290"/>
  <c r="C291"/>
  <c r="C292"/>
  <c r="C293"/>
  <c r="C296"/>
  <c r="C297"/>
  <c r="C298"/>
  <c r="C299"/>
  <c r="C302"/>
  <c r="C303"/>
  <c r="C304"/>
  <c r="C305"/>
  <c r="C308"/>
  <c r="C309"/>
  <c r="C310"/>
  <c r="C311"/>
  <c r="C314"/>
  <c r="C315"/>
  <c r="C316"/>
  <c r="C317"/>
  <c r="J57" i="5" l="1"/>
  <c r="J43"/>
  <c r="J47"/>
  <c r="J51"/>
  <c r="J55"/>
  <c r="J36"/>
  <c r="J38"/>
  <c r="J39"/>
  <c r="J40"/>
  <c r="J41"/>
  <c r="J42"/>
  <c r="J44"/>
  <c r="J45"/>
  <c r="J46"/>
  <c r="J48"/>
  <c r="J49"/>
  <c r="J50"/>
  <c r="J52"/>
  <c r="J53"/>
  <c r="J54"/>
  <c r="J56"/>
  <c r="J58"/>
  <c r="J59"/>
  <c r="J37"/>
  <c r="K37"/>
  <c r="K38"/>
  <c r="K39"/>
  <c r="K41"/>
  <c r="K42"/>
  <c r="K43"/>
  <c r="K45"/>
  <c r="K46"/>
  <c r="K47"/>
  <c r="K49"/>
  <c r="K50"/>
  <c r="K51"/>
  <c r="K52"/>
  <c r="K53"/>
  <c r="K54"/>
  <c r="K55"/>
  <c r="K56"/>
  <c r="K57"/>
  <c r="K58"/>
  <c r="K59"/>
  <c r="K36"/>
  <c r="K40"/>
  <c r="K44"/>
  <c r="K48"/>
  <c r="D7" i="7"/>
  <c r="D6"/>
  <c r="C5"/>
  <c r="D276" i="12" l="1"/>
  <c r="D271"/>
  <c r="D266"/>
  <c r="D261"/>
  <c r="I229"/>
  <c r="D229"/>
  <c r="I224"/>
  <c r="D224"/>
  <c r="I219"/>
  <c r="D219"/>
  <c r="I214"/>
  <c r="D214"/>
  <c r="J51" i="2" l="1"/>
  <c r="K43"/>
  <c r="J41"/>
  <c r="K41"/>
  <c r="J39"/>
  <c r="K48"/>
  <c r="J53"/>
  <c r="J47"/>
  <c r="J56" i="4"/>
  <c r="K55"/>
  <c r="J53"/>
  <c r="J55"/>
  <c r="K59"/>
  <c r="K53"/>
  <c r="K57"/>
  <c r="J58"/>
  <c r="K54"/>
  <c r="J54"/>
  <c r="J52"/>
  <c r="J57"/>
  <c r="J59"/>
  <c r="K52"/>
  <c r="K58"/>
  <c r="B60" i="2"/>
  <c r="K36"/>
  <c r="J36" s="1"/>
  <c r="L36" s="1"/>
  <c r="I60"/>
  <c r="J40"/>
  <c r="J44"/>
  <c r="J49"/>
  <c r="J52"/>
  <c r="K53"/>
  <c r="J57"/>
  <c r="K58"/>
  <c r="H60"/>
  <c r="F60"/>
  <c r="E60"/>
  <c r="J45"/>
  <c r="K46"/>
  <c r="J58"/>
  <c r="K59"/>
  <c r="D60"/>
  <c r="J38"/>
  <c r="K39"/>
  <c r="J42"/>
  <c r="K44"/>
  <c r="J50"/>
  <c r="K51"/>
  <c r="K57"/>
  <c r="J43"/>
  <c r="J46"/>
  <c r="L46" s="1"/>
  <c r="J55"/>
  <c r="K37"/>
  <c r="J37" s="1"/>
  <c r="L37" s="1"/>
  <c r="K49"/>
  <c r="J59"/>
  <c r="G60"/>
  <c r="C60"/>
  <c r="K42"/>
  <c r="J48"/>
  <c r="L48" s="1"/>
  <c r="K54"/>
  <c r="J54" s="1"/>
  <c r="L54" s="1"/>
  <c r="K45"/>
  <c r="K55"/>
  <c r="K38"/>
  <c r="K50"/>
  <c r="K40"/>
  <c r="K52"/>
  <c r="L52" l="1"/>
  <c r="L39"/>
  <c r="L41"/>
  <c r="L45"/>
  <c r="L44"/>
  <c r="L52" i="4"/>
  <c r="L53"/>
  <c r="L57"/>
  <c r="L49" i="2"/>
  <c r="L55"/>
  <c r="L38"/>
  <c r="J46" i="4"/>
  <c r="L54"/>
  <c r="L43" i="2"/>
  <c r="L42"/>
  <c r="L50"/>
  <c r="L51"/>
  <c r="L58"/>
  <c r="L40"/>
  <c r="L53"/>
  <c r="L59"/>
  <c r="L57"/>
  <c r="K48" i="4"/>
  <c r="L55"/>
  <c r="K46"/>
  <c r="J51"/>
  <c r="J50"/>
  <c r="L59"/>
  <c r="J48"/>
  <c r="J47"/>
  <c r="L58"/>
  <c r="K50"/>
  <c r="K47"/>
  <c r="K51"/>
  <c r="B7" i="3"/>
  <c r="A7"/>
  <c r="L51" i="4" l="1"/>
  <c r="L48"/>
  <c r="L47"/>
  <c r="L46"/>
  <c r="L50"/>
  <c r="J45" i="11"/>
  <c r="K49"/>
  <c r="J48"/>
  <c r="J55"/>
  <c r="J43"/>
  <c r="I60"/>
  <c r="J41" i="3"/>
  <c r="J40" i="4"/>
  <c r="I60" i="5"/>
  <c r="H60" i="11"/>
  <c r="K40"/>
  <c r="J41"/>
  <c r="K48"/>
  <c r="J47"/>
  <c r="J54"/>
  <c r="D60"/>
  <c r="G60" i="3"/>
  <c r="K48"/>
  <c r="J47"/>
  <c r="J54"/>
  <c r="J59"/>
  <c r="J46"/>
  <c r="J49"/>
  <c r="K55"/>
  <c r="J45" i="4"/>
  <c r="J42"/>
  <c r="J39"/>
  <c r="J43"/>
  <c r="J38"/>
  <c r="J37"/>
  <c r="J44"/>
  <c r="H60"/>
  <c r="J41"/>
  <c r="I60"/>
  <c r="K45"/>
  <c r="K42"/>
  <c r="G60"/>
  <c r="K37"/>
  <c r="K39"/>
  <c r="F60"/>
  <c r="K44"/>
  <c r="E60"/>
  <c r="D60"/>
  <c r="C60"/>
  <c r="K36"/>
  <c r="K38"/>
  <c r="K40"/>
  <c r="B60"/>
  <c r="J36"/>
  <c r="H60" i="5"/>
  <c r="F60"/>
  <c r="E60"/>
  <c r="G60"/>
  <c r="D60"/>
  <c r="B60"/>
  <c r="C60"/>
  <c r="C60" i="11"/>
  <c r="J49"/>
  <c r="J56"/>
  <c r="B60"/>
  <c r="K42"/>
  <c r="J42"/>
  <c r="K43"/>
  <c r="J53"/>
  <c r="G60"/>
  <c r="J40"/>
  <c r="J46"/>
  <c r="K47"/>
  <c r="K52"/>
  <c r="F60"/>
  <c r="K38"/>
  <c r="J39"/>
  <c r="J51"/>
  <c r="K58"/>
  <c r="K59"/>
  <c r="E60"/>
  <c r="J38"/>
  <c r="J50"/>
  <c r="J58"/>
  <c r="K37"/>
  <c r="K44"/>
  <c r="K45"/>
  <c r="K57"/>
  <c r="K56"/>
  <c r="K51"/>
  <c r="K36"/>
  <c r="J36"/>
  <c r="K46"/>
  <c r="K55"/>
  <c r="J44"/>
  <c r="J37"/>
  <c r="K41"/>
  <c r="L41" s="1"/>
  <c r="J52"/>
  <c r="K54"/>
  <c r="L54" s="1"/>
  <c r="J57"/>
  <c r="J59"/>
  <c r="K53"/>
  <c r="K50"/>
  <c r="K39"/>
  <c r="H60" i="3"/>
  <c r="K49"/>
  <c r="K56"/>
  <c r="J39"/>
  <c r="K53"/>
  <c r="J45"/>
  <c r="J43"/>
  <c r="K47"/>
  <c r="E60"/>
  <c r="K39"/>
  <c r="D60"/>
  <c r="J44"/>
  <c r="J58"/>
  <c r="K37"/>
  <c r="F60"/>
  <c r="K40"/>
  <c r="J51"/>
  <c r="J52"/>
  <c r="J37"/>
  <c r="B60"/>
  <c r="J40"/>
  <c r="J42"/>
  <c r="J56"/>
  <c r="J57"/>
  <c r="K58"/>
  <c r="J50"/>
  <c r="J38"/>
  <c r="K46"/>
  <c r="J55"/>
  <c r="C60"/>
  <c r="J48"/>
  <c r="L48" s="1"/>
  <c r="I60"/>
  <c r="J53"/>
  <c r="K45"/>
  <c r="K57"/>
  <c r="K52"/>
  <c r="K44"/>
  <c r="K54"/>
  <c r="J36"/>
  <c r="K38"/>
  <c r="L39" i="11" l="1"/>
  <c r="L57" i="5"/>
  <c r="L37"/>
  <c r="L37" i="11"/>
  <c r="L56"/>
  <c r="L55"/>
  <c r="L37" i="3"/>
  <c r="L40" i="4"/>
  <c r="L55" i="3"/>
  <c r="L57"/>
  <c r="L54"/>
  <c r="L43" i="11"/>
  <c r="L48"/>
  <c r="L58" i="5"/>
  <c r="L51"/>
  <c r="L44"/>
  <c r="L48"/>
  <c r="L52"/>
  <c r="L39" i="4"/>
  <c r="L44"/>
  <c r="L45"/>
  <c r="L42" i="5"/>
  <c r="L46"/>
  <c r="L55"/>
  <c r="L59"/>
  <c r="L36"/>
  <c r="L49"/>
  <c r="L43"/>
  <c r="L47"/>
  <c r="K60"/>
  <c r="J3" s="1"/>
  <c r="L41"/>
  <c r="L54"/>
  <c r="L53" i="11"/>
  <c r="L50"/>
  <c r="L42"/>
  <c r="L52"/>
  <c r="L51"/>
  <c r="L47"/>
  <c r="L45"/>
  <c r="L58"/>
  <c r="L40"/>
  <c r="L49"/>
  <c r="L40" i="3"/>
  <c r="L58"/>
  <c r="L53"/>
  <c r="L38"/>
  <c r="L46"/>
  <c r="L44"/>
  <c r="L49"/>
  <c r="L47"/>
  <c r="L52"/>
  <c r="L38" i="4"/>
  <c r="L37"/>
  <c r="L42"/>
  <c r="J60" i="11"/>
  <c r="K60"/>
  <c r="J3" s="1"/>
  <c r="L38"/>
  <c r="J60" i="3"/>
  <c r="L39"/>
  <c r="K60"/>
  <c r="L45"/>
  <c r="L56"/>
  <c r="K60" i="4"/>
  <c r="J3" s="1"/>
  <c r="L36"/>
  <c r="J60"/>
  <c r="K62"/>
  <c r="J2" s="1"/>
  <c r="L50" i="5"/>
  <c r="L56"/>
  <c r="J60"/>
  <c r="K62"/>
  <c r="J2" s="1"/>
  <c r="K62" i="11"/>
  <c r="J2" s="1"/>
  <c r="E14" i="7" s="1"/>
  <c r="L57" i="11"/>
  <c r="L46"/>
  <c r="L59"/>
  <c r="L44"/>
  <c r="L36"/>
  <c r="M45" l="1"/>
  <c r="M41"/>
  <c r="M57"/>
  <c r="M58"/>
  <c r="M54"/>
  <c r="M46"/>
  <c r="M38"/>
  <c r="M40"/>
  <c r="M53"/>
  <c r="M39"/>
  <c r="M59"/>
  <c r="M49"/>
  <c r="M50"/>
  <c r="M44"/>
  <c r="M42"/>
  <c r="M36"/>
  <c r="M52"/>
  <c r="M43"/>
  <c r="M37"/>
  <c r="M51"/>
  <c r="M48"/>
  <c r="M56"/>
  <c r="M47"/>
  <c r="M55"/>
  <c r="L60"/>
  <c r="L60" i="3"/>
  <c r="L60" i="4"/>
  <c r="K63"/>
  <c r="J4" s="1"/>
  <c r="C16" i="7" s="1"/>
  <c r="E16"/>
  <c r="L60" i="5"/>
  <c r="E15" i="7"/>
  <c r="K63" i="5"/>
  <c r="J4" s="1"/>
  <c r="C15" i="7" s="1"/>
  <c r="K63" i="11"/>
  <c r="J4" s="1"/>
  <c r="C14" i="7" s="1"/>
  <c r="J56" i="2"/>
  <c r="J60" s="1"/>
  <c r="K47"/>
  <c r="K56"/>
  <c r="K60" l="1"/>
  <c r="J3" s="1"/>
  <c r="C46" i="7" s="1"/>
  <c r="C31" i="11"/>
  <c r="C27"/>
  <c r="C23"/>
  <c r="C19"/>
  <c r="C15"/>
  <c r="C11"/>
  <c r="B28"/>
  <c r="B24"/>
  <c r="B20"/>
  <c r="B16"/>
  <c r="B12"/>
  <c r="B8"/>
  <c r="C28"/>
  <c r="C24"/>
  <c r="C20"/>
  <c r="C16"/>
  <c r="C12"/>
  <c r="C8"/>
  <c r="B29"/>
  <c r="B25"/>
  <c r="B21"/>
  <c r="B17"/>
  <c r="B13"/>
  <c r="B9"/>
  <c r="C29"/>
  <c r="C25"/>
  <c r="C21"/>
  <c r="C17"/>
  <c r="C13"/>
  <c r="C9"/>
  <c r="B30"/>
  <c r="B26"/>
  <c r="B22"/>
  <c r="B18"/>
  <c r="B14"/>
  <c r="B10"/>
  <c r="C30"/>
  <c r="C26"/>
  <c r="C22"/>
  <c r="C18"/>
  <c r="C14"/>
  <c r="C10"/>
  <c r="B31"/>
  <c r="B27"/>
  <c r="B23"/>
  <c r="B19"/>
  <c r="B15"/>
  <c r="B11"/>
  <c r="I79" i="12"/>
  <c r="I78"/>
  <c r="E321"/>
  <c r="D321"/>
  <c r="D322"/>
  <c r="E322"/>
  <c r="L47" i="2"/>
  <c r="G16" i="7"/>
  <c r="G15"/>
  <c r="G14"/>
  <c r="J2" i="2"/>
  <c r="E46" i="7" s="1"/>
  <c r="K62" i="2"/>
  <c r="L56"/>
  <c r="L60" l="1"/>
  <c r="K63"/>
  <c r="J4" s="1"/>
  <c r="I80" i="12"/>
  <c r="M47" i="2"/>
  <c r="M57"/>
  <c r="M41"/>
  <c r="M52"/>
  <c r="M49"/>
  <c r="M45"/>
  <c r="M51"/>
  <c r="M39"/>
  <c r="M59"/>
  <c r="M36"/>
  <c r="M38"/>
  <c r="M54"/>
  <c r="M50"/>
  <c r="M40"/>
  <c r="M53"/>
  <c r="M37"/>
  <c r="M44"/>
  <c r="M46"/>
  <c r="M55"/>
  <c r="M48"/>
  <c r="M43"/>
  <c r="M58"/>
  <c r="M42"/>
  <c r="M56"/>
  <c r="C321" i="12"/>
  <c r="C322"/>
  <c r="G46" i="7"/>
  <c r="K62" i="3"/>
  <c r="J2" s="1"/>
  <c r="E13" i="7" s="1"/>
  <c r="J3" i="3"/>
  <c r="C13" i="7" s="1"/>
  <c r="K36" i="3"/>
  <c r="L36" s="1"/>
  <c r="K59"/>
  <c r="L59" s="1"/>
  <c r="K43"/>
  <c r="L43" s="1"/>
  <c r="K41"/>
  <c r="L41" s="1"/>
  <c r="K50"/>
  <c r="L50" s="1"/>
  <c r="K51"/>
  <c r="L51" s="1"/>
  <c r="K42"/>
  <c r="L42" s="1"/>
  <c r="M43" l="1"/>
  <c r="C17" i="7"/>
  <c r="F39" i="8" s="1"/>
  <c r="M36" i="3"/>
  <c r="M48"/>
  <c r="M55"/>
  <c r="M37"/>
  <c r="M53"/>
  <c r="M46"/>
  <c r="M45"/>
  <c r="M49"/>
  <c r="M47"/>
  <c r="M38"/>
  <c r="M58"/>
  <c r="M56"/>
  <c r="M52"/>
  <c r="M40"/>
  <c r="M44"/>
  <c r="M39"/>
  <c r="M54"/>
  <c r="M57"/>
  <c r="M41"/>
  <c r="M50"/>
  <c r="M51"/>
  <c r="M42"/>
  <c r="M59"/>
  <c r="C11" i="2"/>
  <c r="B11"/>
  <c r="B19"/>
  <c r="B27"/>
  <c r="B10"/>
  <c r="B18"/>
  <c r="B26"/>
  <c r="B9"/>
  <c r="B17"/>
  <c r="B25"/>
  <c r="B16"/>
  <c r="B24"/>
  <c r="B8"/>
  <c r="B15"/>
  <c r="B23"/>
  <c r="B31"/>
  <c r="B14"/>
  <c r="B22"/>
  <c r="B30"/>
  <c r="B13"/>
  <c r="B21"/>
  <c r="B29"/>
  <c r="B12"/>
  <c r="B20"/>
  <c r="B28"/>
  <c r="C18"/>
  <c r="C30"/>
  <c r="C28"/>
  <c r="C20"/>
  <c r="C31"/>
  <c r="C9"/>
  <c r="C8"/>
  <c r="C19"/>
  <c r="C10"/>
  <c r="C13"/>
  <c r="C23"/>
  <c r="C16"/>
  <c r="C21"/>
  <c r="C27"/>
  <c r="C29"/>
  <c r="C26"/>
  <c r="C25"/>
  <c r="C14"/>
  <c r="C12"/>
  <c r="C15"/>
  <c r="C17"/>
  <c r="C24"/>
  <c r="C22"/>
  <c r="E320" i="12"/>
  <c r="D320"/>
  <c r="D323" s="1"/>
  <c r="K63" i="3"/>
  <c r="J4" s="1"/>
  <c r="E17" i="7"/>
  <c r="G39" i="8" s="1"/>
  <c r="H39" s="1"/>
  <c r="G13" i="7"/>
  <c r="B29" i="3" l="1"/>
  <c r="B25"/>
  <c r="B21"/>
  <c r="B17"/>
  <c r="B13"/>
  <c r="B9"/>
  <c r="C29"/>
  <c r="C25"/>
  <c r="C21"/>
  <c r="C17"/>
  <c r="C13"/>
  <c r="C9"/>
  <c r="B30"/>
  <c r="B26"/>
  <c r="B22"/>
  <c r="B18"/>
  <c r="B14"/>
  <c r="B10"/>
  <c r="C30"/>
  <c r="C26"/>
  <c r="C22"/>
  <c r="C18"/>
  <c r="C14"/>
  <c r="C10"/>
  <c r="B31"/>
  <c r="B27"/>
  <c r="B23"/>
  <c r="B19"/>
  <c r="B15"/>
  <c r="B11"/>
  <c r="C31"/>
  <c r="C27"/>
  <c r="C23"/>
  <c r="C19"/>
  <c r="C15"/>
  <c r="C11"/>
  <c r="B28"/>
  <c r="B24"/>
  <c r="B20"/>
  <c r="B16"/>
  <c r="B12"/>
  <c r="B8"/>
  <c r="C28"/>
  <c r="C24"/>
  <c r="C20"/>
  <c r="C16"/>
  <c r="C12"/>
  <c r="C8"/>
  <c r="G17" i="7"/>
  <c r="E39" i="8" s="1"/>
  <c r="C320" i="12"/>
  <c r="E323"/>
  <c r="C323" s="1"/>
  <c r="L39" i="5"/>
  <c r="L38"/>
  <c r="L40"/>
  <c r="L53"/>
  <c r="L45"/>
  <c r="K43" i="4"/>
  <c r="L43" s="1"/>
  <c r="K41"/>
  <c r="L41" s="1"/>
  <c r="K56"/>
  <c r="L56" s="1"/>
  <c r="J49"/>
  <c r="K49"/>
  <c r="M45" i="5" l="1"/>
  <c r="M38"/>
  <c r="M37"/>
  <c r="M51"/>
  <c r="M49"/>
  <c r="M46"/>
  <c r="M50"/>
  <c r="M41"/>
  <c r="M57"/>
  <c r="M58"/>
  <c r="M52"/>
  <c r="M42"/>
  <c r="M36"/>
  <c r="M47"/>
  <c r="M44"/>
  <c r="M48"/>
  <c r="M43"/>
  <c r="M55"/>
  <c r="M59"/>
  <c r="M56"/>
  <c r="M54"/>
  <c r="M40"/>
  <c r="M39"/>
  <c r="M53"/>
  <c r="L49" i="4"/>
  <c r="M49" s="1"/>
  <c r="M52" l="1"/>
  <c r="M50"/>
  <c r="M59"/>
  <c r="M38"/>
  <c r="M43"/>
  <c r="M51"/>
  <c r="M54"/>
  <c r="M44"/>
  <c r="M42"/>
  <c r="M48"/>
  <c r="M46"/>
  <c r="M40"/>
  <c r="M36"/>
  <c r="M53"/>
  <c r="M45"/>
  <c r="M37"/>
  <c r="M57"/>
  <c r="M39"/>
  <c r="M41"/>
  <c r="M47"/>
  <c r="B28"/>
  <c r="M56"/>
  <c r="M58"/>
  <c r="M55"/>
  <c r="B30" i="5"/>
  <c r="B26"/>
  <c r="B22"/>
  <c r="B18"/>
  <c r="B14"/>
  <c r="B10"/>
  <c r="C30"/>
  <c r="C26"/>
  <c r="C22"/>
  <c r="C18"/>
  <c r="C14"/>
  <c r="C10"/>
  <c r="B31"/>
  <c r="B27"/>
  <c r="B23"/>
  <c r="B19"/>
  <c r="B15"/>
  <c r="B11"/>
  <c r="C31"/>
  <c r="C27"/>
  <c r="C23"/>
  <c r="C19"/>
  <c r="C15"/>
  <c r="C11"/>
  <c r="B28"/>
  <c r="B24"/>
  <c r="B20"/>
  <c r="B16"/>
  <c r="B12"/>
  <c r="B8"/>
  <c r="C28"/>
  <c r="C24"/>
  <c r="C20"/>
  <c r="C16"/>
  <c r="C12"/>
  <c r="C8"/>
  <c r="B29"/>
  <c r="B25"/>
  <c r="B21"/>
  <c r="B17"/>
  <c r="B13"/>
  <c r="B9"/>
  <c r="C29"/>
  <c r="C25"/>
  <c r="C21"/>
  <c r="C17"/>
  <c r="C13"/>
  <c r="C9"/>
  <c r="C9" i="4" l="1"/>
  <c r="B17"/>
  <c r="C29"/>
  <c r="B15"/>
  <c r="C20"/>
  <c r="C22"/>
  <c r="C16"/>
  <c r="B24"/>
  <c r="B11"/>
  <c r="C18"/>
  <c r="B30"/>
  <c r="B13"/>
  <c r="C12"/>
  <c r="B20"/>
  <c r="C31"/>
  <c r="B23"/>
  <c r="B26"/>
  <c r="B9"/>
  <c r="C24"/>
  <c r="C11"/>
  <c r="B19"/>
  <c r="C26"/>
  <c r="B25"/>
  <c r="C28"/>
  <c r="C15"/>
  <c r="C30"/>
  <c r="C13"/>
  <c r="B21"/>
  <c r="C8"/>
  <c r="C10"/>
  <c r="B18"/>
  <c r="C25"/>
  <c r="B22"/>
  <c r="B16"/>
  <c r="B12"/>
  <c r="C23"/>
  <c r="B31"/>
  <c r="B14"/>
  <c r="C21"/>
  <c r="B29"/>
  <c r="C14"/>
  <c r="C27"/>
  <c r="B8"/>
  <c r="C19"/>
  <c r="B27"/>
  <c r="B10"/>
  <c r="C17"/>
</calcChain>
</file>

<file path=xl/sharedStrings.xml><?xml version="1.0" encoding="utf-8"?>
<sst xmlns="http://schemas.openxmlformats.org/spreadsheetml/2006/main" count="1679" uniqueCount="195">
  <si>
    <t>Description</t>
  </si>
  <si>
    <t>FEIN and Phone</t>
  </si>
  <si>
    <t xml:space="preserve">Legal and Phone </t>
  </si>
  <si>
    <t>Phone Number only</t>
  </si>
  <si>
    <t># Matches</t>
  </si>
  <si>
    <t xml:space="preserve">  Criteria</t>
  </si>
  <si>
    <t>RWB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</si>
  <si>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</si>
  <si>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</si>
  <si>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</si>
  <si>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</si>
  <si>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</si>
  <si>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</si>
  <si>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</si>
  <si>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</si>
  <si>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</si>
  <si>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</si>
  <si>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</si>
  <si>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</si>
  <si>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</si>
  <si>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</si>
  <si>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</si>
  <si>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</si>
  <si>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</si>
  <si>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</si>
  <si>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</si>
  <si>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</si>
  <si>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</si>
  <si>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</si>
  <si>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</si>
  <si>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</si>
  <si>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Total</t>
  </si>
  <si>
    <t>Employer Size</t>
  </si>
  <si>
    <t>TOTAL</t>
  </si>
  <si>
    <t># w/ Services</t>
  </si>
  <si>
    <t>Penetration Rate</t>
  </si>
  <si>
    <t>0-4</t>
  </si>
  <si>
    <t>5-9</t>
  </si>
  <si>
    <t>100+</t>
  </si>
  <si>
    <t>Statewide</t>
  </si>
  <si>
    <t>No Matches</t>
  </si>
  <si>
    <t>Assign Region Numbers to EQUI file based on County FIPS Code</t>
  </si>
  <si>
    <t xml:space="preserve">Clean up Addresses with valid street names instead of C/O  </t>
  </si>
  <si>
    <t xml:space="preserve">Normalize address components, e.g., convert AVENUE to AVE, STREET to </t>
  </si>
  <si>
    <t>ST, SUITE to STE, P. O. Box to PO BOX, etc.</t>
  </si>
  <si>
    <t>The process consists of Table Clean Up and Rates Calculation</t>
  </si>
  <si>
    <t xml:space="preserve">Table Clean Up </t>
  </si>
  <si>
    <t>Rates Calculation</t>
  </si>
  <si>
    <t>breakdown can be provided with detailed data.</t>
  </si>
  <si>
    <t>Statewide and for each Region</t>
  </si>
  <si>
    <t>Based on Employer Size</t>
  </si>
  <si>
    <t>EFM Employers who have been served</t>
  </si>
  <si>
    <t>Delete any service records that do not meet certain criteria such as</t>
  </si>
  <si>
    <t>"XX" or 'ZZ' in front of Legal Names on job orders.</t>
  </si>
  <si>
    <t>Criteria In</t>
  </si>
  <si>
    <t>"Priority Order"</t>
  </si>
  <si>
    <t>Served</t>
  </si>
  <si>
    <t>Rate</t>
  </si>
  <si>
    <t>Rank</t>
  </si>
  <si>
    <t>Statewide Employer Penetration Rate:</t>
  </si>
  <si>
    <t>Employers</t>
  </si>
  <si>
    <t>Total Employers Served:</t>
  </si>
  <si>
    <t>(at the business establishment level)  and</t>
  </si>
  <si>
    <t>Matches made between Employers in LMS EQUI file</t>
  </si>
  <si>
    <t>in rank order</t>
  </si>
  <si>
    <t># of Employers Served:</t>
  </si>
  <si>
    <t>Statewide Penetration Rate:</t>
  </si>
  <si>
    <t>This is provided for informational purposes only.  Not calculated with previous Employer Market Penetration Rates.</t>
  </si>
  <si>
    <t># of Employers Total:</t>
  </si>
  <si>
    <t xml:space="preserve">Process for Calculating Employer Market Penetration Rates </t>
  </si>
  <si>
    <t>Legal, ZIP Code, and Address</t>
  </si>
  <si>
    <t>FEIN, ZIP Code, and Address</t>
  </si>
  <si>
    <t>ZIP Code and Address only</t>
  </si>
  <si>
    <t xml:space="preserve">Employer Market Penetration Rates </t>
  </si>
  <si>
    <t>Trade, ZIP Code, and Address</t>
  </si>
  <si>
    <t>region</t>
  </si>
  <si>
    <t>Major parts of the table clean up process are:</t>
  </si>
  <si>
    <t>Delete any duplicates among records for the following fields</t>
  </si>
  <si>
    <t xml:space="preserve">   FEIN, Legal, Address, City, State, ZIP Code, Phone</t>
  </si>
  <si>
    <t>Trade and Phone</t>
  </si>
  <si>
    <t xml:space="preserve">A "1" was assigned to a field if a match was found for FEIN, Address, and Zip.  </t>
  </si>
  <si>
    <t xml:space="preserve">A "2" is assigned if a match was found for Legal, Address, and Zip provided and no </t>
  </si>
  <si>
    <t xml:space="preserve">previous value was assigned.  A "2" is also assigned if a match was found Trade, </t>
  </si>
  <si>
    <t>Addresss, and Zip and no previous value was assigned. This eliminates any duplicate matching.</t>
  </si>
  <si>
    <t>Statewide*</t>
  </si>
  <si>
    <t xml:space="preserve">*Note: Statewide does not include Employer Size 0-4,  the following is for information only </t>
  </si>
  <si>
    <t>and not used in above calculation:</t>
  </si>
  <si>
    <t xml:space="preserve"> </t>
  </si>
  <si>
    <t>Employer Market Penetration</t>
  </si>
  <si>
    <t>Employer Market Penetration Summary</t>
  </si>
  <si>
    <t>Qtr Period</t>
  </si>
  <si>
    <t>Qtr Rate</t>
  </si>
  <si>
    <t>October - December 2007</t>
  </si>
  <si>
    <t>CY2007 Q4</t>
  </si>
  <si>
    <t>July - September 2007</t>
  </si>
  <si>
    <t>CY2007 Q3</t>
  </si>
  <si>
    <t>Employers with 0-4 Employees</t>
  </si>
  <si>
    <t>Employers with 5-9 Employees</t>
  </si>
  <si>
    <t>Employers with 10-99 Employees</t>
  </si>
  <si>
    <t>Employers with 100 or more Employees</t>
  </si>
  <si>
    <t>Apri - June 2007</t>
  </si>
  <si>
    <t>CY2007 Q2</t>
  </si>
  <si>
    <t>January - March 2008</t>
  </si>
  <si>
    <t>CY2008 Q1</t>
  </si>
  <si>
    <t>April - June 2008</t>
  </si>
  <si>
    <t>CY2008 Q2</t>
  </si>
  <si>
    <t>Emp Served</t>
  </si>
  <si>
    <t>Total Emp</t>
  </si>
  <si>
    <t>Quarter</t>
  </si>
  <si>
    <t>Values</t>
  </si>
  <si>
    <t>and</t>
  </si>
  <si>
    <t>Yearly</t>
  </si>
  <si>
    <t>July - September 2008</t>
  </si>
  <si>
    <t>CY2008 Q3</t>
  </si>
  <si>
    <t>10-25</t>
  </si>
  <si>
    <t>26-99</t>
  </si>
  <si>
    <t>yesno</t>
  </si>
  <si>
    <t>October - December 2008</t>
  </si>
  <si>
    <t>CY2008 Q4</t>
  </si>
  <si>
    <t>CY2009 Q1</t>
  </si>
  <si>
    <t>January - March 2009</t>
  </si>
  <si>
    <t>Employers with 10-25 Employees</t>
  </si>
  <si>
    <t>Employers with 26-99 Employees</t>
  </si>
  <si>
    <t>The time period is based on the EQUI calendar year.</t>
  </si>
  <si>
    <t>CY2009 Q2</t>
  </si>
  <si>
    <t>April - June 2009</t>
  </si>
  <si>
    <t>Employer Penetration Methodology</t>
  </si>
  <si>
    <t>General</t>
  </si>
  <si>
    <t>Methodology</t>
  </si>
  <si>
    <t>CY2009 Q3</t>
  </si>
  <si>
    <t>Jul - Sep 2009</t>
  </si>
  <si>
    <t>2-The duplicates were removed by selecting unique trade name or corporate name and street address.</t>
  </si>
  <si>
    <t xml:space="preserve">6-Matches were flagged with a numeral corresponding to the match.  </t>
  </si>
  <si>
    <t xml:space="preserve">3-County  FIPS codes in the data were cross walked to RWB numbers.  Each record consists of a corporate name or trade </t>
  </si>
  <si>
    <t>The number of matches based on criteria (see page 2) and the employer size along with the regional</t>
  </si>
  <si>
    <t>Previous Quarters of Employer Market Penetration Rates</t>
  </si>
  <si>
    <t xml:space="preserve">name and a physical location.  This represents an employer unit or work site.  These names and physical locations can </t>
  </si>
  <si>
    <t>be linked to the EFM job order table.</t>
  </si>
  <si>
    <t xml:space="preserve">4-Employers names, street address, city, and phone numbers were extracted from the EFM Job Orders table and the </t>
  </si>
  <si>
    <t xml:space="preserve">EFM Emp table (employer table) for those served by regional workforce boards in the four quarters coincident with </t>
  </si>
  <si>
    <t>those in the LMS EQUI file.  The list was made unique on employer name and street address.</t>
  </si>
  <si>
    <t xml:space="preserve">5-The EQUI file was then compared to the file extracted from EFM using several different record linkage methods, </t>
  </si>
  <si>
    <t xml:space="preserve">including one or more based on phone number, street address, trade name plus street address, corporate name plus </t>
  </si>
  <si>
    <t xml:space="preserve">7-Finally, the counts of the numerals of the matched flag by region was divided by the total count of employers by </t>
  </si>
  <si>
    <t xml:space="preserve">region in the EQUI to create an RWB penetration rate;  the sum of the matched flags divided by the total count of the </t>
  </si>
  <si>
    <t>EQUI file represents the statewide penetration rate.</t>
  </si>
  <si>
    <t>street address.  The EQUI table also included a secondary or UI address.  This address was used as a last match</t>
  </si>
  <si>
    <t xml:space="preserve"> attempt when the UI address and corporate name or trade name matched the job order table's employer name and </t>
  </si>
  <si>
    <t xml:space="preserve">address.  Trade name and physical location linkages provided the preponderance of the matches, followed by </t>
  </si>
  <si>
    <t xml:space="preserve">corporate name and physical location.  </t>
  </si>
  <si>
    <t>Employers with 100+ Employees</t>
  </si>
  <si>
    <t>CY2009 Q4</t>
  </si>
  <si>
    <t xml:space="preserve">See tab "Past Qtrs" for </t>
  </si>
  <si>
    <t xml:space="preserve">Quarterly reports from </t>
  </si>
  <si>
    <t>previous period data</t>
  </si>
  <si>
    <t>Jan-Mar 2010</t>
  </si>
  <si>
    <t>Yearly Rate</t>
  </si>
  <si>
    <t>CY2010 Q1</t>
  </si>
  <si>
    <t>CY2010 Q2</t>
  </si>
  <si>
    <t>Jan - Mar 2010</t>
  </si>
  <si>
    <t>Apr - Jun 2010</t>
  </si>
  <si>
    <t>Oct - Dec 2009</t>
  </si>
  <si>
    <t>Apr-Jun 2010</t>
  </si>
  <si>
    <t>For the Calendar Year Period</t>
  </si>
  <si>
    <t>For this date period:</t>
  </si>
  <si>
    <t xml:space="preserve">for EQUI records </t>
  </si>
  <si>
    <t>for EFM Employer Served records</t>
  </si>
  <si>
    <t xml:space="preserve">the months are:  </t>
  </si>
  <si>
    <t xml:space="preserve">the months are:   </t>
  </si>
  <si>
    <t>Jul-Sep 2010</t>
  </si>
  <si>
    <t>CY2010 Q3</t>
  </si>
  <si>
    <t>Jul - Sep 2010</t>
  </si>
  <si>
    <t>for the last 3 years</t>
  </si>
  <si>
    <t xml:space="preserve">1-The LMS universe of employers (EQUI) was created using the most recent quarter of EQUI data.  EQUI stands for </t>
  </si>
  <si>
    <t xml:space="preserve">      Enhanced Quarterly Unemployment Insurance.</t>
  </si>
  <si>
    <t>Oct-Dec 2010</t>
  </si>
  <si>
    <t>CY2010 Q4</t>
  </si>
  <si>
    <t>Jan-Mar 2011</t>
  </si>
  <si>
    <t>CY2011 Q1</t>
  </si>
  <si>
    <t>Apr-Jun 2011</t>
  </si>
  <si>
    <t>CY2011 Q2</t>
  </si>
  <si>
    <t>cnt_yesno</t>
  </si>
  <si>
    <t>CY2011 Q3</t>
  </si>
  <si>
    <t>Jul-Sep 2011</t>
  </si>
  <si>
    <t>Oct-Dec 2011</t>
  </si>
  <si>
    <t>CY2011 Q4</t>
  </si>
  <si>
    <t>Jan-Mar 2012</t>
  </si>
  <si>
    <t>Apr-Jun 2012</t>
  </si>
  <si>
    <t>CY2012 Q1</t>
  </si>
  <si>
    <t>CY2012 Q2</t>
  </si>
  <si>
    <t>Jul-Sep 2012</t>
  </si>
  <si>
    <t>Oct-Dec 2012</t>
  </si>
  <si>
    <t>Oct- Dec 2012</t>
  </si>
  <si>
    <t xml:space="preserve">The concept was to measure how many employer units in the Labor Market Statistics (LMS) universe of Florida employers </t>
  </si>
  <si>
    <t xml:space="preserve"> received at least one service through Florida's workforce system in any given quarter.</t>
  </si>
</sst>
</file>

<file path=xl/styles.xml><?xml version="1.0" encoding="utf-8"?>
<styleSheet xmlns="http://schemas.openxmlformats.org/spreadsheetml/2006/main">
  <numFmts count="1">
    <numFmt numFmtId="164" formatCode="\90"/>
  </numFmts>
  <fonts count="3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ourier New"/>
      <family val="3"/>
    </font>
    <font>
      <u/>
      <sz val="10"/>
      <name val="Courier New"/>
      <family val="3"/>
    </font>
    <font>
      <b/>
      <sz val="10"/>
      <name val="Courier New"/>
      <family val="3"/>
    </font>
    <font>
      <sz val="26"/>
      <name val="Albertus MT Lt"/>
      <family val="1"/>
    </font>
    <font>
      <b/>
      <u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name val="Courier New"/>
      <family val="3"/>
    </font>
    <font>
      <b/>
      <sz val="9"/>
      <color indexed="9"/>
      <name val="Arial"/>
      <family val="2"/>
    </font>
    <font>
      <b/>
      <sz val="9"/>
      <color indexed="10"/>
      <name val="Courier New"/>
      <family val="3"/>
    </font>
    <font>
      <sz val="16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0" tint="-4.9989318521683403E-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9" fontId="32" fillId="0" borderId="0" applyFont="0" applyFill="0" applyBorder="0" applyAlignment="0" applyProtection="0"/>
  </cellStyleXfs>
  <cellXfs count="26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/>
    <xf numFmtId="10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" fontId="1" fillId="0" borderId="0" xfId="0" applyNumberFormat="1" applyFont="1"/>
    <xf numFmtId="10" fontId="1" fillId="0" borderId="0" xfId="0" applyNumberFormat="1" applyFont="1"/>
    <xf numFmtId="17" fontId="1" fillId="0" borderId="0" xfId="0" applyNumberFormat="1" applyFont="1"/>
    <xf numFmtId="3" fontId="6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/>
    <xf numFmtId="0" fontId="12" fillId="0" borderId="0" xfId="0" applyFont="1"/>
    <xf numFmtId="14" fontId="0" fillId="0" borderId="0" xfId="0" applyNumberFormat="1"/>
    <xf numFmtId="0" fontId="1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 applyAlignment="1">
      <alignment horizontal="center"/>
    </xf>
    <xf numFmtId="10" fontId="2" fillId="3" borderId="0" xfId="0" applyNumberFormat="1" applyFont="1" applyFill="1"/>
    <xf numFmtId="0" fontId="0" fillId="0" borderId="1" xfId="0" applyBorder="1"/>
    <xf numFmtId="0" fontId="2" fillId="2" borderId="3" xfId="0" applyFont="1" applyFill="1" applyBorder="1" applyAlignment="1">
      <alignment horizontal="center"/>
    </xf>
    <xf numFmtId="0" fontId="2" fillId="0" borderId="1" xfId="0" applyNumberFormat="1" applyFont="1" applyBorder="1"/>
    <xf numFmtId="0" fontId="2" fillId="0" borderId="0" xfId="0" applyFont="1" applyFill="1" applyBorder="1" applyAlignment="1">
      <alignment horizontal="center"/>
    </xf>
    <xf numFmtId="10" fontId="2" fillId="3" borderId="1" xfId="0" applyNumberFormat="1" applyFont="1" applyFill="1" applyBorder="1"/>
    <xf numFmtId="0" fontId="2" fillId="0" borderId="3" xfId="0" applyNumberFormat="1" applyFont="1" applyBorder="1"/>
    <xf numFmtId="0" fontId="0" fillId="0" borderId="0" xfId="0" applyBorder="1" applyAlignment="1">
      <alignment horizontal="center"/>
    </xf>
    <xf numFmtId="10" fontId="2" fillId="3" borderId="0" xfId="0" applyNumberFormat="1" applyFont="1" applyFill="1" applyBorder="1"/>
    <xf numFmtId="10" fontId="0" fillId="0" borderId="0" xfId="0" applyNumberFormat="1"/>
    <xf numFmtId="0" fontId="0" fillId="4" borderId="1" xfId="0" applyFill="1" applyBorder="1" applyAlignment="1">
      <alignment horizontal="center"/>
    </xf>
    <xf numFmtId="10" fontId="2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0" borderId="7" xfId="0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3" fontId="2" fillId="0" borderId="0" xfId="0" applyNumberFormat="1" applyFont="1"/>
    <xf numFmtId="0" fontId="2" fillId="0" borderId="0" xfId="0" applyFont="1" applyBorder="1"/>
    <xf numFmtId="3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Fill="1" applyBorder="1"/>
    <xf numFmtId="10" fontId="0" fillId="0" borderId="0" xfId="0" applyNumberFormat="1" applyFill="1" applyBorder="1"/>
    <xf numFmtId="0" fontId="0" fillId="0" borderId="0" xfId="0" applyFill="1" applyBorder="1"/>
    <xf numFmtId="0" fontId="2" fillId="2" borderId="2" xfId="0" applyFont="1" applyFill="1" applyBorder="1"/>
    <xf numFmtId="0" fontId="2" fillId="2" borderId="3" xfId="0" applyNumberFormat="1" applyFont="1" applyFill="1" applyBorder="1"/>
    <xf numFmtId="0" fontId="2" fillId="2" borderId="2" xfId="0" applyNumberFormat="1" applyFont="1" applyFill="1" applyBorder="1"/>
    <xf numFmtId="0" fontId="2" fillId="2" borderId="1" xfId="0" applyNumberFormat="1" applyFont="1" applyFill="1" applyBorder="1"/>
    <xf numFmtId="1" fontId="2" fillId="0" borderId="3" xfId="0" applyNumberFormat="1" applyFont="1" applyBorder="1"/>
    <xf numFmtId="1" fontId="2" fillId="0" borderId="1" xfId="0" applyNumberFormat="1" applyFont="1" applyBorder="1"/>
    <xf numFmtId="1" fontId="2" fillId="2" borderId="3" xfId="0" applyNumberFormat="1" applyFont="1" applyFill="1" applyBorder="1"/>
    <xf numFmtId="1" fontId="2" fillId="2" borderId="1" xfId="0" applyNumberFormat="1" applyFont="1" applyFill="1" applyBorder="1"/>
    <xf numFmtId="0" fontId="3" fillId="0" borderId="0" xfId="0" applyFont="1" applyAlignment="1"/>
    <xf numFmtId="0" fontId="2" fillId="2" borderId="1" xfId="0" applyFont="1" applyFill="1" applyBorder="1" applyAlignment="1">
      <alignment horizontal="right"/>
    </xf>
    <xf numFmtId="0" fontId="2" fillId="0" borderId="0" xfId="0" applyFont="1" applyAlignment="1"/>
    <xf numFmtId="0" fontId="0" fillId="0" borderId="0" xfId="0" applyAlignment="1"/>
    <xf numFmtId="3" fontId="17" fillId="0" borderId="0" xfId="0" applyNumberFormat="1" applyFont="1" applyAlignment="1">
      <alignment horizontal="right"/>
    </xf>
    <xf numFmtId="0" fontId="17" fillId="0" borderId="0" xfId="0" applyFont="1"/>
    <xf numFmtId="3" fontId="17" fillId="0" borderId="0" xfId="0" applyNumberFormat="1" applyFont="1"/>
    <xf numFmtId="10" fontId="17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/>
    <xf numFmtId="10" fontId="1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/>
    <xf numFmtId="10" fontId="19" fillId="0" borderId="0" xfId="0" applyNumberFormat="1" applyFont="1" applyAlignment="1">
      <alignment horizontal="right"/>
    </xf>
    <xf numFmtId="0" fontId="17" fillId="0" borderId="0" xfId="0" quotePrefix="1" applyFont="1" applyAlignment="1">
      <alignment horizontal="right"/>
    </xf>
    <xf numFmtId="0" fontId="17" fillId="0" borderId="0" xfId="0" applyFont="1" applyAlignment="1">
      <alignment horizontal="right"/>
    </xf>
    <xf numFmtId="0" fontId="0" fillId="5" borderId="0" xfId="0" applyFill="1"/>
    <xf numFmtId="0" fontId="4" fillId="0" borderId="0" xfId="0" applyFont="1"/>
    <xf numFmtId="10" fontId="2" fillId="0" borderId="0" xfId="0" applyNumberFormat="1" applyFont="1" applyAlignment="1"/>
    <xf numFmtId="10" fontId="3" fillId="0" borderId="0" xfId="0" quotePrefix="1" applyNumberFormat="1" applyFont="1" applyAlignment="1">
      <alignment horizontal="right"/>
    </xf>
    <xf numFmtId="10" fontId="2" fillId="0" borderId="0" xfId="0" applyNumberFormat="1" applyFont="1"/>
    <xf numFmtId="1" fontId="0" fillId="0" borderId="0" xfId="0" applyNumberFormat="1"/>
    <xf numFmtId="1" fontId="2" fillId="0" borderId="0" xfId="0" applyNumberFormat="1" applyFont="1" applyAlignment="1"/>
    <xf numFmtId="1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2" fillId="0" borderId="0" xfId="0" applyNumberFormat="1" applyFont="1"/>
    <xf numFmtId="0" fontId="0" fillId="0" borderId="0" xfId="0" applyNumberFormat="1"/>
    <xf numFmtId="10" fontId="2" fillId="0" borderId="0" xfId="0" quotePrefix="1" applyNumberFormat="1" applyFont="1" applyAlignment="1">
      <alignment horizontal="right"/>
    </xf>
    <xf numFmtId="0" fontId="0" fillId="0" borderId="0" xfId="0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3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/>
    <xf numFmtId="0" fontId="20" fillId="0" borderId="0" xfId="0" applyFont="1"/>
    <xf numFmtId="0" fontId="0" fillId="0" borderId="0" xfId="0" applyFill="1"/>
    <xf numFmtId="10" fontId="2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0" fontId="2" fillId="7" borderId="0" xfId="0" applyFont="1" applyFill="1"/>
    <xf numFmtId="0" fontId="0" fillId="7" borderId="0" xfId="0" applyFill="1"/>
    <xf numFmtId="0" fontId="2" fillId="4" borderId="0" xfId="0" applyFont="1" applyFill="1"/>
    <xf numFmtId="0" fontId="0" fillId="4" borderId="0" xfId="0" applyFill="1"/>
    <xf numFmtId="0" fontId="0" fillId="0" borderId="12" xfId="0" applyBorder="1"/>
    <xf numFmtId="0" fontId="0" fillId="0" borderId="5" xfId="0" applyBorder="1"/>
    <xf numFmtId="0" fontId="0" fillId="0" borderId="2" xfId="0" applyBorder="1"/>
    <xf numFmtId="10" fontId="2" fillId="7" borderId="1" xfId="0" applyNumberFormat="1" applyFont="1" applyFill="1" applyBorder="1"/>
    <xf numFmtId="10" fontId="2" fillId="4" borderId="1" xfId="0" applyNumberFormat="1" applyFont="1" applyFill="1" applyBorder="1"/>
    <xf numFmtId="3" fontId="2" fillId="0" borderId="0" xfId="0" applyNumberFormat="1" applyFont="1" applyAlignment="1"/>
    <xf numFmtId="1" fontId="2" fillId="0" borderId="0" xfId="0" applyNumberFormat="1" applyFont="1" applyFill="1" applyBorder="1" applyAlignment="1">
      <alignment horizontal="center" wrapText="1"/>
    </xf>
    <xf numFmtId="3" fontId="17" fillId="0" borderId="0" xfId="0" applyNumberFormat="1" applyFont="1" applyFill="1" applyBorder="1" applyAlignment="1">
      <alignment horizontal="center"/>
    </xf>
    <xf numFmtId="0" fontId="1" fillId="6" borderId="0" xfId="0" applyFont="1" applyFill="1"/>
    <xf numFmtId="0" fontId="15" fillId="6" borderId="13" xfId="0" applyFont="1" applyFill="1" applyBorder="1" applyAlignment="1">
      <alignment horizontal="center"/>
    </xf>
    <xf numFmtId="0" fontId="15" fillId="6" borderId="14" xfId="0" applyFont="1" applyFill="1" applyBorder="1" applyAlignment="1">
      <alignment horizontal="center"/>
    </xf>
    <xf numFmtId="0" fontId="16" fillId="6" borderId="6" xfId="0" applyFont="1" applyFill="1" applyBorder="1" applyAlignment="1">
      <alignment horizontal="center"/>
    </xf>
    <xf numFmtId="0" fontId="16" fillId="6" borderId="10" xfId="0" applyFont="1" applyFill="1" applyBorder="1" applyAlignment="1">
      <alignment horizontal="center"/>
    </xf>
    <xf numFmtId="0" fontId="2" fillId="8" borderId="0" xfId="0" applyFont="1" applyFill="1"/>
    <xf numFmtId="0" fontId="0" fillId="8" borderId="0" xfId="0" applyFill="1"/>
    <xf numFmtId="10" fontId="2" fillId="8" borderId="1" xfId="0" applyNumberFormat="1" applyFont="1" applyFill="1" applyBorder="1"/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/>
    <xf numFmtId="3" fontId="17" fillId="0" borderId="0" xfId="0" applyNumberFormat="1" applyFont="1" applyBorder="1" applyAlignment="1">
      <alignment horizontal="right"/>
    </xf>
    <xf numFmtId="0" fontId="2" fillId="5" borderId="0" xfId="0" applyFont="1" applyFill="1"/>
    <xf numFmtId="10" fontId="2" fillId="5" borderId="1" xfId="0" applyNumberFormat="1" applyFont="1" applyFill="1" applyBorder="1"/>
    <xf numFmtId="0" fontId="2" fillId="9" borderId="0" xfId="0" applyFont="1" applyFill="1" applyAlignment="1"/>
    <xf numFmtId="0" fontId="0" fillId="9" borderId="0" xfId="0" applyFill="1" applyAlignment="1"/>
    <xf numFmtId="0" fontId="0" fillId="0" borderId="12" xfId="0" applyBorder="1" applyAlignment="1"/>
    <xf numFmtId="0" fontId="0" fillId="0" borderId="5" xfId="0" applyBorder="1" applyAlignment="1"/>
    <xf numFmtId="0" fontId="0" fillId="0" borderId="2" xfId="0" applyBorder="1" applyAlignment="1"/>
    <xf numFmtId="10" fontId="2" fillId="9" borderId="1" xfId="0" applyNumberFormat="1" applyFont="1" applyFill="1" applyBorder="1" applyAlignment="1"/>
    <xf numFmtId="0" fontId="0" fillId="0" borderId="0" xfId="0" applyFill="1" applyBorder="1" applyAlignment="1"/>
    <xf numFmtId="0" fontId="2" fillId="0" borderId="0" xfId="0" applyFont="1" applyFill="1" applyBorder="1" applyAlignment="1"/>
    <xf numFmtId="3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2" fillId="0" borderId="0" xfId="0" applyNumberFormat="1" applyFont="1" applyFill="1" applyBorder="1" applyAlignment="1"/>
    <xf numFmtId="0" fontId="2" fillId="0" borderId="13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7" borderId="0" xfId="0" applyFont="1" applyFill="1"/>
    <xf numFmtId="0" fontId="3" fillId="0" borderId="12" xfId="0" applyFont="1" applyBorder="1"/>
    <xf numFmtId="0" fontId="3" fillId="0" borderId="5" xfId="0" applyFont="1" applyBorder="1"/>
    <xf numFmtId="0" fontId="3" fillId="0" borderId="2" xfId="0" applyFont="1" applyBorder="1"/>
    <xf numFmtId="3" fontId="3" fillId="0" borderId="0" xfId="0" applyNumberFormat="1" applyFont="1" applyFill="1" applyBorder="1" applyAlignment="1">
      <alignment horizontal="right"/>
    </xf>
    <xf numFmtId="10" fontId="2" fillId="7" borderId="1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3" fillId="10" borderId="0" xfId="0" applyFont="1" applyFill="1"/>
    <xf numFmtId="10" fontId="2" fillId="10" borderId="1" xfId="0" applyNumberFormat="1" applyFont="1" applyFill="1" applyBorder="1" applyAlignment="1"/>
    <xf numFmtId="0" fontId="2" fillId="2" borderId="15" xfId="0" applyFont="1" applyFill="1" applyBorder="1" applyAlignment="1">
      <alignment horizontal="center"/>
    </xf>
    <xf numFmtId="164" fontId="16" fillId="6" borderId="6" xfId="0" applyNumberFormat="1" applyFont="1" applyFill="1" applyBorder="1" applyAlignment="1">
      <alignment horizontal="center"/>
    </xf>
    <xf numFmtId="164" fontId="16" fillId="6" borderId="10" xfId="0" applyNumberFormat="1" applyFont="1" applyFill="1" applyBorder="1" applyAlignment="1">
      <alignment horizontal="center"/>
    </xf>
    <xf numFmtId="0" fontId="21" fillId="0" borderId="0" xfId="0" applyFont="1"/>
    <xf numFmtId="10" fontId="21" fillId="0" borderId="0" xfId="0" applyNumberFormat="1" applyFont="1"/>
    <xf numFmtId="1" fontId="21" fillId="0" borderId="0" xfId="0" applyNumberFormat="1" applyFont="1"/>
    <xf numFmtId="0" fontId="21" fillId="0" borderId="0" xfId="0" applyFont="1" applyFill="1" applyBorder="1"/>
    <xf numFmtId="0" fontId="22" fillId="11" borderId="0" xfId="0" applyFont="1" applyFill="1"/>
    <xf numFmtId="10" fontId="23" fillId="11" borderId="1" xfId="0" applyNumberFormat="1" applyFont="1" applyFill="1" applyBorder="1" applyAlignment="1"/>
    <xf numFmtId="0" fontId="0" fillId="0" borderId="0" xfId="0" applyAlignment="1">
      <alignment horizontal="left"/>
    </xf>
    <xf numFmtId="0" fontId="22" fillId="9" borderId="0" xfId="0" applyFont="1" applyFill="1"/>
    <xf numFmtId="10" fontId="23" fillId="9" borderId="1" xfId="0" applyNumberFormat="1" applyFont="1" applyFill="1" applyBorder="1" applyAlignment="1"/>
    <xf numFmtId="0" fontId="2" fillId="0" borderId="0" xfId="0" applyFont="1"/>
    <xf numFmtId="0" fontId="24" fillId="6" borderId="1" xfId="0" applyFont="1" applyFill="1" applyBorder="1" applyAlignment="1">
      <alignment horizontal="center" wrapText="1"/>
    </xf>
    <xf numFmtId="10" fontId="24" fillId="6" borderId="1" xfId="0" applyNumberFormat="1" applyFont="1" applyFill="1" applyBorder="1" applyAlignment="1">
      <alignment horizontal="center" wrapText="1"/>
    </xf>
    <xf numFmtId="1" fontId="24" fillId="6" borderId="1" xfId="0" applyNumberFormat="1" applyFont="1" applyFill="1" applyBorder="1" applyAlignment="1">
      <alignment horizontal="center" wrapText="1"/>
    </xf>
    <xf numFmtId="0" fontId="24" fillId="6" borderId="1" xfId="0" applyFont="1" applyFill="1" applyBorder="1" applyAlignment="1">
      <alignment horizontal="center"/>
    </xf>
    <xf numFmtId="0" fontId="26" fillId="0" borderId="0" xfId="0" applyFont="1"/>
    <xf numFmtId="0" fontId="24" fillId="0" borderId="0" xfId="0" applyFont="1" applyAlignment="1">
      <alignment horizontal="center"/>
    </xf>
    <xf numFmtId="3" fontId="27" fillId="0" borderId="1" xfId="0" applyNumberFormat="1" applyFont="1" applyBorder="1" applyAlignment="1">
      <alignment horizontal="right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 indent="1"/>
    </xf>
    <xf numFmtId="3" fontId="27" fillId="0" borderId="4" xfId="0" applyNumberFormat="1" applyFont="1" applyBorder="1" applyAlignment="1">
      <alignment horizontal="right"/>
    </xf>
    <xf numFmtId="0" fontId="28" fillId="12" borderId="1" xfId="0" applyFont="1" applyFill="1" applyBorder="1"/>
    <xf numFmtId="0" fontId="24" fillId="0" borderId="0" xfId="0" applyFont="1"/>
    <xf numFmtId="10" fontId="27" fillId="0" borderId="1" xfId="0" applyNumberFormat="1" applyFont="1" applyBorder="1" applyAlignment="1"/>
    <xf numFmtId="0" fontId="3" fillId="0" borderId="0" xfId="0" applyFont="1" applyAlignment="1">
      <alignment horizontal="left"/>
    </xf>
    <xf numFmtId="0" fontId="26" fillId="0" borderId="0" xfId="0" applyFont="1" applyFill="1" applyBorder="1" applyAlignment="1">
      <alignment horizontal="right"/>
    </xf>
    <xf numFmtId="0" fontId="26" fillId="0" borderId="12" xfId="0" applyFont="1" applyBorder="1"/>
    <xf numFmtId="0" fontId="26" fillId="0" borderId="5" xfId="0" applyFont="1" applyBorder="1"/>
    <xf numFmtId="0" fontId="26" fillId="0" borderId="2" xfId="0" applyFont="1" applyBorder="1"/>
    <xf numFmtId="0" fontId="24" fillId="0" borderId="0" xfId="0" applyFont="1" applyAlignment="1">
      <alignment horizontal="right"/>
    </xf>
    <xf numFmtId="3" fontId="26" fillId="0" borderId="0" xfId="0" applyNumberFormat="1" applyFont="1" applyFill="1" applyBorder="1" applyAlignment="1">
      <alignment horizontal="right"/>
    </xf>
    <xf numFmtId="10" fontId="28" fillId="12" borderId="1" xfId="0" applyNumberFormat="1" applyFont="1" applyFill="1" applyBorder="1"/>
    <xf numFmtId="0" fontId="23" fillId="0" borderId="0" xfId="0" applyFont="1" applyFill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5" fillId="6" borderId="1" xfId="0" applyFont="1" applyFill="1" applyBorder="1" applyAlignment="1">
      <alignment horizontal="center"/>
    </xf>
    <xf numFmtId="0" fontId="1" fillId="0" borderId="12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/>
    <xf numFmtId="10" fontId="27" fillId="14" borderId="1" xfId="0" applyNumberFormat="1" applyFont="1" applyFill="1" applyBorder="1" applyAlignment="1"/>
    <xf numFmtId="0" fontId="28" fillId="13" borderId="2" xfId="0" applyFont="1" applyFill="1" applyBorder="1"/>
    <xf numFmtId="0" fontId="24" fillId="13" borderId="12" xfId="0" applyFont="1" applyFill="1" applyBorder="1"/>
    <xf numFmtId="0" fontId="24" fillId="13" borderId="5" xfId="0" applyFont="1" applyFill="1" applyBorder="1"/>
    <xf numFmtId="10" fontId="24" fillId="13" borderId="1" xfId="0" applyNumberFormat="1" applyFont="1" applyFill="1" applyBorder="1"/>
    <xf numFmtId="0" fontId="24" fillId="13" borderId="1" xfId="0" applyFont="1" applyFill="1" applyBorder="1"/>
    <xf numFmtId="10" fontId="29" fillId="0" borderId="0" xfId="0" applyNumberFormat="1" applyFont="1" applyFill="1" applyBorder="1"/>
    <xf numFmtId="0" fontId="31" fillId="15" borderId="1" xfId="0" applyFont="1" applyFill="1" applyBorder="1"/>
    <xf numFmtId="0" fontId="31" fillId="15" borderId="12" xfId="0" applyFont="1" applyFill="1" applyBorder="1"/>
    <xf numFmtId="10" fontId="31" fillId="15" borderId="12" xfId="0" applyNumberFormat="1" applyFont="1" applyFill="1" applyBorder="1"/>
    <xf numFmtId="10" fontId="31" fillId="0" borderId="0" xfId="0" applyNumberFormat="1" applyFont="1" applyFill="1" applyBorder="1"/>
    <xf numFmtId="0" fontId="26" fillId="0" borderId="9" xfId="0" applyFont="1" applyBorder="1"/>
    <xf numFmtId="0" fontId="26" fillId="0" borderId="7" xfId="0" applyFont="1" applyBorder="1"/>
    <xf numFmtId="0" fontId="26" fillId="0" borderId="10" xfId="0" applyFont="1" applyBorder="1"/>
    <xf numFmtId="0" fontId="31" fillId="15" borderId="5" xfId="0" applyFont="1" applyFill="1" applyBorder="1"/>
    <xf numFmtId="0" fontId="31" fillId="15" borderId="2" xfId="0" applyFont="1" applyFill="1" applyBorder="1"/>
    <xf numFmtId="0" fontId="24" fillId="16" borderId="1" xfId="0" applyFont="1" applyFill="1" applyBorder="1"/>
    <xf numFmtId="10" fontId="24" fillId="16" borderId="1" xfId="0" applyNumberFormat="1" applyFont="1" applyFill="1" applyBorder="1"/>
    <xf numFmtId="0" fontId="0" fillId="0" borderId="0" xfId="0" applyAlignment="1">
      <alignment horizontal="center"/>
    </xf>
    <xf numFmtId="0" fontId="2" fillId="0" borderId="0" xfId="0" applyFont="1"/>
    <xf numFmtId="0" fontId="24" fillId="0" borderId="0" xfId="0" applyFont="1" applyFill="1" applyBorder="1" applyAlignment="1">
      <alignment horizontal="right"/>
    </xf>
    <xf numFmtId="10" fontId="24" fillId="0" borderId="0" xfId="0" applyNumberFormat="1" applyFont="1" applyFill="1" applyBorder="1"/>
    <xf numFmtId="0" fontId="31" fillId="17" borderId="1" xfId="0" applyFont="1" applyFill="1" applyBorder="1"/>
    <xf numFmtId="10" fontId="31" fillId="17" borderId="1" xfId="0" applyNumberFormat="1" applyFont="1" applyFill="1" applyBorder="1"/>
    <xf numFmtId="0" fontId="1" fillId="0" borderId="0" xfId="1"/>
    <xf numFmtId="0" fontId="24" fillId="18" borderId="1" xfId="0" applyFont="1" applyFill="1" applyBorder="1"/>
    <xf numFmtId="10" fontId="29" fillId="0" borderId="1" xfId="0" quotePrefix="1" applyNumberFormat="1" applyFont="1" applyFill="1" applyBorder="1"/>
    <xf numFmtId="10" fontId="24" fillId="18" borderId="1" xfId="0" applyNumberFormat="1" applyFont="1" applyFill="1" applyBorder="1"/>
    <xf numFmtId="0" fontId="24" fillId="18" borderId="12" xfId="0" applyFont="1" applyFill="1" applyBorder="1"/>
    <xf numFmtId="0" fontId="24" fillId="18" borderId="5" xfId="0" applyFont="1" applyFill="1" applyBorder="1"/>
    <xf numFmtId="0" fontId="24" fillId="18" borderId="2" xfId="0" applyFont="1" applyFill="1" applyBorder="1"/>
    <xf numFmtId="0" fontId="31" fillId="19" borderId="1" xfId="0" applyFont="1" applyFill="1" applyBorder="1"/>
    <xf numFmtId="10" fontId="31" fillId="19" borderId="1" xfId="2" applyNumberFormat="1" applyFont="1" applyFill="1" applyBorder="1"/>
    <xf numFmtId="3" fontId="24" fillId="0" borderId="0" xfId="0" applyNumberFormat="1" applyFont="1" applyFill="1" applyBorder="1" applyAlignment="1">
      <alignment horizontal="right"/>
    </xf>
    <xf numFmtId="0" fontId="24" fillId="20" borderId="1" xfId="0" applyFont="1" applyFill="1" applyBorder="1"/>
    <xf numFmtId="10" fontId="24" fillId="20" borderId="1" xfId="2" applyNumberFormat="1" applyFont="1" applyFill="1" applyBorder="1"/>
    <xf numFmtId="0" fontId="0" fillId="0" borderId="0" xfId="0" quotePrefix="1" applyNumberFormat="1"/>
    <xf numFmtId="0" fontId="2" fillId="20" borderId="12" xfId="0" applyFont="1" applyFill="1" applyBorder="1"/>
    <xf numFmtId="0" fontId="2" fillId="20" borderId="5" xfId="0" applyFont="1" applyFill="1" applyBorder="1"/>
    <xf numFmtId="0" fontId="2" fillId="20" borderId="2" xfId="0" applyFont="1" applyFill="1" applyBorder="1"/>
    <xf numFmtId="0" fontId="33" fillId="21" borderId="1" xfId="0" applyFont="1" applyFill="1" applyBorder="1"/>
    <xf numFmtId="0" fontId="33" fillId="22" borderId="1" xfId="0" applyFont="1" applyFill="1" applyBorder="1"/>
    <xf numFmtId="0" fontId="33" fillId="23" borderId="1" xfId="0" applyFont="1" applyFill="1" applyBorder="1"/>
    <xf numFmtId="0" fontId="2" fillId="23" borderId="0" xfId="0" applyFont="1" applyFill="1"/>
    <xf numFmtId="0" fontId="2" fillId="22" borderId="0" xfId="0" applyFont="1" applyFill="1"/>
    <xf numFmtId="0" fontId="2" fillId="24" borderId="1" xfId="0" applyFont="1" applyFill="1" applyBorder="1"/>
    <xf numFmtId="0" fontId="34" fillId="0" borderId="0" xfId="0" applyFont="1" applyFill="1" applyBorder="1"/>
    <xf numFmtId="0" fontId="33" fillId="0" borderId="0" xfId="0" applyFont="1" applyFill="1" applyBorder="1"/>
    <xf numFmtId="10" fontId="33" fillId="0" borderId="0" xfId="2" applyNumberFormat="1" applyFont="1" applyFill="1" applyBorder="1"/>
    <xf numFmtId="10" fontId="34" fillId="0" borderId="0" xfId="2" applyNumberFormat="1" applyFont="1" applyFill="1" applyBorder="1"/>
    <xf numFmtId="10" fontId="2" fillId="0" borderId="0" xfId="2" applyNumberFormat="1" applyFont="1" applyFill="1" applyBorder="1"/>
    <xf numFmtId="0" fontId="24" fillId="25" borderId="1" xfId="0" applyFont="1" applyFill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0" fillId="0" borderId="0" xfId="0" applyAlignment="1"/>
    <xf numFmtId="0" fontId="0" fillId="0" borderId="6" xfId="0" applyBorder="1" applyAlignme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30" fillId="0" borderId="0" xfId="0" applyFont="1" applyAlignment="1">
      <alignment horizontal="center"/>
    </xf>
    <xf numFmtId="0" fontId="24" fillId="16" borderId="12" xfId="0" applyFont="1" applyFill="1" applyBorder="1" applyAlignment="1"/>
    <xf numFmtId="0" fontId="24" fillId="16" borderId="5" xfId="0" applyFont="1" applyFill="1" applyBorder="1" applyAlignment="1"/>
    <xf numFmtId="0" fontId="24" fillId="16" borderId="2" xfId="0" applyFont="1" applyFill="1" applyBorder="1" applyAlignment="1"/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by Employer Size
Oct-Dec</a:t>
            </a:r>
            <a:r>
              <a:rPr lang="en-US" baseline="0"/>
              <a:t> 2012</a:t>
            </a:r>
            <a:endParaRPr lang="en-US" b="1" i="0" baseline="0"/>
          </a:p>
        </c:rich>
      </c:tx>
      <c:layout>
        <c:manualLayout>
          <c:xMode val="edge"/>
          <c:yMode val="edge"/>
          <c:x val="0.33997184918030726"/>
          <c:y val="3.299492385786802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798018118511579"/>
          <c:y val="0.28426431167749638"/>
          <c:w val="0.5433858681723055"/>
          <c:h val="0.54060980702953199"/>
        </c:manualLayout>
      </c:layout>
      <c:barChart>
        <c:barDir val="col"/>
        <c:grouping val="clustered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6.0354383099560814E-3"/>
                  <c:y val="4.3165701058259839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5.32407060538077E-3"/>
                  <c:y val="1.3048421545903083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7.4578044314078523E-3"/>
                  <c:y val="9.0288111714605483E-3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Summary!$C$13:$C$16</c:f>
              <c:numCache>
                <c:formatCode>#,##0</c:formatCode>
                <c:ptCount val="4"/>
                <c:pt idx="0">
                  <c:v>87651</c:v>
                </c:pt>
                <c:pt idx="1">
                  <c:v>71514</c:v>
                </c:pt>
                <c:pt idx="2">
                  <c:v>35264</c:v>
                </c:pt>
                <c:pt idx="3">
                  <c:v>10518</c:v>
                </c:pt>
              </c:numCache>
            </c:numRef>
          </c:val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3.5022021853892984E-2"/>
                  <c:y val="1.0084383000097986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8.7062337860820196E-3"/>
                  <c:y val="-1.6517200730115703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3684770460274423E-2"/>
                  <c:y val="6.2063639865753938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1.4391254212647225E-2"/>
                  <c:y val="-5.5676270380666901E-4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3333CC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Summary!$E$13:$E$16</c:f>
              <c:numCache>
                <c:formatCode>#,##0</c:formatCode>
                <c:ptCount val="4"/>
                <c:pt idx="0">
                  <c:v>2431</c:v>
                </c:pt>
                <c:pt idx="1">
                  <c:v>2808</c:v>
                </c:pt>
                <c:pt idx="2">
                  <c:v>2182</c:v>
                </c:pt>
                <c:pt idx="3">
                  <c:v>1436</c:v>
                </c:pt>
              </c:numCache>
            </c:numRef>
          </c:val>
        </c:ser>
        <c:dLbls>
          <c:showVal val="1"/>
        </c:dLbls>
        <c:axId val="97975296"/>
        <c:axId val="102759424"/>
      </c:barChart>
      <c:lineChart>
        <c:grouping val="standard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9.8387565710490246E-3"/>
                  <c:y val="-3.961848040580048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3.4376338289245838E-3"/>
                  <c:y val="-5.146266510875439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8.4161705031168717E-3"/>
                  <c:y val="-4.5634412894683413E-3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Summary!$A$13:$A$16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Summary!$G$13:$G$16</c:f>
              <c:numCache>
                <c:formatCode>0.00%</c:formatCode>
                <c:ptCount val="4"/>
                <c:pt idx="0">
                  <c:v>2.7734994466691767E-2</c:v>
                </c:pt>
                <c:pt idx="1">
                  <c:v>3.9265039013340046E-2</c:v>
                </c:pt>
                <c:pt idx="2">
                  <c:v>6.1876134301270418E-2</c:v>
                </c:pt>
                <c:pt idx="3">
                  <c:v>0.13652785700703557</c:v>
                </c:pt>
              </c:numCache>
            </c:numRef>
          </c:val>
        </c:ser>
        <c:dLbls>
          <c:showVal val="1"/>
        </c:dLbls>
        <c:marker val="1"/>
        <c:axId val="102888576"/>
        <c:axId val="105769600"/>
      </c:lineChart>
      <c:catAx>
        <c:axId val="979752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layout>
            <c:manualLayout>
              <c:xMode val="edge"/>
              <c:yMode val="edge"/>
              <c:x val="0.34139432428698901"/>
              <c:y val="0.9035543653490005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759424"/>
        <c:crosses val="autoZero"/>
        <c:lblAlgn val="ctr"/>
        <c:lblOffset val="100"/>
        <c:tickLblSkip val="1"/>
        <c:tickMarkSkip val="1"/>
      </c:catAx>
      <c:valAx>
        <c:axId val="102759424"/>
        <c:scaling>
          <c:orientation val="minMax"/>
          <c:max val="100000"/>
          <c:min val="0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Employers</a:t>
                </a:r>
              </a:p>
            </c:rich>
          </c:tx>
          <c:layout>
            <c:manualLayout>
              <c:xMode val="edge"/>
              <c:yMode val="edge"/>
              <c:x val="2.2759601706970202E-2"/>
              <c:y val="0.41624418775064598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975296"/>
        <c:crosses val="autoZero"/>
        <c:crossBetween val="between"/>
        <c:majorUnit val="20000"/>
      </c:valAx>
      <c:catAx>
        <c:axId val="102888576"/>
        <c:scaling>
          <c:orientation val="minMax"/>
        </c:scaling>
        <c:delete val="1"/>
        <c:axPos val="b"/>
        <c:tickLblPos val="none"/>
        <c:crossAx val="105769600"/>
        <c:crosses val="autoZero"/>
        <c:lblAlgn val="ctr"/>
        <c:lblOffset val="100"/>
      </c:catAx>
      <c:valAx>
        <c:axId val="105769600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0.76102477944169256"/>
              <c:y val="0.4137061166846554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888576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81081140817568564"/>
          <c:y val="0.50000053292830782"/>
          <c:w val="0.17780953767692395"/>
          <c:h val="0.109137322301717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44" r="0.75000000000000444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 Rates
by Quarters for last 3 years</a:t>
            </a:r>
          </a:p>
        </c:rich>
      </c:tx>
      <c:layout>
        <c:manualLayout>
          <c:xMode val="edge"/>
          <c:yMode val="edge"/>
          <c:x val="0.25541155840368429"/>
          <c:y val="3.174603174603174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419932331028381"/>
          <c:y val="0.2777784954181533"/>
          <c:w val="0.66233859569269105"/>
          <c:h val="0.40476295046645189"/>
        </c:manualLayout>
      </c:layout>
      <c:barChart>
        <c:barDir val="col"/>
        <c:grouping val="clustered"/>
        <c:ser>
          <c:idx val="0"/>
          <c:order val="0"/>
          <c:tx>
            <c:strRef>
              <c:f>'Yearly Rate'!$E$27</c:f>
              <c:strCache>
                <c:ptCount val="1"/>
                <c:pt idx="0">
                  <c:v>Qtr Rate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9.7247575540481048E-3"/>
                  <c:y val="-2.5979866725671163E-5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5.4630163168604105E-3"/>
                  <c:y val="9.7694544938640212E-4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1528421627361497E-2"/>
                  <c:y val="-5.7112860892388805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5.1305310246720524E-3"/>
                  <c:y val="-1.4895935305384125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2.0097031684497852E-3"/>
                  <c:y val="-7.6291409519755977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1.5677325321332161E-2"/>
                  <c:y val="-1.0038731645030883E-2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1.2300187272180099E-2"/>
                  <c:y val="1.0739306235369233E-2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3.9043441823888255E-3"/>
                  <c:y val="-1.0810810810810825E-2"/>
                </c:manualLayout>
              </c:layout>
              <c:showVal val="1"/>
            </c:dLbl>
            <c:dLbl>
              <c:idx val="8"/>
              <c:layout>
                <c:manualLayout>
                  <c:x val="7.7522752027722923E-3"/>
                  <c:y val="-7.0545506136056703E-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5.8565965853697114E-3"/>
                  <c:y val="6.6065302874050566E-17"/>
                </c:manualLayout>
              </c:layout>
              <c:showVal val="1"/>
            </c:dLbl>
            <c:dLbl>
              <c:idx val="10"/>
              <c:layout>
                <c:manualLayout>
                  <c:x val="-4.1734299877295745E-3"/>
                  <c:y val="-2.1621621621621651E-2"/>
                </c:manualLayout>
              </c:layout>
              <c:showVal val="1"/>
            </c:dLbl>
            <c:dLbl>
              <c:idx val="11"/>
              <c:layout>
                <c:manualLayout>
                  <c:x val="-1.8624321202657932E-3"/>
                  <c:y val="-1.4414414414414415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'Yearly Rate'!$D$28:$D$39</c:f>
              <c:strCache>
                <c:ptCount val="12"/>
                <c:pt idx="0">
                  <c:v>Jan-Mar 2010</c:v>
                </c:pt>
                <c:pt idx="1">
                  <c:v>Apr-Jun 2010</c:v>
                </c:pt>
                <c:pt idx="2">
                  <c:v>Jul-Sep 2010</c:v>
                </c:pt>
                <c:pt idx="3">
                  <c:v>Oct-Dec 2010</c:v>
                </c:pt>
                <c:pt idx="4">
                  <c:v>Jan-Mar 2011</c:v>
                </c:pt>
                <c:pt idx="5">
                  <c:v>Apr-Jun 2011</c:v>
                </c:pt>
                <c:pt idx="6">
                  <c:v>Jul-Sep 2011</c:v>
                </c:pt>
                <c:pt idx="7">
                  <c:v>Oct-Dec 2011</c:v>
                </c:pt>
                <c:pt idx="8">
                  <c:v>Jan-Mar 2012</c:v>
                </c:pt>
                <c:pt idx="9">
                  <c:v>Apr-Jun 2012</c:v>
                </c:pt>
                <c:pt idx="10">
                  <c:v>Jul-Sep 2012</c:v>
                </c:pt>
                <c:pt idx="11">
                  <c:v>Oct- Dec 2012</c:v>
                </c:pt>
              </c:strCache>
            </c:strRef>
          </c:cat>
          <c:val>
            <c:numRef>
              <c:f>'Yearly Rate'!$E$28:$E$39</c:f>
              <c:numCache>
                <c:formatCode>0.00%</c:formatCode>
                <c:ptCount val="12"/>
                <c:pt idx="0">
                  <c:v>4.3113372391818276E-2</c:v>
                </c:pt>
                <c:pt idx="1">
                  <c:v>5.2313583004389916E-2</c:v>
                </c:pt>
                <c:pt idx="2">
                  <c:v>5.0968824039972792E-2</c:v>
                </c:pt>
                <c:pt idx="3">
                  <c:v>4.2474175968112267E-2</c:v>
                </c:pt>
                <c:pt idx="4">
                  <c:v>4.6465273081362536E-2</c:v>
                </c:pt>
                <c:pt idx="5">
                  <c:v>5.2943680817418806E-2</c:v>
                </c:pt>
                <c:pt idx="6">
                  <c:v>4.4874885186669981E-2</c:v>
                </c:pt>
                <c:pt idx="7">
                  <c:v>4.5169026379955651E-2</c:v>
                </c:pt>
                <c:pt idx="8">
                  <c:v>4.9881575051810914E-2</c:v>
                </c:pt>
                <c:pt idx="9">
                  <c:v>5.1288228931065001E-2</c:v>
                </c:pt>
                <c:pt idx="10">
                  <c:v>4.5372668815049866E-2</c:v>
                </c:pt>
                <c:pt idx="11">
                  <c:v>4.3216050979033603E-2</c:v>
                </c:pt>
              </c:numCache>
            </c:numRef>
          </c:val>
        </c:ser>
        <c:dLbls>
          <c:showVal val="1"/>
        </c:dLbls>
        <c:axId val="123936128"/>
        <c:axId val="152829312"/>
      </c:barChart>
      <c:lineChart>
        <c:grouping val="standard"/>
        <c:ser>
          <c:idx val="1"/>
          <c:order val="1"/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-6.8864145262335225E-2"/>
                  <c:y val="-0.20180180180180179"/>
                </c:manualLayout>
              </c:layout>
              <c:showVal val="1"/>
            </c:dLbl>
            <c:txPr>
              <a:bodyPr/>
              <a:lstStyle/>
              <a:p>
                <a:pPr>
                  <a:defRPr b="1" i="0"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'Yearly Rate'!$D$28:$D$36</c:f>
              <c:strCache>
                <c:ptCount val="9"/>
                <c:pt idx="0">
                  <c:v>Jan-Mar 2010</c:v>
                </c:pt>
                <c:pt idx="1">
                  <c:v>Apr-Jun 2010</c:v>
                </c:pt>
                <c:pt idx="2">
                  <c:v>Jul-Sep 2010</c:v>
                </c:pt>
                <c:pt idx="3">
                  <c:v>Oct-Dec 2010</c:v>
                </c:pt>
                <c:pt idx="4">
                  <c:v>Jan-Mar 2011</c:v>
                </c:pt>
                <c:pt idx="5">
                  <c:v>Apr-Jun 2011</c:v>
                </c:pt>
                <c:pt idx="6">
                  <c:v>Jul-Sep 2011</c:v>
                </c:pt>
                <c:pt idx="7">
                  <c:v>Oct-Dec 2011</c:v>
                </c:pt>
                <c:pt idx="8">
                  <c:v>Jan-Mar 2012</c:v>
                </c:pt>
              </c:strCache>
            </c:strRef>
          </c:cat>
          <c:val>
            <c:numRef>
              <c:f>'Yearly Rate'!$H$28:$H$39</c:f>
              <c:numCache>
                <c:formatCode>0.00%</c:formatCode>
                <c:ptCount val="12"/>
                <c:pt idx="0">
                  <c:v>6.1603150152457355E-2</c:v>
                </c:pt>
                <c:pt idx="1">
                  <c:v>6.0585891864566678E-2</c:v>
                </c:pt>
                <c:pt idx="2">
                  <c:v>5.9742747715995206E-2</c:v>
                </c:pt>
                <c:pt idx="3">
                  <c:v>5.8171490104326838E-2</c:v>
                </c:pt>
                <c:pt idx="4">
                  <c:v>5.7186088169893658E-2</c:v>
                </c:pt>
                <c:pt idx="5">
                  <c:v>5.7189039375813502E-2</c:v>
                </c:pt>
                <c:pt idx="6">
                  <c:v>5.54033875789346E-2</c:v>
                </c:pt>
                <c:pt idx="7">
                  <c:v>4.7230308618314044E-2</c:v>
                </c:pt>
                <c:pt idx="8">
                  <c:v>4.7537851469756601E-2</c:v>
                </c:pt>
                <c:pt idx="9">
                  <c:v>4.7928911566020943E-2</c:v>
                </c:pt>
                <c:pt idx="10">
                  <c:v>4.7688338469326859E-2</c:v>
                </c:pt>
                <c:pt idx="11">
                  <c:v>4.7299635461813393E-2</c:v>
                </c:pt>
              </c:numCache>
            </c:numRef>
          </c:val>
        </c:ser>
        <c:dLbls>
          <c:showVal val="1"/>
        </c:dLbls>
        <c:marker val="1"/>
        <c:axId val="123936128"/>
        <c:axId val="152829312"/>
      </c:lineChart>
      <c:catAx>
        <c:axId val="1239361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Quarters</a:t>
                </a:r>
              </a:p>
            </c:rich>
          </c:tx>
          <c:layout>
            <c:manualLayout>
              <c:xMode val="edge"/>
              <c:yMode val="edge"/>
              <c:x val="0.41269901868327064"/>
              <c:y val="0.8836001055423625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2829312"/>
        <c:crosses val="autoZero"/>
        <c:auto val="1"/>
        <c:lblAlgn val="ctr"/>
        <c:lblOffset val="100"/>
        <c:tickLblSkip val="1"/>
        <c:tickMarkSkip val="1"/>
      </c:catAx>
      <c:valAx>
        <c:axId val="152829312"/>
        <c:scaling>
          <c:orientation val="minMax"/>
          <c:max val="0.11"/>
          <c:min val="1.0000000000000005E-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Rates</a:t>
                </a:r>
              </a:p>
            </c:rich>
          </c:tx>
          <c:layout>
            <c:manualLayout>
              <c:xMode val="edge"/>
              <c:yMode val="edge"/>
              <c:x val="2.3088023088023216E-2"/>
              <c:y val="0.41269952367065232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3936128"/>
        <c:crosses val="autoZero"/>
        <c:crossBetween val="between"/>
        <c:majorUnit val="2.0000000000000011E-2"/>
        <c:min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41102437952861"/>
          <c:y val="0.41534502631615494"/>
          <c:w val="0.17604647903860504"/>
          <c:h val="0.1296299073726893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44" r="0.75000000000000444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Employer Market Penetration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by Employer Size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July 2007-September 2007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dLblPos val="outEnd"/>
              <c:showVal val="1"/>
            </c:dLbl>
            <c:dLbl>
              <c:idx val="1"/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/>
              <c:dLblPos val="outEnd"/>
              <c:showVal val="1"/>
            </c:dLbl>
            <c:dLbl>
              <c:idx val="1"/>
              <c:dLblPos val="outEnd"/>
              <c:showVal val="1"/>
            </c:dLbl>
            <c:dLbl>
              <c:idx val="2"/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axId val="33271168"/>
        <c:axId val="33285632"/>
      </c:barChart>
      <c:lineChart>
        <c:grouping val="standard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/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marker val="1"/>
        <c:axId val="33287552"/>
        <c:axId val="33289344"/>
      </c:lineChart>
      <c:catAx>
        <c:axId val="332711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285632"/>
        <c:crosses val="autoZero"/>
        <c:lblAlgn val="ctr"/>
        <c:lblOffset val="100"/>
        <c:tickLblSkip val="1"/>
        <c:tickMarkSkip val="1"/>
      </c:catAx>
      <c:valAx>
        <c:axId val="33285632"/>
        <c:scaling>
          <c:orientation val="minMax"/>
          <c:max val="140000"/>
          <c:min val="0"/>
        </c:scaling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Employees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271168"/>
        <c:crosses val="autoZero"/>
        <c:crossBetween val="between"/>
      </c:valAx>
      <c:catAx>
        <c:axId val="33287552"/>
        <c:scaling>
          <c:orientation val="minMax"/>
        </c:scaling>
        <c:delete val="1"/>
        <c:axPos val="b"/>
        <c:numFmt formatCode="General" sourceLinked="1"/>
        <c:tickLblPos val="none"/>
        <c:crossAx val="33289344"/>
        <c:crosses val="autoZero"/>
        <c:lblAlgn val="ctr"/>
        <c:lblOffset val="100"/>
      </c:catAx>
      <c:valAx>
        <c:axId val="33289344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287552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44" r="0.75000000000000444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75" b="1" i="0" u="none" strike="noStrike" baseline="0"/>
              <a:t>Oct-Dec 2012</a:t>
            </a:r>
            <a:r>
              <a:rPr lang="en-US"/>
              <a:t>
Employers with 5-9 Employees</a:t>
            </a:r>
          </a:p>
        </c:rich>
      </c:tx>
      <c:layout>
        <c:manualLayout>
          <c:xMode val="edge"/>
          <c:yMode val="edge"/>
          <c:x val="0.2483336832895888"/>
          <c:y val="2.11764705882354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833359103774591"/>
          <c:y val="0.24470588235294313"/>
          <c:w val="0.71166782498018821"/>
          <c:h val="0.49411764705882388"/>
        </c:manualLayout>
      </c:layout>
      <c:barChart>
        <c:barDir val="col"/>
        <c:grouping val="clustered"/>
        <c:ser>
          <c:idx val="0"/>
          <c:order val="0"/>
          <c:tx>
            <c:strRef>
              <c:f>'5-9'!$C$7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'5-9'!$A$8:$B$31</c:f>
              <c:multiLvlStrCache>
                <c:ptCount val="24"/>
                <c:lvl>
                  <c:pt idx="0">
                    <c:v>19</c:v>
                  </c:pt>
                  <c:pt idx="1">
                    <c:v>03</c:v>
                  </c:pt>
                  <c:pt idx="2">
                    <c:v>10</c:v>
                  </c:pt>
                  <c:pt idx="3">
                    <c:v>13</c:v>
                  </c:pt>
                  <c:pt idx="4">
                    <c:v>16</c:v>
                  </c:pt>
                  <c:pt idx="5">
                    <c:v>02</c:v>
                  </c:pt>
                  <c:pt idx="6">
                    <c:v>04</c:v>
                  </c:pt>
                  <c:pt idx="7">
                    <c:v>22</c:v>
                  </c:pt>
                  <c:pt idx="8">
                    <c:v>11</c:v>
                  </c:pt>
                  <c:pt idx="9">
                    <c:v>05</c:v>
                  </c:pt>
                  <c:pt idx="10">
                    <c:v>17</c:v>
                  </c:pt>
                  <c:pt idx="11">
                    <c:v>09</c:v>
                  </c:pt>
                  <c:pt idx="12">
                    <c:v>20</c:v>
                  </c:pt>
                  <c:pt idx="13">
                    <c:v>06</c:v>
                  </c:pt>
                  <c:pt idx="14">
                    <c:v>07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24</c:v>
                  </c:pt>
                  <c:pt idx="18">
                    <c:v>23</c:v>
                  </c:pt>
                  <c:pt idx="19">
                    <c:v>01</c:v>
                  </c:pt>
                  <c:pt idx="20">
                    <c:v>08</c:v>
                  </c:pt>
                  <c:pt idx="21">
                    <c:v>18</c:v>
                  </c:pt>
                  <c:pt idx="22">
                    <c:v>21</c:v>
                  </c:pt>
                  <c:pt idx="23">
                    <c:v>12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'5-9'!$C$8:$C$31</c:f>
              <c:numCache>
                <c:formatCode>0.00%</c:formatCode>
                <c:ptCount val="24"/>
                <c:pt idx="0">
                  <c:v>6.0185185185185182E-2</c:v>
                </c:pt>
                <c:pt idx="1">
                  <c:v>5.701754385964912E-2</c:v>
                </c:pt>
                <c:pt idx="2">
                  <c:v>4.7737444057682744E-2</c:v>
                </c:pt>
                <c:pt idx="3">
                  <c:v>4.6141282155982032E-2</c:v>
                </c:pt>
                <c:pt idx="4">
                  <c:v>4.596100278551532E-2</c:v>
                </c:pt>
                <c:pt idx="5">
                  <c:v>4.2788129744651481E-2</c:v>
                </c:pt>
                <c:pt idx="6">
                  <c:v>4.0315512708150744E-2</c:v>
                </c:pt>
                <c:pt idx="7">
                  <c:v>3.8872691933916424E-2</c:v>
                </c:pt>
                <c:pt idx="8">
                  <c:v>3.6868110984416572E-2</c:v>
                </c:pt>
                <c:pt idx="9">
                  <c:v>3.5425730267246734E-2</c:v>
                </c:pt>
                <c:pt idx="10">
                  <c:v>3.5389765662362509E-2</c:v>
                </c:pt>
                <c:pt idx="11">
                  <c:v>3.0087094220110848E-2</c:v>
                </c:pt>
                <c:pt idx="12">
                  <c:v>3.0007230657989877E-2</c:v>
                </c:pt>
                <c:pt idx="13">
                  <c:v>2.8888888888888888E-2</c:v>
                </c:pt>
                <c:pt idx="14">
                  <c:v>2.7210884353741496E-2</c:v>
                </c:pt>
                <c:pt idx="15">
                  <c:v>2.614668734766231E-2</c:v>
                </c:pt>
                <c:pt idx="16">
                  <c:v>2.5493837582306264E-2</c:v>
                </c:pt>
                <c:pt idx="17">
                  <c:v>2.5369244135534319E-2</c:v>
                </c:pt>
                <c:pt idx="18">
                  <c:v>2.5034663380064704E-2</c:v>
                </c:pt>
                <c:pt idx="19">
                  <c:v>2.2110552763819097E-2</c:v>
                </c:pt>
                <c:pt idx="20">
                  <c:v>1.9938176197836166E-2</c:v>
                </c:pt>
                <c:pt idx="21">
                  <c:v>1.7539125742039936E-2</c:v>
                </c:pt>
                <c:pt idx="22">
                  <c:v>1.6844880621063426E-2</c:v>
                </c:pt>
                <c:pt idx="23">
                  <c:v>1.6814524448112236E-2</c:v>
                </c:pt>
              </c:numCache>
            </c:numRef>
          </c:val>
        </c:ser>
        <c:axId val="33405184"/>
        <c:axId val="33411456"/>
      </c:barChart>
      <c:catAx>
        <c:axId val="334051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2500052493438641"/>
              <c:y val="0.8917647058823451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411456"/>
        <c:crosses val="autoZero"/>
        <c:auto val="1"/>
        <c:lblAlgn val="ctr"/>
        <c:lblOffset val="100"/>
        <c:tickLblSkip val="2"/>
        <c:tickMarkSkip val="1"/>
      </c:catAx>
      <c:valAx>
        <c:axId val="33411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3.0000000000000002E-2"/>
              <c:y val="0.33647058823529902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4051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166806649168862"/>
          <c:y val="0.44470588235294362"/>
          <c:w val="9.8333508311461065E-2"/>
          <c:h val="5.882352941176471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44" r="0.75000000000000444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Oct-Dec 2012</a:t>
            </a:r>
            <a:r>
              <a:rPr lang="en-US"/>
              <a:t>
Employers with 10-25 Employees</a:t>
            </a:r>
          </a:p>
        </c:rich>
      </c:tx>
      <c:layout>
        <c:manualLayout>
          <c:xMode val="edge"/>
          <c:yMode val="edge"/>
          <c:x val="0.23599338707449649"/>
          <c:y val="3.06603773584906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826839905792627"/>
          <c:y val="0.28301919385133428"/>
          <c:w val="0.65534859082246033"/>
          <c:h val="0.43396276390538441"/>
        </c:manualLayout>
      </c:layout>
      <c:barChart>
        <c:barDir val="col"/>
        <c:grouping val="clustered"/>
        <c:ser>
          <c:idx val="0"/>
          <c:order val="0"/>
          <c:tx>
            <c:strRef>
              <c:f>'10-25'!$C$7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'10-25'!$A$8:$B$31</c:f>
              <c:multiLvlStrCache>
                <c:ptCount val="24"/>
                <c:lvl>
                  <c:pt idx="0">
                    <c:v>03</c:v>
                  </c:pt>
                  <c:pt idx="1">
                    <c:v>19</c:v>
                  </c:pt>
                  <c:pt idx="2">
                    <c:v>02</c:v>
                  </c:pt>
                  <c:pt idx="3">
                    <c:v>07</c:v>
                  </c:pt>
                  <c:pt idx="4">
                    <c:v>10</c:v>
                  </c:pt>
                  <c:pt idx="5">
                    <c:v>04</c:v>
                  </c:pt>
                  <c:pt idx="6">
                    <c:v>13</c:v>
                  </c:pt>
                  <c:pt idx="7">
                    <c:v>06</c:v>
                  </c:pt>
                  <c:pt idx="8">
                    <c:v>16</c:v>
                  </c:pt>
                  <c:pt idx="9">
                    <c:v>05</c:v>
                  </c:pt>
                  <c:pt idx="10">
                    <c:v>17</c:v>
                  </c:pt>
                  <c:pt idx="11">
                    <c:v>11</c:v>
                  </c:pt>
                  <c:pt idx="12">
                    <c:v>22</c:v>
                  </c:pt>
                  <c:pt idx="13">
                    <c:v>20</c:v>
                  </c:pt>
                  <c:pt idx="14">
                    <c:v>01</c:v>
                  </c:pt>
                  <c:pt idx="15">
                    <c:v>14</c:v>
                  </c:pt>
                  <c:pt idx="16">
                    <c:v>15</c:v>
                  </c:pt>
                  <c:pt idx="17">
                    <c:v>09</c:v>
                  </c:pt>
                  <c:pt idx="18">
                    <c:v>23</c:v>
                  </c:pt>
                  <c:pt idx="19">
                    <c:v>08</c:v>
                  </c:pt>
                  <c:pt idx="20">
                    <c:v>24</c:v>
                  </c:pt>
                  <c:pt idx="21">
                    <c:v>18</c:v>
                  </c:pt>
                  <c:pt idx="22">
                    <c:v>12</c:v>
                  </c:pt>
                  <c:pt idx="23">
                    <c:v>21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'10-25'!$C$8:$C$31</c:f>
              <c:numCache>
                <c:formatCode>0.00%</c:formatCode>
                <c:ptCount val="24"/>
                <c:pt idx="0">
                  <c:v>8.8524590163934422E-2</c:v>
                </c:pt>
                <c:pt idx="1">
                  <c:v>7.8899082568807344E-2</c:v>
                </c:pt>
                <c:pt idx="2">
                  <c:v>7.844827586206897E-2</c:v>
                </c:pt>
                <c:pt idx="3">
                  <c:v>7.3099415204678359E-2</c:v>
                </c:pt>
                <c:pt idx="4">
                  <c:v>7.2538860103626937E-2</c:v>
                </c:pt>
                <c:pt idx="5">
                  <c:v>7.0010449320794144E-2</c:v>
                </c:pt>
                <c:pt idx="6">
                  <c:v>6.6492146596858634E-2</c:v>
                </c:pt>
                <c:pt idx="7">
                  <c:v>6.1889250814332247E-2</c:v>
                </c:pt>
                <c:pt idx="8">
                  <c:v>5.969230769230769E-2</c:v>
                </c:pt>
                <c:pt idx="9">
                  <c:v>5.7455540355677154E-2</c:v>
                </c:pt>
                <c:pt idx="10">
                  <c:v>5.2486187845303865E-2</c:v>
                </c:pt>
                <c:pt idx="11">
                  <c:v>5.1705756929637525E-2</c:v>
                </c:pt>
                <c:pt idx="12">
                  <c:v>4.7891876009989717E-2</c:v>
                </c:pt>
                <c:pt idx="13">
                  <c:v>4.4019138755980861E-2</c:v>
                </c:pt>
                <c:pt idx="14">
                  <c:v>4.2725173210161664E-2</c:v>
                </c:pt>
                <c:pt idx="15">
                  <c:v>3.9925472451424006E-2</c:v>
                </c:pt>
                <c:pt idx="16">
                  <c:v>3.7819159147629101E-2</c:v>
                </c:pt>
                <c:pt idx="17">
                  <c:v>3.7104072398190045E-2</c:v>
                </c:pt>
                <c:pt idx="18">
                  <c:v>3.3230452674897118E-2</c:v>
                </c:pt>
                <c:pt idx="19">
                  <c:v>3.1517094017094016E-2</c:v>
                </c:pt>
                <c:pt idx="20">
                  <c:v>2.6699573704285395E-2</c:v>
                </c:pt>
                <c:pt idx="21">
                  <c:v>2.6297814207650275E-2</c:v>
                </c:pt>
                <c:pt idx="22">
                  <c:v>2.5408348457350273E-2</c:v>
                </c:pt>
                <c:pt idx="23">
                  <c:v>2.2819285977180713E-2</c:v>
                </c:pt>
              </c:numCache>
            </c:numRef>
          </c:val>
        </c:ser>
        <c:axId val="33424128"/>
        <c:axId val="33426048"/>
      </c:barChart>
      <c:catAx>
        <c:axId val="334241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89984804531013"/>
              <c:y val="0.8702840093101569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426048"/>
        <c:crosses val="autoZero"/>
        <c:auto val="1"/>
        <c:lblAlgn val="ctr"/>
        <c:lblOffset val="100"/>
        <c:tickLblSkip val="2"/>
        <c:tickMarkSkip val="1"/>
      </c:catAx>
      <c:valAx>
        <c:axId val="3342604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4.7538200339558571E-2"/>
              <c:y val="0.34434011786262902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4241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64417648133565"/>
          <c:y val="0.47877408012677658"/>
          <c:w val="0.10016977928692786"/>
          <c:h val="5.896226415094422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66" r="0.75000000000000466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Oct-Dec 2012</a:t>
            </a:r>
            <a:r>
              <a:rPr lang="en-US"/>
              <a:t>
Employers with 26-99 Employees</a:t>
            </a:r>
          </a:p>
        </c:rich>
      </c:tx>
      <c:layout>
        <c:manualLayout>
          <c:xMode val="edge"/>
          <c:yMode val="edge"/>
          <c:x val="0.23599338707449635"/>
          <c:y val="3.06603773584906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826839905792613"/>
          <c:y val="0.28301919385133428"/>
          <c:w val="0.65534859082246033"/>
          <c:h val="0.43396276390538413"/>
        </c:manualLayout>
      </c:layout>
      <c:barChart>
        <c:barDir val="col"/>
        <c:grouping val="clustered"/>
        <c:ser>
          <c:idx val="0"/>
          <c:order val="0"/>
          <c:tx>
            <c:strRef>
              <c:f>'26-99'!$C$7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'26-99'!$A$8:$B$31</c:f>
              <c:multiLvlStrCache>
                <c:ptCount val="24"/>
                <c:lvl>
                  <c:pt idx="0">
                    <c:v>19</c:v>
                  </c:pt>
                  <c:pt idx="1">
                    <c:v>06</c:v>
                  </c:pt>
                  <c:pt idx="2">
                    <c:v>16</c:v>
                  </c:pt>
                  <c:pt idx="3">
                    <c:v>03</c:v>
                  </c:pt>
                  <c:pt idx="4">
                    <c:v>13</c:v>
                  </c:pt>
                  <c:pt idx="5">
                    <c:v>10</c:v>
                  </c:pt>
                  <c:pt idx="6">
                    <c:v>07</c:v>
                  </c:pt>
                  <c:pt idx="7">
                    <c:v>17</c:v>
                  </c:pt>
                  <c:pt idx="8">
                    <c:v>04</c:v>
                  </c:pt>
                  <c:pt idx="9">
                    <c:v>09</c:v>
                  </c:pt>
                  <c:pt idx="10">
                    <c:v>05</c:v>
                  </c:pt>
                  <c:pt idx="11">
                    <c:v>20</c:v>
                  </c:pt>
                  <c:pt idx="12">
                    <c:v>11</c:v>
                  </c:pt>
                  <c:pt idx="13">
                    <c:v>14</c:v>
                  </c:pt>
                  <c:pt idx="14">
                    <c:v>02</c:v>
                  </c:pt>
                  <c:pt idx="15">
                    <c:v>22</c:v>
                  </c:pt>
                  <c:pt idx="16">
                    <c:v>15</c:v>
                  </c:pt>
                  <c:pt idx="17">
                    <c:v>23</c:v>
                  </c:pt>
                  <c:pt idx="18">
                    <c:v>18</c:v>
                  </c:pt>
                  <c:pt idx="19">
                    <c:v>24</c:v>
                  </c:pt>
                  <c:pt idx="20">
                    <c:v>01</c:v>
                  </c:pt>
                  <c:pt idx="21">
                    <c:v>08</c:v>
                  </c:pt>
                  <c:pt idx="22">
                    <c:v>12</c:v>
                  </c:pt>
                  <c:pt idx="23">
                    <c:v>21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'26-99'!$C$8:$C$31</c:f>
              <c:numCache>
                <c:formatCode>0.00%</c:formatCode>
                <c:ptCount val="24"/>
                <c:pt idx="0">
                  <c:v>0.16228070175438597</c:v>
                </c:pt>
                <c:pt idx="1">
                  <c:v>0.14388489208633093</c:v>
                </c:pt>
                <c:pt idx="2">
                  <c:v>0.10957004160887657</c:v>
                </c:pt>
                <c:pt idx="3">
                  <c:v>0.10576923076923077</c:v>
                </c:pt>
                <c:pt idx="4">
                  <c:v>0.10035005834305717</c:v>
                </c:pt>
                <c:pt idx="5">
                  <c:v>9.9554234769687958E-2</c:v>
                </c:pt>
                <c:pt idx="6">
                  <c:v>9.4488188976377951E-2</c:v>
                </c:pt>
                <c:pt idx="7">
                  <c:v>9.3714285714285708E-2</c:v>
                </c:pt>
                <c:pt idx="8">
                  <c:v>9.11214953271028E-2</c:v>
                </c:pt>
                <c:pt idx="9">
                  <c:v>8.7209302325581398E-2</c:v>
                </c:pt>
                <c:pt idx="10">
                  <c:v>8.1528662420382161E-2</c:v>
                </c:pt>
                <c:pt idx="11">
                  <c:v>7.8674948240165632E-2</c:v>
                </c:pt>
                <c:pt idx="12">
                  <c:v>7.4812967581047385E-2</c:v>
                </c:pt>
                <c:pt idx="13">
                  <c:v>7.2836801752464403E-2</c:v>
                </c:pt>
                <c:pt idx="14">
                  <c:v>7.0866141732283464E-2</c:v>
                </c:pt>
                <c:pt idx="15">
                  <c:v>6.6061808902750208E-2</c:v>
                </c:pt>
                <c:pt idx="16">
                  <c:v>6.2168844931119745E-2</c:v>
                </c:pt>
                <c:pt idx="17">
                  <c:v>5.9560484699116858E-2</c:v>
                </c:pt>
                <c:pt idx="18">
                  <c:v>5.4711246200607903E-2</c:v>
                </c:pt>
                <c:pt idx="19">
                  <c:v>5.1990632318501172E-2</c:v>
                </c:pt>
                <c:pt idx="20">
                  <c:v>4.6341463414634146E-2</c:v>
                </c:pt>
                <c:pt idx="21">
                  <c:v>4.3462897526501766E-2</c:v>
                </c:pt>
                <c:pt idx="22">
                  <c:v>4.2058070025619128E-2</c:v>
                </c:pt>
                <c:pt idx="23">
                  <c:v>3.5224323322209865E-2</c:v>
                </c:pt>
              </c:numCache>
            </c:numRef>
          </c:val>
        </c:ser>
        <c:axId val="33500160"/>
        <c:axId val="33506432"/>
      </c:barChart>
      <c:catAx>
        <c:axId val="335001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89984804531013"/>
              <c:y val="0.8702840093101569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506432"/>
        <c:crosses val="autoZero"/>
        <c:auto val="1"/>
        <c:lblAlgn val="ctr"/>
        <c:lblOffset val="100"/>
        <c:tickLblSkip val="2"/>
        <c:tickMarkSkip val="1"/>
      </c:catAx>
      <c:valAx>
        <c:axId val="3350643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4.7538200339558571E-2"/>
              <c:y val="0.34434011786262891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500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64417648133565"/>
          <c:y val="0.47877408012677658"/>
          <c:w val="0.1001697792869278"/>
          <c:h val="5.896226415094418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44" r="0.75000000000000444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Oct-Dec 2012</a:t>
            </a:r>
            <a:r>
              <a:rPr lang="en-US"/>
              <a:t>
Employers with 100 or more Employees</a:t>
            </a:r>
          </a:p>
        </c:rich>
      </c:tx>
      <c:layout>
        <c:manualLayout>
          <c:xMode val="edge"/>
          <c:yMode val="edge"/>
          <c:x val="0.18367382648597488"/>
          <c:y val="3.044496487119440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14303508821577"/>
          <c:y val="0.29274038159166182"/>
          <c:w val="0.76020534419733243"/>
          <c:h val="0.46370076444119179"/>
        </c:manualLayout>
      </c:layout>
      <c:barChart>
        <c:barDir val="col"/>
        <c:grouping val="clustered"/>
        <c:ser>
          <c:idx val="0"/>
          <c:order val="0"/>
          <c:tx>
            <c:strRef>
              <c:f>'100+'!$C$7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'100+'!$A$8:$B$31</c:f>
              <c:multiLvlStrCache>
                <c:ptCount val="24"/>
                <c:lvl>
                  <c:pt idx="0">
                    <c:v>03</c:v>
                  </c:pt>
                  <c:pt idx="1">
                    <c:v>06</c:v>
                  </c:pt>
                  <c:pt idx="2">
                    <c:v>04</c:v>
                  </c:pt>
                  <c:pt idx="3">
                    <c:v>19</c:v>
                  </c:pt>
                  <c:pt idx="4">
                    <c:v>07</c:v>
                  </c:pt>
                  <c:pt idx="5">
                    <c:v>10</c:v>
                  </c:pt>
                  <c:pt idx="6">
                    <c:v>14</c:v>
                  </c:pt>
                  <c:pt idx="7">
                    <c:v>17</c:v>
                  </c:pt>
                  <c:pt idx="8">
                    <c:v>16</c:v>
                  </c:pt>
                  <c:pt idx="9">
                    <c:v>20</c:v>
                  </c:pt>
                  <c:pt idx="10">
                    <c:v>13</c:v>
                  </c:pt>
                  <c:pt idx="11">
                    <c:v>24</c:v>
                  </c:pt>
                  <c:pt idx="12">
                    <c:v>11</c:v>
                  </c:pt>
                  <c:pt idx="13">
                    <c:v>11</c:v>
                  </c:pt>
                  <c:pt idx="14">
                    <c:v>05</c:v>
                  </c:pt>
                  <c:pt idx="15">
                    <c:v>09</c:v>
                  </c:pt>
                  <c:pt idx="16">
                    <c:v>15</c:v>
                  </c:pt>
                  <c:pt idx="17">
                    <c:v>22</c:v>
                  </c:pt>
                  <c:pt idx="18">
                    <c:v>02</c:v>
                  </c:pt>
                  <c:pt idx="19">
                    <c:v>23</c:v>
                  </c:pt>
                  <c:pt idx="20">
                    <c:v>21</c:v>
                  </c:pt>
                  <c:pt idx="21">
                    <c:v>18</c:v>
                  </c:pt>
                  <c:pt idx="22">
                    <c:v>08</c:v>
                  </c:pt>
                  <c:pt idx="23">
                    <c:v>12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13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'100+'!$C$8:$C$31</c:f>
              <c:numCache>
                <c:formatCode>0.00%</c:formatCode>
                <c:ptCount val="24"/>
                <c:pt idx="0">
                  <c:v>0.28888888888888886</c:v>
                </c:pt>
                <c:pt idx="1">
                  <c:v>0.28205128205128205</c:v>
                </c:pt>
                <c:pt idx="2">
                  <c:v>0.27368421052631581</c:v>
                </c:pt>
                <c:pt idx="3">
                  <c:v>0.25423728813559321</c:v>
                </c:pt>
                <c:pt idx="4">
                  <c:v>0.25</c:v>
                </c:pt>
                <c:pt idx="5">
                  <c:v>0.21142857142857144</c:v>
                </c:pt>
                <c:pt idx="6">
                  <c:v>0.2071307300509338</c:v>
                </c:pt>
                <c:pt idx="7">
                  <c:v>0.20069204152249134</c:v>
                </c:pt>
                <c:pt idx="8">
                  <c:v>0.19428571428571428</c:v>
                </c:pt>
                <c:pt idx="9">
                  <c:v>0.18217054263565891</c:v>
                </c:pt>
                <c:pt idx="10">
                  <c:v>0.17437722419928825</c:v>
                </c:pt>
                <c:pt idx="11">
                  <c:v>0.1527001862197393</c:v>
                </c:pt>
                <c:pt idx="12">
                  <c:v>0.15163934426229508</c:v>
                </c:pt>
                <c:pt idx="13">
                  <c:v>0.15163934426229508</c:v>
                </c:pt>
                <c:pt idx="14">
                  <c:v>0.14583333333333334</c:v>
                </c:pt>
                <c:pt idx="15">
                  <c:v>0.14569536423841059</c:v>
                </c:pt>
                <c:pt idx="16">
                  <c:v>0.13688610240334378</c:v>
                </c:pt>
                <c:pt idx="17">
                  <c:v>0.13083257090576395</c:v>
                </c:pt>
                <c:pt idx="18">
                  <c:v>0.12295081967213115</c:v>
                </c:pt>
                <c:pt idx="19">
                  <c:v>0.11655172413793104</c:v>
                </c:pt>
                <c:pt idx="20">
                  <c:v>0.11140235910878113</c:v>
                </c:pt>
                <c:pt idx="21">
                  <c:v>0.10955056179775281</c:v>
                </c:pt>
                <c:pt idx="22">
                  <c:v>0.10081112398609501</c:v>
                </c:pt>
                <c:pt idx="23">
                  <c:v>9.2555331991951706E-2</c:v>
                </c:pt>
              </c:numCache>
            </c:numRef>
          </c:val>
        </c:ser>
        <c:axId val="33519104"/>
        <c:axId val="33521024"/>
      </c:barChart>
      <c:catAx>
        <c:axId val="335191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095243451711393"/>
              <c:y val="0.9086660888700338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521024"/>
        <c:crosses val="autoZero"/>
        <c:auto val="1"/>
        <c:lblAlgn val="ctr"/>
        <c:lblOffset val="100"/>
        <c:tickLblSkip val="2"/>
        <c:tickMarkSkip val="1"/>
      </c:catAx>
      <c:valAx>
        <c:axId val="33521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5191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05585016159261"/>
          <c:y val="0.49648761117975643"/>
          <c:w val="0.10034031460353145"/>
          <c:h val="5.854800936768144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44" r="0.75000000000000444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25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Employer Market Penetration
</a:t>
            </a:r>
            <a:r>
              <a:rPr lang="en-US" sz="1425" b="1" i="0" u="none" strike="noStrike" baseline="0"/>
              <a:t>Oct-Dec 2012</a:t>
            </a:r>
            <a:r>
              <a:rPr lang="en-US"/>
              <a:t>
Employers with 0-4 Employees</a:t>
            </a:r>
          </a:p>
        </c:rich>
      </c:tx>
      <c:layout>
        <c:manualLayout>
          <c:xMode val="edge"/>
          <c:yMode val="edge"/>
          <c:x val="0.25549950926185205"/>
          <c:y val="3.06603773584906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412886680557767"/>
          <c:y val="0.29481166026181044"/>
          <c:w val="0.70389287207341544"/>
          <c:h val="0.44811372359794632"/>
        </c:manualLayout>
      </c:layout>
      <c:barChart>
        <c:barDir val="col"/>
        <c:grouping val="clustered"/>
        <c:ser>
          <c:idx val="0"/>
          <c:order val="0"/>
          <c:tx>
            <c:strRef>
              <c:f>'0-4'!$C$7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rgbClr val="69FFFF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'0-4'!$A$8:$B$31</c:f>
              <c:multiLvlStrCache>
                <c:ptCount val="24"/>
                <c:lvl>
                  <c:pt idx="0">
                    <c:v>19</c:v>
                  </c:pt>
                  <c:pt idx="1">
                    <c:v>04</c:v>
                  </c:pt>
                  <c:pt idx="2">
                    <c:v>03</c:v>
                  </c:pt>
                  <c:pt idx="3">
                    <c:v>22</c:v>
                  </c:pt>
                  <c:pt idx="4">
                    <c:v>13</c:v>
                  </c:pt>
                  <c:pt idx="5">
                    <c:v>10</c:v>
                  </c:pt>
                  <c:pt idx="6">
                    <c:v>16</c:v>
                  </c:pt>
                  <c:pt idx="7">
                    <c:v>06</c:v>
                  </c:pt>
                  <c:pt idx="8">
                    <c:v>05</c:v>
                  </c:pt>
                  <c:pt idx="9">
                    <c:v>17</c:v>
                  </c:pt>
                  <c:pt idx="10">
                    <c:v>07</c:v>
                  </c:pt>
                  <c:pt idx="11">
                    <c:v>11</c:v>
                  </c:pt>
                  <c:pt idx="12">
                    <c:v>02</c:v>
                  </c:pt>
                  <c:pt idx="13">
                    <c:v>15</c:v>
                  </c:pt>
                  <c:pt idx="14">
                    <c:v>23</c:v>
                  </c:pt>
                  <c:pt idx="15">
                    <c:v>09</c:v>
                  </c:pt>
                  <c:pt idx="16">
                    <c:v>14</c:v>
                  </c:pt>
                  <c:pt idx="17">
                    <c:v>01</c:v>
                  </c:pt>
                  <c:pt idx="18">
                    <c:v>08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18</c:v>
                  </c:pt>
                  <c:pt idx="22">
                    <c:v>24</c:v>
                  </c:pt>
                  <c:pt idx="23">
                    <c:v>12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'0-4'!$C$8:$C$31</c:f>
              <c:numCache>
                <c:formatCode>0.00%</c:formatCode>
                <c:ptCount val="24"/>
                <c:pt idx="0">
                  <c:v>3.128103277060576E-2</c:v>
                </c:pt>
                <c:pt idx="1">
                  <c:v>2.906635349383441E-2</c:v>
                </c:pt>
                <c:pt idx="2">
                  <c:v>2.7049180327868853E-2</c:v>
                </c:pt>
                <c:pt idx="3">
                  <c:v>2.4603388007528905E-2</c:v>
                </c:pt>
                <c:pt idx="4">
                  <c:v>2.4547373097856269E-2</c:v>
                </c:pt>
                <c:pt idx="5">
                  <c:v>2.4432576769025369E-2</c:v>
                </c:pt>
                <c:pt idx="6">
                  <c:v>2.2176731490958716E-2</c:v>
                </c:pt>
                <c:pt idx="7">
                  <c:v>2.0756115641215715E-2</c:v>
                </c:pt>
                <c:pt idx="8">
                  <c:v>2.017978352595854E-2</c:v>
                </c:pt>
                <c:pt idx="9">
                  <c:v>1.9058158121234476E-2</c:v>
                </c:pt>
                <c:pt idx="10">
                  <c:v>1.8972332015810278E-2</c:v>
                </c:pt>
                <c:pt idx="11">
                  <c:v>1.8955434563420043E-2</c:v>
                </c:pt>
                <c:pt idx="12">
                  <c:v>1.7568659127625202E-2</c:v>
                </c:pt>
                <c:pt idx="13">
                  <c:v>1.6363559286107932E-2</c:v>
                </c:pt>
                <c:pt idx="14">
                  <c:v>1.4933252884832944E-2</c:v>
                </c:pt>
                <c:pt idx="15">
                  <c:v>1.4105058365758755E-2</c:v>
                </c:pt>
                <c:pt idx="16">
                  <c:v>1.3279360221158118E-2</c:v>
                </c:pt>
                <c:pt idx="17">
                  <c:v>1.2792511700468018E-2</c:v>
                </c:pt>
                <c:pt idx="18">
                  <c:v>1.2196075365491362E-2</c:v>
                </c:pt>
                <c:pt idx="19">
                  <c:v>1.0752688172043012E-2</c:v>
                </c:pt>
                <c:pt idx="20">
                  <c:v>9.4988630148815523E-3</c:v>
                </c:pt>
                <c:pt idx="21">
                  <c:v>9.3849080532656948E-3</c:v>
                </c:pt>
                <c:pt idx="22">
                  <c:v>9.2213114754098359E-3</c:v>
                </c:pt>
                <c:pt idx="23">
                  <c:v>8.9901477832512317E-3</c:v>
                </c:pt>
              </c:numCache>
            </c:numRef>
          </c:val>
        </c:ser>
        <c:axId val="33787264"/>
        <c:axId val="33797632"/>
      </c:barChart>
      <c:catAx>
        <c:axId val="337872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2487362937501313"/>
              <c:y val="0.896227405536572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797632"/>
        <c:crosses val="autoZero"/>
        <c:auto val="1"/>
        <c:lblAlgn val="ctr"/>
        <c:lblOffset val="100"/>
        <c:tickLblSkip val="2"/>
        <c:tickMarkSkip val="1"/>
      </c:catAx>
      <c:valAx>
        <c:axId val="33797632"/>
        <c:scaling>
          <c:orientation val="minMax"/>
          <c:max val="8.0000000000000043E-2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2.7072758037225267E-2"/>
              <c:y val="0.36320804239092752"/>
            </c:manualLayout>
          </c:layout>
          <c:spPr>
            <a:noFill/>
            <a:ln w="25400">
              <a:noFill/>
            </a:ln>
          </c:spPr>
        </c:title>
        <c:numFmt formatCode="0.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7872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663424686127423"/>
          <c:y val="0.49056653295696767"/>
          <c:w val="9.9830972905037826E-2"/>
          <c:h val="5.896226415094418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444" r="0.750000000000004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161925</xdr:rowOff>
    </xdr:from>
    <xdr:to>
      <xdr:col>8</xdr:col>
      <xdr:colOff>476250</xdr:colOff>
      <xdr:row>40</xdr:row>
      <xdr:rowOff>152400</xdr:rowOff>
    </xdr:to>
    <xdr:graphicFrame macro="">
      <xdr:nvGraphicFramePr>
        <xdr:cNvPr id="616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47625</xdr:rowOff>
    </xdr:from>
    <xdr:to>
      <xdr:col>8</xdr:col>
      <xdr:colOff>657225</xdr:colOff>
      <xdr:row>24</xdr:row>
      <xdr:rowOff>9525</xdr:rowOff>
    </xdr:to>
    <xdr:graphicFrame macro="">
      <xdr:nvGraphicFramePr>
        <xdr:cNvPr id="8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821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6</xdr:row>
      <xdr:rowOff>46567</xdr:rowOff>
    </xdr:from>
    <xdr:to>
      <xdr:col>14</xdr:col>
      <xdr:colOff>28575</xdr:colOff>
      <xdr:row>31</xdr:row>
      <xdr:rowOff>46567</xdr:rowOff>
    </xdr:to>
    <xdr:graphicFrame macro="">
      <xdr:nvGraphicFramePr>
        <xdr:cNvPr id="10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6</xdr:row>
      <xdr:rowOff>9525</xdr:rowOff>
    </xdr:from>
    <xdr:to>
      <xdr:col>13</xdr:col>
      <xdr:colOff>714375</xdr:colOff>
      <xdr:row>31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6</xdr:row>
      <xdr:rowOff>9525</xdr:rowOff>
    </xdr:from>
    <xdr:to>
      <xdr:col>13</xdr:col>
      <xdr:colOff>714375</xdr:colOff>
      <xdr:row>31</xdr:row>
      <xdr:rowOff>0</xdr:rowOff>
    </xdr:to>
    <xdr:graphicFrame macro="">
      <xdr:nvGraphicFramePr>
        <xdr:cNvPr id="30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14</xdr:col>
      <xdr:colOff>0</xdr:colOff>
      <xdr:row>31</xdr:row>
      <xdr:rowOff>19050</xdr:rowOff>
    </xdr:to>
    <xdr:graphicFrame macro="">
      <xdr:nvGraphicFramePr>
        <xdr:cNvPr id="20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6</xdr:row>
      <xdr:rowOff>19050</xdr:rowOff>
    </xdr:from>
    <xdr:to>
      <xdr:col>14</xdr:col>
      <xdr:colOff>0</xdr:colOff>
      <xdr:row>31</xdr:row>
      <xdr:rowOff>9525</xdr:rowOff>
    </xdr:to>
    <xdr:graphicFrame macro="">
      <xdr:nvGraphicFramePr>
        <xdr:cNvPr id="410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14/Employer%20Sizes%20-%20SW%20and%20RWB%20-%20Oct_Dec%2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21/Employer%20Sizes%20-%20SW%20and%20RWB%20-%20jan_Mar%20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22/Employer%20Sizes%20-%20SW%20and%20RWB%20-%20Apr_Jun%2020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A%20Reports%20PROCS/Quarterly/Employer%20Market%20Penetration/Employer%20Penetration%20123/Employer%20Sizes%20-%20SW%20and%20RWB%20-%20Jul_Sep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 refreshError="1"/>
      <sheetData sheetId="1" refreshError="1"/>
      <sheetData sheetId="2" refreshError="1"/>
      <sheetData sheetId="3">
        <row r="17">
          <cell r="C17">
            <v>199318</v>
          </cell>
          <cell r="E17">
            <v>9003</v>
          </cell>
          <cell r="G17">
            <v>4.5169026379955651E-2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 refreshError="1"/>
      <sheetData sheetId="1" refreshError="1"/>
      <sheetData sheetId="2" refreshError="1"/>
      <sheetData sheetId="3">
        <row r="17">
          <cell r="C17">
            <v>202660</v>
          </cell>
          <cell r="E17">
            <v>10109</v>
          </cell>
          <cell r="G17">
            <v>4.9881575051810914E-2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203380</v>
          </cell>
          <cell r="E17">
            <v>10431</v>
          </cell>
          <cell r="G17">
            <v>5.1288228931065001E-2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ethodology"/>
      <sheetName val="Process"/>
      <sheetName val="Summary"/>
      <sheetName val="Yearly Rate"/>
      <sheetName val="5-9"/>
      <sheetName val="10-25"/>
      <sheetName val="26-99"/>
      <sheetName val="100+"/>
      <sheetName val="0-4"/>
      <sheetName val="Past Qtrs"/>
    </sheetNames>
    <sheetDataSet>
      <sheetData sheetId="0"/>
      <sheetData sheetId="1"/>
      <sheetData sheetId="2"/>
      <sheetData sheetId="3">
        <row r="17">
          <cell r="C17">
            <v>202633</v>
          </cell>
          <cell r="E17">
            <v>9194</v>
          </cell>
          <cell r="G17">
            <v>4.5372668815049866E-2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L33"/>
  <sheetViews>
    <sheetView view="pageLayout" topLeftCell="A4" zoomScaleNormal="100" zoomScaleSheetLayoutView="130" workbookViewId="0">
      <selection activeCell="F26" sqref="F26"/>
    </sheetView>
  </sheetViews>
  <sheetFormatPr defaultRowHeight="12.75"/>
  <cols>
    <col min="1" max="1" width="3.42578125" customWidth="1"/>
    <col min="12" max="12" width="3.7109375" customWidth="1"/>
  </cols>
  <sheetData>
    <row r="3" spans="1:12">
      <c r="H3" t="s">
        <v>87</v>
      </c>
    </row>
    <row r="4" spans="1:12">
      <c r="A4" s="47"/>
      <c r="L4" s="47"/>
    </row>
    <row r="5" spans="1:12">
      <c r="A5" s="48"/>
      <c r="B5" s="45"/>
      <c r="C5" s="45"/>
      <c r="D5" s="45"/>
      <c r="E5" s="45"/>
      <c r="F5" s="45"/>
      <c r="G5" s="45"/>
      <c r="H5" s="45"/>
      <c r="I5" s="45"/>
      <c r="J5" s="45"/>
      <c r="K5" s="45"/>
      <c r="L5" s="46"/>
    </row>
    <row r="6" spans="1:12">
      <c r="A6" s="51"/>
      <c r="L6" s="51"/>
    </row>
    <row r="7" spans="1:12" ht="27">
      <c r="A7" s="51"/>
      <c r="B7" s="254" t="s">
        <v>73</v>
      </c>
      <c r="C7" s="255"/>
      <c r="D7" s="255"/>
      <c r="E7" s="255"/>
      <c r="F7" s="255"/>
      <c r="G7" s="255"/>
      <c r="H7" s="255"/>
      <c r="I7" s="255"/>
      <c r="J7" s="255"/>
      <c r="K7" s="255"/>
      <c r="L7" s="51"/>
    </row>
    <row r="8" spans="1:12" ht="27">
      <c r="A8" s="51"/>
      <c r="C8" s="23"/>
      <c r="D8" s="23"/>
      <c r="L8" s="51"/>
    </row>
    <row r="9" spans="1:12">
      <c r="A9" s="51"/>
      <c r="L9" s="51"/>
    </row>
    <row r="10" spans="1:12" ht="25.5">
      <c r="A10" s="51"/>
      <c r="B10" s="257" t="s">
        <v>49</v>
      </c>
      <c r="C10" s="252"/>
      <c r="D10" s="252"/>
      <c r="E10" s="252"/>
      <c r="F10" s="252"/>
      <c r="G10" s="252"/>
      <c r="H10" s="252"/>
      <c r="I10" s="252"/>
      <c r="J10" s="252"/>
      <c r="K10" s="253"/>
      <c r="L10" s="51"/>
    </row>
    <row r="11" spans="1:12" ht="23.25">
      <c r="A11" s="51"/>
      <c r="B11" s="258" t="s">
        <v>50</v>
      </c>
      <c r="C11" s="252"/>
      <c r="D11" s="252"/>
      <c r="E11" s="252"/>
      <c r="F11" s="252"/>
      <c r="G11" s="252"/>
      <c r="H11" s="252"/>
      <c r="I11" s="252"/>
      <c r="J11" s="252"/>
      <c r="K11" s="253"/>
      <c r="L11" s="51"/>
    </row>
    <row r="12" spans="1:12">
      <c r="A12" s="51"/>
      <c r="L12" s="51"/>
    </row>
    <row r="13" spans="1:12">
      <c r="A13" s="51"/>
      <c r="L13" s="51"/>
    </row>
    <row r="14" spans="1:12">
      <c r="A14" s="51"/>
      <c r="L14" s="51"/>
    </row>
    <row r="15" spans="1:12" ht="20.25">
      <c r="A15" s="51"/>
      <c r="B15" s="256" t="s">
        <v>63</v>
      </c>
      <c r="C15" s="255"/>
      <c r="D15" s="255"/>
      <c r="E15" s="255"/>
      <c r="F15" s="255"/>
      <c r="G15" s="255"/>
      <c r="H15" s="255"/>
      <c r="I15" s="255"/>
      <c r="J15" s="255"/>
      <c r="K15" s="255"/>
      <c r="L15" s="51"/>
    </row>
    <row r="16" spans="1:12" ht="20.25">
      <c r="A16" s="51"/>
      <c r="B16" s="259" t="s">
        <v>62</v>
      </c>
      <c r="C16" s="252"/>
      <c r="D16" s="252"/>
      <c r="E16" s="252"/>
      <c r="F16" s="252"/>
      <c r="G16" s="252"/>
      <c r="H16" s="252"/>
      <c r="I16" s="252"/>
      <c r="J16" s="252"/>
      <c r="K16" s="253"/>
      <c r="L16" s="51"/>
    </row>
    <row r="17" spans="1:12" ht="20.25">
      <c r="A17" s="51"/>
      <c r="B17" s="259" t="s">
        <v>51</v>
      </c>
      <c r="C17" s="252"/>
      <c r="D17" s="252"/>
      <c r="E17" s="252"/>
      <c r="F17" s="252"/>
      <c r="G17" s="252"/>
      <c r="H17" s="252"/>
      <c r="I17" s="252"/>
      <c r="J17" s="252"/>
      <c r="K17" s="253"/>
      <c r="L17" s="51"/>
    </row>
    <row r="18" spans="1:12">
      <c r="A18" s="51"/>
      <c r="L18" s="51"/>
    </row>
    <row r="19" spans="1:12">
      <c r="A19" s="51"/>
      <c r="L19" s="51"/>
    </row>
    <row r="20" spans="1:12" ht="18">
      <c r="A20" s="51"/>
      <c r="B20" s="251" t="s">
        <v>163</v>
      </c>
      <c r="C20" s="252"/>
      <c r="D20" s="252"/>
      <c r="E20" s="252"/>
      <c r="F20" s="252"/>
      <c r="G20" s="252"/>
      <c r="H20" s="252"/>
      <c r="I20" s="252"/>
      <c r="J20" s="252"/>
      <c r="K20" s="253"/>
      <c r="L20" s="51"/>
    </row>
    <row r="21" spans="1:12" ht="18">
      <c r="A21" s="51"/>
      <c r="B21" s="251" t="s">
        <v>191</v>
      </c>
      <c r="C21" s="252"/>
      <c r="D21" s="252"/>
      <c r="E21" s="252"/>
      <c r="F21" s="252"/>
      <c r="G21" s="252"/>
      <c r="H21" s="252"/>
      <c r="I21" s="252"/>
      <c r="J21" s="252"/>
      <c r="K21" s="253"/>
      <c r="L21" s="51"/>
    </row>
    <row r="22" spans="1:12">
      <c r="A22" s="51"/>
      <c r="L22" s="51"/>
    </row>
    <row r="23" spans="1:12">
      <c r="A23" s="49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50"/>
    </row>
    <row r="25" spans="1:12" ht="15">
      <c r="C25" s="24"/>
      <c r="D25" s="25"/>
    </row>
    <row r="33" spans="6:6" ht="33">
      <c r="F33" s="102"/>
    </row>
  </sheetData>
  <mergeCells count="8">
    <mergeCell ref="B20:K20"/>
    <mergeCell ref="B21:K21"/>
    <mergeCell ref="B7:K7"/>
    <mergeCell ref="B15:K15"/>
    <mergeCell ref="B10:K10"/>
    <mergeCell ref="B11:K11"/>
    <mergeCell ref="B16:K16"/>
    <mergeCell ref="B17:K17"/>
  </mergeCells>
  <phoneticPr fontId="14" type="noConversion"/>
  <pageMargins left="0.75" right="0.75" top="1" bottom="1" header="0.5" footer="0.5"/>
  <pageSetup scale="91" orientation="portrait" horizontalDpi="4294967295" r:id="rId1"/>
  <headerFooter alignWithMargins="0">
    <oddHeader>&amp;L&amp;D&amp;R&amp;P of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GF285"/>
  <sheetViews>
    <sheetView zoomScale="90" zoomScaleNormal="90" zoomScaleSheetLayoutView="100" workbookViewId="0">
      <selection activeCell="R1" sqref="R1:T1048576"/>
    </sheetView>
  </sheetViews>
  <sheetFormatPr defaultRowHeight="12.75"/>
  <cols>
    <col min="1" max="1" width="9.28515625" customWidth="1"/>
    <col min="2" max="11" width="8.28515625" customWidth="1"/>
    <col min="12" max="12" width="10" customWidth="1"/>
    <col min="13" max="13" width="8.28515625" customWidth="1"/>
    <col min="14" max="14" width="8.28515625" style="2" customWidth="1"/>
    <col min="15" max="15" width="8.28515625" customWidth="1"/>
    <col min="16" max="16" width="3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181</v>
      </c>
      <c r="S1" t="s">
        <v>116</v>
      </c>
      <c r="T1" t="s">
        <v>75</v>
      </c>
    </row>
    <row r="2" spans="1:20">
      <c r="H2" s="27"/>
      <c r="I2" s="27" t="s">
        <v>65</v>
      </c>
      <c r="J2" s="52">
        <f>$J$60</f>
        <v>5760</v>
      </c>
      <c r="R2">
        <v>6328</v>
      </c>
      <c r="S2">
        <v>0</v>
      </c>
      <c r="T2" t="s">
        <v>7</v>
      </c>
    </row>
    <row r="3" spans="1:20">
      <c r="C3" s="2"/>
      <c r="G3" s="262" t="s">
        <v>68</v>
      </c>
      <c r="H3" s="262"/>
      <c r="I3" s="262"/>
      <c r="J3" s="52">
        <f>$K$60</f>
        <v>379562</v>
      </c>
      <c r="R3">
        <v>8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1.5175386366390735E-2</v>
      </c>
      <c r="L4" s="36"/>
      <c r="R4">
        <v>17</v>
      </c>
      <c r="S4">
        <v>3</v>
      </c>
      <c r="T4" t="s">
        <v>7</v>
      </c>
    </row>
    <row r="5" spans="1:20">
      <c r="L5" s="36"/>
      <c r="R5">
        <v>1</v>
      </c>
      <c r="S5">
        <v>5</v>
      </c>
      <c r="T5" t="s">
        <v>7</v>
      </c>
    </row>
    <row r="6" spans="1:20">
      <c r="A6" t="s">
        <v>64</v>
      </c>
      <c r="R6">
        <v>42</v>
      </c>
      <c r="S6">
        <v>6</v>
      </c>
      <c r="T6" t="s">
        <v>7</v>
      </c>
    </row>
    <row r="7" spans="1:20">
      <c r="A7" s="17" t="s">
        <v>58</v>
      </c>
      <c r="B7" s="29" t="s">
        <v>6</v>
      </c>
      <c r="C7" s="17" t="s">
        <v>57</v>
      </c>
      <c r="R7">
        <v>14</v>
      </c>
      <c r="S7">
        <v>7</v>
      </c>
      <c r="T7" t="s">
        <v>7</v>
      </c>
    </row>
    <row r="8" spans="1:20">
      <c r="A8" s="42">
        <v>1</v>
      </c>
      <c r="B8" s="19" t="str">
        <f>VLOOKUP(A:A,$M$36:$N$59,2,FALSE)</f>
        <v>19</v>
      </c>
      <c r="C8" s="37">
        <f>SUMIF($M$36:$M$59,$A8,$L$36:$L$59)</f>
        <v>3.128103277060576E-2</v>
      </c>
      <c r="R8">
        <v>4865</v>
      </c>
      <c r="S8">
        <v>0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04</v>
      </c>
      <c r="C9" s="37">
        <f t="shared" ref="C9:C31" si="1">SUMIF($M$36:$M$59,$A9,$L$36:$L$59)</f>
        <v>2.906635349383441E-2</v>
      </c>
      <c r="R9">
        <v>6</v>
      </c>
      <c r="S9">
        <v>1</v>
      </c>
      <c r="T9" t="s">
        <v>8</v>
      </c>
    </row>
    <row r="10" spans="1:20">
      <c r="A10" s="42">
        <v>3</v>
      </c>
      <c r="B10" s="19" t="str">
        <f t="shared" si="0"/>
        <v>03</v>
      </c>
      <c r="C10" s="37">
        <f t="shared" si="1"/>
        <v>2.7049180327868853E-2</v>
      </c>
      <c r="R10">
        <v>1</v>
      </c>
      <c r="S10">
        <v>2</v>
      </c>
      <c r="T10" t="s">
        <v>8</v>
      </c>
    </row>
    <row r="11" spans="1:20">
      <c r="A11" s="42">
        <v>4</v>
      </c>
      <c r="B11" s="19" t="str">
        <f t="shared" si="0"/>
        <v>22</v>
      </c>
      <c r="C11" s="37">
        <f t="shared" si="1"/>
        <v>2.4603388007528905E-2</v>
      </c>
      <c r="R11">
        <v>13</v>
      </c>
      <c r="S11">
        <v>3</v>
      </c>
      <c r="T11" t="s">
        <v>8</v>
      </c>
    </row>
    <row r="12" spans="1:20">
      <c r="A12" s="42">
        <v>5</v>
      </c>
      <c r="B12" s="19" t="str">
        <f t="shared" si="0"/>
        <v>13</v>
      </c>
      <c r="C12" s="37">
        <f t="shared" si="1"/>
        <v>2.4547373097856269E-2</v>
      </c>
      <c r="R12">
        <v>3</v>
      </c>
      <c r="S12">
        <v>4</v>
      </c>
      <c r="T12" t="s">
        <v>8</v>
      </c>
    </row>
    <row r="13" spans="1:20">
      <c r="A13" s="42">
        <v>6</v>
      </c>
      <c r="B13" s="19" t="str">
        <f t="shared" si="0"/>
        <v>10</v>
      </c>
      <c r="C13" s="37">
        <f t="shared" si="1"/>
        <v>2.4432576769025369E-2</v>
      </c>
      <c r="R13">
        <v>1</v>
      </c>
      <c r="S13">
        <v>5</v>
      </c>
      <c r="T13" t="s">
        <v>8</v>
      </c>
    </row>
    <row r="14" spans="1:20">
      <c r="A14" s="42">
        <v>7</v>
      </c>
      <c r="B14" s="19" t="str">
        <f t="shared" si="0"/>
        <v>16</v>
      </c>
      <c r="C14" s="37">
        <f t="shared" si="1"/>
        <v>2.2176731490958716E-2</v>
      </c>
      <c r="R14">
        <v>42</v>
      </c>
      <c r="S14">
        <v>6</v>
      </c>
      <c r="T14" t="s">
        <v>8</v>
      </c>
    </row>
    <row r="15" spans="1:20">
      <c r="A15" s="42">
        <v>8</v>
      </c>
      <c r="B15" s="19" t="str">
        <f t="shared" si="0"/>
        <v>06</v>
      </c>
      <c r="C15" s="37">
        <f t="shared" si="1"/>
        <v>2.0756115641215715E-2</v>
      </c>
      <c r="R15">
        <v>21</v>
      </c>
      <c r="S15">
        <v>7</v>
      </c>
      <c r="T15" t="s">
        <v>8</v>
      </c>
    </row>
    <row r="16" spans="1:20">
      <c r="A16" s="42">
        <v>9</v>
      </c>
      <c r="B16" s="19" t="str">
        <f t="shared" si="0"/>
        <v>05</v>
      </c>
      <c r="C16" s="37">
        <f t="shared" si="1"/>
        <v>2.017978352595854E-2</v>
      </c>
      <c r="R16">
        <v>1187</v>
      </c>
      <c r="S16">
        <v>0</v>
      </c>
      <c r="T16" t="s">
        <v>9</v>
      </c>
    </row>
    <row r="17" spans="1:20">
      <c r="A17" s="42">
        <v>10</v>
      </c>
      <c r="B17" s="19" t="str">
        <f t="shared" si="0"/>
        <v>17</v>
      </c>
      <c r="C17" s="37">
        <f t="shared" si="1"/>
        <v>1.9058158121234476E-2</v>
      </c>
      <c r="R17">
        <v>9</v>
      </c>
      <c r="S17">
        <v>1</v>
      </c>
      <c r="T17" t="s">
        <v>9</v>
      </c>
    </row>
    <row r="18" spans="1:20">
      <c r="A18" s="42">
        <v>11</v>
      </c>
      <c r="B18" s="19" t="str">
        <f t="shared" si="0"/>
        <v>07</v>
      </c>
      <c r="C18" s="37">
        <f t="shared" si="1"/>
        <v>1.8972332015810278E-2</v>
      </c>
      <c r="R18">
        <v>1</v>
      </c>
      <c r="S18">
        <v>2</v>
      </c>
      <c r="T18" t="s">
        <v>9</v>
      </c>
    </row>
    <row r="19" spans="1:20">
      <c r="A19" s="42">
        <v>12</v>
      </c>
      <c r="B19" s="19" t="str">
        <f t="shared" si="0"/>
        <v>11</v>
      </c>
      <c r="C19" s="37">
        <f t="shared" si="1"/>
        <v>1.8955434563420043E-2</v>
      </c>
      <c r="R19">
        <v>10</v>
      </c>
      <c r="S19">
        <v>3</v>
      </c>
      <c r="T19" t="s">
        <v>9</v>
      </c>
    </row>
    <row r="20" spans="1:20">
      <c r="A20" s="42">
        <v>13</v>
      </c>
      <c r="B20" s="19" t="str">
        <f t="shared" si="0"/>
        <v>02</v>
      </c>
      <c r="C20" s="37">
        <f t="shared" si="1"/>
        <v>1.7568659127625202E-2</v>
      </c>
      <c r="R20">
        <v>11</v>
      </c>
      <c r="S20">
        <v>6</v>
      </c>
      <c r="T20" t="s">
        <v>9</v>
      </c>
    </row>
    <row r="21" spans="1:20">
      <c r="A21" s="42">
        <v>14</v>
      </c>
      <c r="B21" s="19" t="str">
        <f t="shared" si="0"/>
        <v>15</v>
      </c>
      <c r="C21" s="37">
        <f t="shared" si="1"/>
        <v>1.6363559286107932E-2</v>
      </c>
      <c r="R21">
        <v>2</v>
      </c>
      <c r="S21">
        <v>7</v>
      </c>
      <c r="T21" t="s">
        <v>9</v>
      </c>
    </row>
    <row r="22" spans="1:20">
      <c r="A22" s="42">
        <v>15</v>
      </c>
      <c r="B22" s="19" t="str">
        <f t="shared" si="0"/>
        <v>23</v>
      </c>
      <c r="C22" s="37">
        <f t="shared" si="1"/>
        <v>1.4933252884832944E-2</v>
      </c>
      <c r="R22">
        <v>3307</v>
      </c>
      <c r="S22">
        <v>0</v>
      </c>
      <c r="T22" t="s">
        <v>10</v>
      </c>
    </row>
    <row r="23" spans="1:20">
      <c r="A23" s="42">
        <v>16</v>
      </c>
      <c r="B23" s="19" t="str">
        <f t="shared" si="0"/>
        <v>09</v>
      </c>
      <c r="C23" s="37">
        <f t="shared" si="1"/>
        <v>1.4105058365758755E-2</v>
      </c>
      <c r="R23">
        <v>14</v>
      </c>
      <c r="S23">
        <v>1</v>
      </c>
      <c r="T23" t="s">
        <v>10</v>
      </c>
    </row>
    <row r="24" spans="1:20">
      <c r="A24" s="42">
        <v>17</v>
      </c>
      <c r="B24" s="19" t="str">
        <f t="shared" si="0"/>
        <v>14</v>
      </c>
      <c r="C24" s="37">
        <f t="shared" si="1"/>
        <v>1.3279360221158118E-2</v>
      </c>
      <c r="R24">
        <v>1</v>
      </c>
      <c r="S24">
        <v>2</v>
      </c>
      <c r="T24" t="s">
        <v>10</v>
      </c>
    </row>
    <row r="25" spans="1:20">
      <c r="A25" s="42">
        <v>18</v>
      </c>
      <c r="B25" s="19" t="str">
        <f t="shared" si="0"/>
        <v>01</v>
      </c>
      <c r="C25" s="37">
        <f t="shared" si="1"/>
        <v>1.2792511700468018E-2</v>
      </c>
      <c r="R25">
        <v>28</v>
      </c>
      <c r="S25">
        <v>3</v>
      </c>
      <c r="T25" t="s">
        <v>10</v>
      </c>
    </row>
    <row r="26" spans="1:20">
      <c r="A26" s="42">
        <v>19</v>
      </c>
      <c r="B26" s="19" t="str">
        <f t="shared" si="0"/>
        <v>08</v>
      </c>
      <c r="C26" s="37">
        <f t="shared" si="1"/>
        <v>1.2196075365491362E-2</v>
      </c>
      <c r="R26">
        <v>45</v>
      </c>
      <c r="S26">
        <v>6</v>
      </c>
      <c r="T26" t="s">
        <v>10</v>
      </c>
    </row>
    <row r="27" spans="1:20">
      <c r="A27" s="42">
        <v>20</v>
      </c>
      <c r="B27" s="19" t="str">
        <f t="shared" si="0"/>
        <v>20</v>
      </c>
      <c r="C27" s="37">
        <f t="shared" si="1"/>
        <v>1.0752688172043012E-2</v>
      </c>
      <c r="R27">
        <v>11</v>
      </c>
      <c r="S27">
        <v>7</v>
      </c>
      <c r="T27" t="s">
        <v>10</v>
      </c>
    </row>
    <row r="28" spans="1:20">
      <c r="A28" s="42">
        <v>21</v>
      </c>
      <c r="B28" s="19" t="str">
        <f t="shared" si="0"/>
        <v>21</v>
      </c>
      <c r="C28" s="37">
        <f t="shared" si="1"/>
        <v>9.4988630148815523E-3</v>
      </c>
      <c r="R28">
        <v>5341</v>
      </c>
      <c r="S28">
        <v>0</v>
      </c>
      <c r="T28" t="s">
        <v>11</v>
      </c>
    </row>
    <row r="29" spans="1:20">
      <c r="A29" s="42">
        <v>22</v>
      </c>
      <c r="B29" s="19" t="str">
        <f t="shared" si="0"/>
        <v>18</v>
      </c>
      <c r="C29" s="37">
        <f t="shared" si="1"/>
        <v>9.3849080532656948E-3</v>
      </c>
      <c r="R29">
        <v>21</v>
      </c>
      <c r="S29">
        <v>1</v>
      </c>
      <c r="T29" t="s">
        <v>11</v>
      </c>
    </row>
    <row r="30" spans="1:20">
      <c r="A30" s="42">
        <v>23</v>
      </c>
      <c r="B30" s="19" t="str">
        <f t="shared" si="0"/>
        <v>24</v>
      </c>
      <c r="C30" s="37">
        <f t="shared" si="1"/>
        <v>9.2213114754098359E-3</v>
      </c>
      <c r="R30">
        <v>24</v>
      </c>
      <c r="S30">
        <v>3</v>
      </c>
      <c r="T30" t="s">
        <v>11</v>
      </c>
    </row>
    <row r="31" spans="1:20">
      <c r="A31" s="42">
        <v>24</v>
      </c>
      <c r="B31" s="19" t="str">
        <f t="shared" si="0"/>
        <v>12</v>
      </c>
      <c r="C31" s="37">
        <f t="shared" si="1"/>
        <v>8.9901477832512317E-3</v>
      </c>
      <c r="R31">
        <v>2</v>
      </c>
      <c r="S31">
        <v>4</v>
      </c>
      <c r="T31" t="s">
        <v>11</v>
      </c>
    </row>
    <row r="32" spans="1:20">
      <c r="A32" s="41"/>
      <c r="G32" s="56"/>
      <c r="H32" s="57"/>
      <c r="R32">
        <v>1</v>
      </c>
      <c r="S32">
        <v>5</v>
      </c>
      <c r="T32" t="s">
        <v>11</v>
      </c>
    </row>
    <row r="33" spans="1:20">
      <c r="D33" s="67" t="s">
        <v>67</v>
      </c>
      <c r="R33">
        <v>46</v>
      </c>
      <c r="S33">
        <v>6</v>
      </c>
      <c r="T33" t="s">
        <v>11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16</v>
      </c>
      <c r="S34">
        <v>7</v>
      </c>
      <c r="T34" t="s">
        <v>11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P35" s="36"/>
      <c r="R35">
        <v>1321</v>
      </c>
      <c r="S35">
        <v>0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6328</v>
      </c>
      <c r="C36" s="33">
        <f t="shared" si="2"/>
        <v>8</v>
      </c>
      <c r="D36" s="33">
        <f t="shared" si="2"/>
        <v>0</v>
      </c>
      <c r="E36" s="33">
        <f t="shared" si="2"/>
        <v>17</v>
      </c>
      <c r="F36" s="33">
        <f t="shared" si="2"/>
        <v>0</v>
      </c>
      <c r="G36" s="33">
        <f t="shared" si="2"/>
        <v>1</v>
      </c>
      <c r="H36" s="33">
        <f t="shared" si="2"/>
        <v>42</v>
      </c>
      <c r="I36" s="33">
        <f t="shared" si="2"/>
        <v>14</v>
      </c>
      <c r="J36" s="38">
        <f t="shared" ref="J36:J59" si="3">SUM(C36:I36)</f>
        <v>82</v>
      </c>
      <c r="K36" s="20">
        <f t="shared" ref="K36:K59" si="4">SUM(B36:I36)</f>
        <v>6410</v>
      </c>
      <c r="L36" s="37">
        <f t="shared" ref="L36:L60" si="5">J36/K36</f>
        <v>1.2792511700468018E-2</v>
      </c>
      <c r="M36" s="42">
        <f>RANK(L36,$L$36:$L$59)</f>
        <v>18</v>
      </c>
      <c r="N36" s="19" t="s">
        <v>7</v>
      </c>
      <c r="P36" s="43"/>
      <c r="R36">
        <v>8</v>
      </c>
      <c r="S36">
        <v>1</v>
      </c>
      <c r="T36" t="s">
        <v>12</v>
      </c>
    </row>
    <row r="37" spans="1:20">
      <c r="A37" s="21" t="s">
        <v>8</v>
      </c>
      <c r="B37" s="33">
        <f t="shared" si="2"/>
        <v>4865</v>
      </c>
      <c r="C37" s="33">
        <f t="shared" si="2"/>
        <v>6</v>
      </c>
      <c r="D37" s="33">
        <f t="shared" si="2"/>
        <v>1</v>
      </c>
      <c r="E37" s="33">
        <f t="shared" si="2"/>
        <v>13</v>
      </c>
      <c r="F37" s="33">
        <f t="shared" si="2"/>
        <v>3</v>
      </c>
      <c r="G37" s="33">
        <f t="shared" si="2"/>
        <v>1</v>
      </c>
      <c r="H37" s="33">
        <f t="shared" si="2"/>
        <v>42</v>
      </c>
      <c r="I37" s="33">
        <f t="shared" si="2"/>
        <v>21</v>
      </c>
      <c r="J37" s="38">
        <f t="shared" si="3"/>
        <v>87</v>
      </c>
      <c r="K37" s="20">
        <f t="shared" si="4"/>
        <v>4952</v>
      </c>
      <c r="L37" s="37">
        <f t="shared" si="5"/>
        <v>1.7568659127625202E-2</v>
      </c>
      <c r="M37" s="42">
        <f t="shared" ref="M37:M59" si="6">RANK(L37,$L$36:$L$59)</f>
        <v>13</v>
      </c>
      <c r="N37" s="19" t="s">
        <v>8</v>
      </c>
      <c r="P37" s="43"/>
      <c r="R37">
        <v>10</v>
      </c>
      <c r="S37">
        <v>3</v>
      </c>
      <c r="T37" t="s">
        <v>12</v>
      </c>
    </row>
    <row r="38" spans="1:20">
      <c r="A38" s="21" t="s">
        <v>9</v>
      </c>
      <c r="B38" s="33">
        <f t="shared" si="2"/>
        <v>1187</v>
      </c>
      <c r="C38" s="33">
        <f t="shared" si="2"/>
        <v>9</v>
      </c>
      <c r="D38" s="33">
        <f t="shared" si="2"/>
        <v>1</v>
      </c>
      <c r="E38" s="33">
        <f t="shared" si="2"/>
        <v>10</v>
      </c>
      <c r="F38" s="33">
        <f t="shared" si="2"/>
        <v>0</v>
      </c>
      <c r="G38" s="33">
        <f t="shared" si="2"/>
        <v>0</v>
      </c>
      <c r="H38" s="33">
        <f t="shared" si="2"/>
        <v>11</v>
      </c>
      <c r="I38" s="33">
        <f t="shared" si="2"/>
        <v>2</v>
      </c>
      <c r="J38" s="38">
        <f t="shared" si="3"/>
        <v>33</v>
      </c>
      <c r="K38" s="20">
        <f t="shared" si="4"/>
        <v>1220</v>
      </c>
      <c r="L38" s="37">
        <f t="shared" si="5"/>
        <v>2.7049180327868853E-2</v>
      </c>
      <c r="M38" s="42">
        <f t="shared" si="6"/>
        <v>3</v>
      </c>
      <c r="N38" s="19" t="s">
        <v>9</v>
      </c>
      <c r="P38" s="43"/>
      <c r="R38">
        <v>9</v>
      </c>
      <c r="S38">
        <v>6</v>
      </c>
      <c r="T38" t="s">
        <v>12</v>
      </c>
    </row>
    <row r="39" spans="1:20">
      <c r="A39" s="21" t="s">
        <v>10</v>
      </c>
      <c r="B39" s="33">
        <f t="shared" si="2"/>
        <v>3307</v>
      </c>
      <c r="C39" s="33">
        <f t="shared" si="2"/>
        <v>14</v>
      </c>
      <c r="D39" s="33">
        <f t="shared" si="2"/>
        <v>1</v>
      </c>
      <c r="E39" s="33">
        <f t="shared" si="2"/>
        <v>28</v>
      </c>
      <c r="F39" s="33">
        <f t="shared" si="2"/>
        <v>0</v>
      </c>
      <c r="G39" s="33">
        <f t="shared" si="2"/>
        <v>0</v>
      </c>
      <c r="H39" s="33">
        <f t="shared" si="2"/>
        <v>45</v>
      </c>
      <c r="I39" s="33">
        <f t="shared" si="2"/>
        <v>11</v>
      </c>
      <c r="J39" s="38">
        <f t="shared" si="3"/>
        <v>99</v>
      </c>
      <c r="K39" s="20">
        <f t="shared" si="4"/>
        <v>3406</v>
      </c>
      <c r="L39" s="37">
        <f t="shared" si="5"/>
        <v>2.906635349383441E-2</v>
      </c>
      <c r="M39" s="42">
        <f t="shared" si="6"/>
        <v>2</v>
      </c>
      <c r="N39" s="19" t="s">
        <v>10</v>
      </c>
      <c r="P39" s="43"/>
      <c r="R39">
        <v>1</v>
      </c>
      <c r="S39">
        <v>7</v>
      </c>
      <c r="T39" t="s">
        <v>12</v>
      </c>
    </row>
    <row r="40" spans="1:20">
      <c r="A40" s="21" t="s">
        <v>11</v>
      </c>
      <c r="B40" s="33">
        <f t="shared" si="2"/>
        <v>5341</v>
      </c>
      <c r="C40" s="33">
        <f t="shared" si="2"/>
        <v>21</v>
      </c>
      <c r="D40" s="33">
        <f t="shared" si="2"/>
        <v>0</v>
      </c>
      <c r="E40" s="33">
        <f t="shared" si="2"/>
        <v>24</v>
      </c>
      <c r="F40" s="33">
        <f t="shared" si="2"/>
        <v>2</v>
      </c>
      <c r="G40" s="33">
        <f t="shared" si="2"/>
        <v>1</v>
      </c>
      <c r="H40" s="33">
        <f t="shared" si="2"/>
        <v>46</v>
      </c>
      <c r="I40" s="33">
        <f t="shared" si="2"/>
        <v>16</v>
      </c>
      <c r="J40" s="38">
        <f t="shared" si="3"/>
        <v>110</v>
      </c>
      <c r="K40" s="20">
        <f t="shared" si="4"/>
        <v>5451</v>
      </c>
      <c r="L40" s="37">
        <f t="shared" si="5"/>
        <v>2.017978352595854E-2</v>
      </c>
      <c r="M40" s="42">
        <f t="shared" si="6"/>
        <v>9</v>
      </c>
      <c r="N40" s="19" t="s">
        <v>11</v>
      </c>
      <c r="P40" s="43"/>
      <c r="R40">
        <v>1241</v>
      </c>
      <c r="S40">
        <v>0</v>
      </c>
      <c r="T40" t="s">
        <v>13</v>
      </c>
    </row>
    <row r="41" spans="1:20">
      <c r="A41" s="21" t="s">
        <v>12</v>
      </c>
      <c r="B41" s="33">
        <f t="shared" si="2"/>
        <v>1321</v>
      </c>
      <c r="C41" s="33">
        <f t="shared" si="2"/>
        <v>8</v>
      </c>
      <c r="D41" s="33">
        <f t="shared" si="2"/>
        <v>0</v>
      </c>
      <c r="E41" s="33">
        <f t="shared" si="2"/>
        <v>10</v>
      </c>
      <c r="F41" s="33">
        <f t="shared" si="2"/>
        <v>0</v>
      </c>
      <c r="G41" s="33">
        <f t="shared" si="2"/>
        <v>0</v>
      </c>
      <c r="H41" s="33">
        <f t="shared" si="2"/>
        <v>9</v>
      </c>
      <c r="I41" s="33">
        <f t="shared" si="2"/>
        <v>1</v>
      </c>
      <c r="J41" s="38">
        <f t="shared" si="3"/>
        <v>28</v>
      </c>
      <c r="K41" s="20">
        <f t="shared" si="4"/>
        <v>1349</v>
      </c>
      <c r="L41" s="37">
        <f t="shared" si="5"/>
        <v>2.0756115641215715E-2</v>
      </c>
      <c r="M41" s="42">
        <f t="shared" si="6"/>
        <v>8</v>
      </c>
      <c r="N41" s="19" t="s">
        <v>12</v>
      </c>
      <c r="P41" s="43"/>
      <c r="R41">
        <v>4</v>
      </c>
      <c r="S41">
        <v>1</v>
      </c>
      <c r="T41" t="s">
        <v>13</v>
      </c>
    </row>
    <row r="42" spans="1:20">
      <c r="A42" s="21" t="s">
        <v>13</v>
      </c>
      <c r="B42" s="33">
        <f t="shared" si="2"/>
        <v>1241</v>
      </c>
      <c r="C42" s="33">
        <f t="shared" si="2"/>
        <v>4</v>
      </c>
      <c r="D42" s="33">
        <f t="shared" si="2"/>
        <v>2</v>
      </c>
      <c r="E42" s="33">
        <f t="shared" si="2"/>
        <v>6</v>
      </c>
      <c r="F42" s="33">
        <f t="shared" si="2"/>
        <v>0</v>
      </c>
      <c r="G42" s="33">
        <f t="shared" si="2"/>
        <v>0</v>
      </c>
      <c r="H42" s="33">
        <f t="shared" si="2"/>
        <v>7</v>
      </c>
      <c r="I42" s="33">
        <f t="shared" si="2"/>
        <v>5</v>
      </c>
      <c r="J42" s="38">
        <f t="shared" si="3"/>
        <v>24</v>
      </c>
      <c r="K42" s="20">
        <f t="shared" si="4"/>
        <v>1265</v>
      </c>
      <c r="L42" s="37">
        <f t="shared" si="5"/>
        <v>1.8972332015810278E-2</v>
      </c>
      <c r="M42" s="42">
        <f t="shared" si="6"/>
        <v>11</v>
      </c>
      <c r="N42" s="19" t="s">
        <v>13</v>
      </c>
      <c r="P42" s="43"/>
      <c r="R42">
        <v>2</v>
      </c>
      <c r="S42">
        <v>2</v>
      </c>
      <c r="T42" t="s">
        <v>13</v>
      </c>
    </row>
    <row r="43" spans="1:20">
      <c r="A43" s="21" t="s">
        <v>14</v>
      </c>
      <c r="B43" s="33">
        <f t="shared" si="2"/>
        <v>25270</v>
      </c>
      <c r="C43" s="33">
        <f t="shared" si="2"/>
        <v>17</v>
      </c>
      <c r="D43" s="33">
        <f t="shared" si="2"/>
        <v>2</v>
      </c>
      <c r="E43" s="33">
        <f t="shared" si="2"/>
        <v>30</v>
      </c>
      <c r="F43" s="33">
        <f t="shared" si="2"/>
        <v>6</v>
      </c>
      <c r="G43" s="33">
        <f t="shared" si="2"/>
        <v>1</v>
      </c>
      <c r="H43" s="33">
        <f t="shared" si="2"/>
        <v>229</v>
      </c>
      <c r="I43" s="33">
        <f t="shared" si="2"/>
        <v>27</v>
      </c>
      <c r="J43" s="38">
        <f t="shared" si="3"/>
        <v>312</v>
      </c>
      <c r="K43" s="20">
        <f t="shared" si="4"/>
        <v>25582</v>
      </c>
      <c r="L43" s="37">
        <f t="shared" si="5"/>
        <v>1.2196075365491362E-2</v>
      </c>
      <c r="M43" s="42">
        <f t="shared" si="6"/>
        <v>19</v>
      </c>
      <c r="N43" s="19" t="s">
        <v>14</v>
      </c>
      <c r="P43" s="43"/>
      <c r="R43">
        <v>6</v>
      </c>
      <c r="S43">
        <v>3</v>
      </c>
      <c r="T43" t="s">
        <v>13</v>
      </c>
    </row>
    <row r="44" spans="1:20">
      <c r="A44" s="21" t="s">
        <v>15</v>
      </c>
      <c r="B44" s="33">
        <f t="shared" si="2"/>
        <v>4054</v>
      </c>
      <c r="C44" s="33">
        <f t="shared" si="2"/>
        <v>5</v>
      </c>
      <c r="D44" s="33">
        <f t="shared" si="2"/>
        <v>0</v>
      </c>
      <c r="E44" s="33">
        <f t="shared" si="2"/>
        <v>16</v>
      </c>
      <c r="F44" s="33">
        <f t="shared" si="2"/>
        <v>0</v>
      </c>
      <c r="G44" s="33">
        <f t="shared" si="2"/>
        <v>0</v>
      </c>
      <c r="H44" s="33">
        <f t="shared" si="2"/>
        <v>30</v>
      </c>
      <c r="I44" s="33">
        <f t="shared" si="2"/>
        <v>7</v>
      </c>
      <c r="J44" s="38">
        <f t="shared" si="3"/>
        <v>58</v>
      </c>
      <c r="K44" s="20">
        <f t="shared" si="4"/>
        <v>4112</v>
      </c>
      <c r="L44" s="37">
        <f t="shared" si="5"/>
        <v>1.4105058365758755E-2</v>
      </c>
      <c r="M44" s="42">
        <f t="shared" si="6"/>
        <v>16</v>
      </c>
      <c r="N44" s="19" t="s">
        <v>15</v>
      </c>
      <c r="P44" s="43"/>
      <c r="R44">
        <v>7</v>
      </c>
      <c r="S44">
        <v>6</v>
      </c>
      <c r="T44" t="s">
        <v>13</v>
      </c>
    </row>
    <row r="45" spans="1:20">
      <c r="A45" s="21" t="s">
        <v>16</v>
      </c>
      <c r="B45" s="33">
        <f t="shared" si="2"/>
        <v>7307</v>
      </c>
      <c r="C45" s="33">
        <f t="shared" si="2"/>
        <v>33</v>
      </c>
      <c r="D45" s="33">
        <f t="shared" si="2"/>
        <v>3</v>
      </c>
      <c r="E45" s="33">
        <f t="shared" si="2"/>
        <v>34</v>
      </c>
      <c r="F45" s="33">
        <f t="shared" si="2"/>
        <v>1</v>
      </c>
      <c r="G45" s="33">
        <f t="shared" si="2"/>
        <v>0</v>
      </c>
      <c r="H45" s="33">
        <f t="shared" si="2"/>
        <v>78</v>
      </c>
      <c r="I45" s="33">
        <f t="shared" si="2"/>
        <v>34</v>
      </c>
      <c r="J45" s="38">
        <f t="shared" si="3"/>
        <v>183</v>
      </c>
      <c r="K45" s="20">
        <f t="shared" si="4"/>
        <v>7490</v>
      </c>
      <c r="L45" s="37">
        <f t="shared" si="5"/>
        <v>2.4432576769025369E-2</v>
      </c>
      <c r="M45" s="42">
        <f t="shared" si="6"/>
        <v>6</v>
      </c>
      <c r="N45" s="19" t="s">
        <v>16</v>
      </c>
      <c r="P45" s="43"/>
      <c r="R45">
        <v>5</v>
      </c>
      <c r="S45">
        <v>7</v>
      </c>
      <c r="T45" t="s">
        <v>13</v>
      </c>
    </row>
    <row r="46" spans="1:20">
      <c r="A46" s="21" t="s">
        <v>17</v>
      </c>
      <c r="B46" s="33">
        <f t="shared" ref="B46:I59" si="7">SUMIFS($R:$R,$S:$S,B$35,$T:$T,$A46)</f>
        <v>9730</v>
      </c>
      <c r="C46" s="33">
        <f t="shared" si="7"/>
        <v>26</v>
      </c>
      <c r="D46" s="33">
        <f t="shared" si="7"/>
        <v>1</v>
      </c>
      <c r="E46" s="33">
        <f t="shared" si="7"/>
        <v>37</v>
      </c>
      <c r="F46" s="33">
        <f t="shared" si="7"/>
        <v>4</v>
      </c>
      <c r="G46" s="33">
        <f t="shared" si="7"/>
        <v>0</v>
      </c>
      <c r="H46" s="33">
        <f t="shared" si="7"/>
        <v>105</v>
      </c>
      <c r="I46" s="33">
        <f t="shared" si="7"/>
        <v>15</v>
      </c>
      <c r="J46" s="38">
        <f t="shared" si="3"/>
        <v>188</v>
      </c>
      <c r="K46" s="20">
        <f t="shared" si="4"/>
        <v>9918</v>
      </c>
      <c r="L46" s="37">
        <f t="shared" si="5"/>
        <v>1.8955434563420043E-2</v>
      </c>
      <c r="M46" s="42">
        <f t="shared" si="6"/>
        <v>12</v>
      </c>
      <c r="N46" s="19" t="s">
        <v>17</v>
      </c>
      <c r="P46" s="43"/>
      <c r="R46">
        <v>25270</v>
      </c>
      <c r="S46">
        <v>0</v>
      </c>
      <c r="T46" t="s">
        <v>14</v>
      </c>
    </row>
    <row r="47" spans="1:20">
      <c r="A47" s="21" t="s">
        <v>18</v>
      </c>
      <c r="B47" s="33">
        <f t="shared" si="7"/>
        <v>40235</v>
      </c>
      <c r="C47" s="33">
        <f t="shared" si="7"/>
        <v>32</v>
      </c>
      <c r="D47" s="33">
        <f t="shared" si="7"/>
        <v>0</v>
      </c>
      <c r="E47" s="33">
        <f t="shared" si="7"/>
        <v>53</v>
      </c>
      <c r="F47" s="33">
        <f t="shared" si="7"/>
        <v>1</v>
      </c>
      <c r="G47" s="33">
        <f t="shared" si="7"/>
        <v>0</v>
      </c>
      <c r="H47" s="33">
        <f t="shared" si="7"/>
        <v>201</v>
      </c>
      <c r="I47" s="33">
        <f t="shared" si="7"/>
        <v>78</v>
      </c>
      <c r="J47" s="38">
        <f t="shared" si="3"/>
        <v>365</v>
      </c>
      <c r="K47" s="20">
        <f t="shared" si="4"/>
        <v>40600</v>
      </c>
      <c r="L47" s="37">
        <f t="shared" si="5"/>
        <v>8.9901477832512317E-3</v>
      </c>
      <c r="M47" s="42">
        <f t="shared" si="6"/>
        <v>24</v>
      </c>
      <c r="N47" s="19" t="s">
        <v>18</v>
      </c>
      <c r="P47" s="43"/>
      <c r="R47">
        <v>17</v>
      </c>
      <c r="S47">
        <v>1</v>
      </c>
      <c r="T47" t="s">
        <v>14</v>
      </c>
    </row>
    <row r="48" spans="1:20">
      <c r="A48" s="21" t="s">
        <v>19</v>
      </c>
      <c r="B48" s="33">
        <f t="shared" si="7"/>
        <v>8782</v>
      </c>
      <c r="C48" s="33">
        <f t="shared" si="7"/>
        <v>35</v>
      </c>
      <c r="D48" s="33">
        <f t="shared" si="7"/>
        <v>4</v>
      </c>
      <c r="E48" s="33">
        <f t="shared" si="7"/>
        <v>40</v>
      </c>
      <c r="F48" s="33">
        <f t="shared" si="7"/>
        <v>1</v>
      </c>
      <c r="G48" s="33">
        <f t="shared" si="7"/>
        <v>4</v>
      </c>
      <c r="H48" s="33">
        <f t="shared" si="7"/>
        <v>108</v>
      </c>
      <c r="I48" s="33">
        <f t="shared" si="7"/>
        <v>29</v>
      </c>
      <c r="J48" s="38">
        <f t="shared" si="3"/>
        <v>221</v>
      </c>
      <c r="K48" s="20">
        <f t="shared" si="4"/>
        <v>9003</v>
      </c>
      <c r="L48" s="37">
        <f t="shared" si="5"/>
        <v>2.4547373097856269E-2</v>
      </c>
      <c r="M48" s="42">
        <f t="shared" si="6"/>
        <v>5</v>
      </c>
      <c r="N48" s="19" t="s">
        <v>19</v>
      </c>
      <c r="P48" s="43"/>
      <c r="R48">
        <v>2</v>
      </c>
      <c r="S48">
        <v>2</v>
      </c>
      <c r="T48" t="s">
        <v>14</v>
      </c>
    </row>
    <row r="49" spans="1:20">
      <c r="A49" s="21" t="s">
        <v>20</v>
      </c>
      <c r="B49" s="33">
        <f t="shared" si="7"/>
        <v>19988</v>
      </c>
      <c r="C49" s="33">
        <f t="shared" si="7"/>
        <v>29</v>
      </c>
      <c r="D49" s="33">
        <f t="shared" si="7"/>
        <v>2</v>
      </c>
      <c r="E49" s="33">
        <f t="shared" si="7"/>
        <v>37</v>
      </c>
      <c r="F49" s="33">
        <f t="shared" si="7"/>
        <v>0</v>
      </c>
      <c r="G49" s="33">
        <f t="shared" si="7"/>
        <v>2</v>
      </c>
      <c r="H49" s="33">
        <f t="shared" si="7"/>
        <v>147</v>
      </c>
      <c r="I49" s="33">
        <f t="shared" si="7"/>
        <v>52</v>
      </c>
      <c r="J49" s="38">
        <f t="shared" si="3"/>
        <v>269</v>
      </c>
      <c r="K49" s="20">
        <f t="shared" si="4"/>
        <v>20257</v>
      </c>
      <c r="L49" s="37">
        <f t="shared" si="5"/>
        <v>1.3279360221158118E-2</v>
      </c>
      <c r="M49" s="42">
        <f t="shared" si="6"/>
        <v>17</v>
      </c>
      <c r="N49" s="19" t="s">
        <v>20</v>
      </c>
      <c r="P49" s="43"/>
      <c r="R49">
        <v>30</v>
      </c>
      <c r="S49">
        <v>3</v>
      </c>
      <c r="T49" t="s">
        <v>14</v>
      </c>
    </row>
    <row r="50" spans="1:20">
      <c r="A50" s="21" t="s">
        <v>21</v>
      </c>
      <c r="B50" s="33">
        <f t="shared" si="7"/>
        <v>23203</v>
      </c>
      <c r="C50" s="33">
        <f t="shared" si="7"/>
        <v>27</v>
      </c>
      <c r="D50" s="33">
        <f t="shared" si="7"/>
        <v>1</v>
      </c>
      <c r="E50" s="33">
        <f t="shared" si="7"/>
        <v>31</v>
      </c>
      <c r="F50" s="33">
        <f t="shared" si="7"/>
        <v>1</v>
      </c>
      <c r="G50" s="33">
        <f t="shared" si="7"/>
        <v>0</v>
      </c>
      <c r="H50" s="33">
        <f t="shared" si="7"/>
        <v>272</v>
      </c>
      <c r="I50" s="33">
        <f t="shared" si="7"/>
        <v>54</v>
      </c>
      <c r="J50" s="38">
        <f t="shared" si="3"/>
        <v>386</v>
      </c>
      <c r="K50" s="20">
        <f t="shared" si="4"/>
        <v>23589</v>
      </c>
      <c r="L50" s="37">
        <f t="shared" si="5"/>
        <v>1.6363559286107932E-2</v>
      </c>
      <c r="M50" s="42">
        <f t="shared" si="6"/>
        <v>14</v>
      </c>
      <c r="N50" s="19" t="s">
        <v>21</v>
      </c>
      <c r="P50" s="43"/>
      <c r="R50">
        <v>6</v>
      </c>
      <c r="S50">
        <v>4</v>
      </c>
      <c r="T50" t="s">
        <v>14</v>
      </c>
    </row>
    <row r="51" spans="1:20">
      <c r="A51" s="21" t="s">
        <v>22</v>
      </c>
      <c r="B51" s="33">
        <f t="shared" si="7"/>
        <v>8598</v>
      </c>
      <c r="C51" s="33">
        <f t="shared" si="7"/>
        <v>33</v>
      </c>
      <c r="D51" s="33">
        <f t="shared" si="7"/>
        <v>1</v>
      </c>
      <c r="E51" s="33">
        <f t="shared" si="7"/>
        <v>25</v>
      </c>
      <c r="F51" s="33">
        <f t="shared" si="7"/>
        <v>0</v>
      </c>
      <c r="G51" s="33">
        <f t="shared" si="7"/>
        <v>0</v>
      </c>
      <c r="H51" s="33">
        <f t="shared" si="7"/>
        <v>98</v>
      </c>
      <c r="I51" s="33">
        <f t="shared" si="7"/>
        <v>38</v>
      </c>
      <c r="J51" s="38">
        <f t="shared" si="3"/>
        <v>195</v>
      </c>
      <c r="K51" s="20">
        <f t="shared" si="4"/>
        <v>8793</v>
      </c>
      <c r="L51" s="37">
        <f t="shared" si="5"/>
        <v>2.2176731490958716E-2</v>
      </c>
      <c r="M51" s="42">
        <f t="shared" si="6"/>
        <v>7</v>
      </c>
      <c r="N51" s="19" t="s">
        <v>22</v>
      </c>
      <c r="P51" s="43"/>
      <c r="R51">
        <v>1</v>
      </c>
      <c r="S51">
        <v>5</v>
      </c>
      <c r="T51" t="s">
        <v>14</v>
      </c>
    </row>
    <row r="52" spans="1:20">
      <c r="A52" s="21" t="s">
        <v>23</v>
      </c>
      <c r="B52" s="33">
        <f t="shared" si="7"/>
        <v>7978</v>
      </c>
      <c r="C52" s="33">
        <f t="shared" si="7"/>
        <v>16</v>
      </c>
      <c r="D52" s="33">
        <f t="shared" si="7"/>
        <v>0</v>
      </c>
      <c r="E52" s="33">
        <f t="shared" si="7"/>
        <v>21</v>
      </c>
      <c r="F52" s="33">
        <f t="shared" si="7"/>
        <v>1</v>
      </c>
      <c r="G52" s="33">
        <f t="shared" si="7"/>
        <v>0</v>
      </c>
      <c r="H52" s="33">
        <f t="shared" si="7"/>
        <v>60</v>
      </c>
      <c r="I52" s="33">
        <f t="shared" si="7"/>
        <v>57</v>
      </c>
      <c r="J52" s="38">
        <f t="shared" si="3"/>
        <v>155</v>
      </c>
      <c r="K52" s="20">
        <f t="shared" si="4"/>
        <v>8133</v>
      </c>
      <c r="L52" s="37">
        <f t="shared" si="5"/>
        <v>1.9058158121234476E-2</v>
      </c>
      <c r="M52" s="42">
        <f t="shared" si="6"/>
        <v>10</v>
      </c>
      <c r="N52" s="19" t="s">
        <v>23</v>
      </c>
      <c r="P52" s="43"/>
      <c r="R52">
        <v>229</v>
      </c>
      <c r="S52">
        <v>6</v>
      </c>
      <c r="T52" t="s">
        <v>14</v>
      </c>
    </row>
    <row r="53" spans="1:20">
      <c r="A53" s="21" t="s">
        <v>24</v>
      </c>
      <c r="B53" s="33">
        <f t="shared" si="7"/>
        <v>15622</v>
      </c>
      <c r="C53" s="33">
        <f t="shared" si="7"/>
        <v>25</v>
      </c>
      <c r="D53" s="33">
        <f t="shared" si="7"/>
        <v>0</v>
      </c>
      <c r="E53" s="33">
        <f t="shared" si="7"/>
        <v>14</v>
      </c>
      <c r="F53" s="33">
        <f t="shared" si="7"/>
        <v>0</v>
      </c>
      <c r="G53" s="33">
        <f t="shared" si="7"/>
        <v>1</v>
      </c>
      <c r="H53" s="33">
        <f t="shared" si="7"/>
        <v>82</v>
      </c>
      <c r="I53" s="33">
        <f t="shared" si="7"/>
        <v>26</v>
      </c>
      <c r="J53" s="38">
        <f t="shared" si="3"/>
        <v>148</v>
      </c>
      <c r="K53" s="20">
        <f t="shared" si="4"/>
        <v>15770</v>
      </c>
      <c r="L53" s="37">
        <f t="shared" si="5"/>
        <v>9.3849080532656948E-3</v>
      </c>
      <c r="M53" s="42">
        <f t="shared" si="6"/>
        <v>22</v>
      </c>
      <c r="N53" s="19" t="s">
        <v>24</v>
      </c>
      <c r="P53" s="43"/>
      <c r="R53">
        <v>27</v>
      </c>
      <c r="S53">
        <v>7</v>
      </c>
      <c r="T53" t="s">
        <v>14</v>
      </c>
    </row>
    <row r="54" spans="1:20">
      <c r="A54" s="21" t="s">
        <v>25</v>
      </c>
      <c r="B54" s="33">
        <f t="shared" si="7"/>
        <v>1951</v>
      </c>
      <c r="C54" s="33">
        <f t="shared" si="7"/>
        <v>5</v>
      </c>
      <c r="D54" s="33">
        <f t="shared" si="7"/>
        <v>0</v>
      </c>
      <c r="E54" s="33">
        <f t="shared" si="7"/>
        <v>13</v>
      </c>
      <c r="F54" s="33">
        <f t="shared" si="7"/>
        <v>1</v>
      </c>
      <c r="G54" s="33">
        <f t="shared" si="7"/>
        <v>0</v>
      </c>
      <c r="H54" s="33">
        <f t="shared" si="7"/>
        <v>25</v>
      </c>
      <c r="I54" s="33">
        <f t="shared" si="7"/>
        <v>19</v>
      </c>
      <c r="J54" s="38">
        <f t="shared" si="3"/>
        <v>63</v>
      </c>
      <c r="K54" s="20">
        <f t="shared" si="4"/>
        <v>2014</v>
      </c>
      <c r="L54" s="37">
        <f t="shared" si="5"/>
        <v>3.128103277060576E-2</v>
      </c>
      <c r="M54" s="42">
        <f t="shared" si="6"/>
        <v>1</v>
      </c>
      <c r="N54" s="19" t="s">
        <v>25</v>
      </c>
      <c r="P54" s="43"/>
      <c r="R54">
        <v>4054</v>
      </c>
      <c r="S54">
        <v>0</v>
      </c>
      <c r="T54" t="s">
        <v>15</v>
      </c>
    </row>
    <row r="55" spans="1:20">
      <c r="A55" s="21" t="s">
        <v>26</v>
      </c>
      <c r="B55" s="33">
        <f t="shared" si="7"/>
        <v>11040</v>
      </c>
      <c r="C55" s="33">
        <f t="shared" si="7"/>
        <v>15</v>
      </c>
      <c r="D55" s="33">
        <f t="shared" si="7"/>
        <v>0</v>
      </c>
      <c r="E55" s="33">
        <f t="shared" si="7"/>
        <v>19</v>
      </c>
      <c r="F55" s="33">
        <f t="shared" si="7"/>
        <v>1</v>
      </c>
      <c r="G55" s="33">
        <f t="shared" si="7"/>
        <v>0</v>
      </c>
      <c r="H55" s="33">
        <f t="shared" si="7"/>
        <v>67</v>
      </c>
      <c r="I55" s="33">
        <f t="shared" si="7"/>
        <v>18</v>
      </c>
      <c r="J55" s="38">
        <f t="shared" si="3"/>
        <v>120</v>
      </c>
      <c r="K55" s="20">
        <f t="shared" si="4"/>
        <v>11160</v>
      </c>
      <c r="L55" s="37">
        <f t="shared" si="5"/>
        <v>1.0752688172043012E-2</v>
      </c>
      <c r="M55" s="42">
        <f t="shared" si="6"/>
        <v>20</v>
      </c>
      <c r="N55" s="19" t="s">
        <v>26</v>
      </c>
      <c r="P55" s="43"/>
      <c r="R55">
        <v>5</v>
      </c>
      <c r="S55">
        <v>1</v>
      </c>
      <c r="T55" t="s">
        <v>15</v>
      </c>
    </row>
    <row r="56" spans="1:20">
      <c r="A56" s="21" t="s">
        <v>27</v>
      </c>
      <c r="B56" s="33">
        <f t="shared" si="7"/>
        <v>34411</v>
      </c>
      <c r="C56" s="33">
        <f t="shared" si="7"/>
        <v>13</v>
      </c>
      <c r="D56" s="33">
        <f t="shared" si="7"/>
        <v>2</v>
      </c>
      <c r="E56" s="33">
        <f t="shared" si="7"/>
        <v>35</v>
      </c>
      <c r="F56" s="33">
        <f t="shared" si="7"/>
        <v>0</v>
      </c>
      <c r="G56" s="33">
        <f t="shared" si="7"/>
        <v>0</v>
      </c>
      <c r="H56" s="33">
        <f t="shared" si="7"/>
        <v>254</v>
      </c>
      <c r="I56" s="33">
        <f t="shared" si="7"/>
        <v>26</v>
      </c>
      <c r="J56" s="38">
        <f t="shared" si="3"/>
        <v>330</v>
      </c>
      <c r="K56" s="20">
        <f t="shared" si="4"/>
        <v>34741</v>
      </c>
      <c r="L56" s="37">
        <f t="shared" si="5"/>
        <v>9.4988630148815523E-3</v>
      </c>
      <c r="M56" s="42">
        <f t="shared" si="6"/>
        <v>21</v>
      </c>
      <c r="N56" s="19" t="s">
        <v>27</v>
      </c>
      <c r="P56" s="43"/>
      <c r="R56">
        <v>16</v>
      </c>
      <c r="S56">
        <v>3</v>
      </c>
      <c r="T56" t="s">
        <v>15</v>
      </c>
    </row>
    <row r="57" spans="1:20">
      <c r="A57" s="21" t="s">
        <v>28</v>
      </c>
      <c r="B57" s="33">
        <f t="shared" si="7"/>
        <v>43530</v>
      </c>
      <c r="C57" s="33">
        <f t="shared" si="7"/>
        <v>59</v>
      </c>
      <c r="D57" s="33">
        <f t="shared" si="7"/>
        <v>5</v>
      </c>
      <c r="E57" s="33">
        <f t="shared" si="7"/>
        <v>79</v>
      </c>
      <c r="F57" s="33">
        <f t="shared" si="7"/>
        <v>1</v>
      </c>
      <c r="G57" s="33">
        <f t="shared" si="7"/>
        <v>2</v>
      </c>
      <c r="H57" s="33">
        <f t="shared" si="7"/>
        <v>869</v>
      </c>
      <c r="I57" s="33">
        <f t="shared" si="7"/>
        <v>83</v>
      </c>
      <c r="J57" s="38">
        <f t="shared" si="3"/>
        <v>1098</v>
      </c>
      <c r="K57" s="20">
        <f t="shared" si="4"/>
        <v>44628</v>
      </c>
      <c r="L57" s="37">
        <f t="shared" si="5"/>
        <v>2.4603388007528905E-2</v>
      </c>
      <c r="M57" s="42">
        <f t="shared" si="6"/>
        <v>4</v>
      </c>
      <c r="N57" s="19" t="s">
        <v>28</v>
      </c>
      <c r="P57" s="43"/>
      <c r="R57">
        <v>30</v>
      </c>
      <c r="S57">
        <v>6</v>
      </c>
      <c r="T57" t="s">
        <v>15</v>
      </c>
    </row>
    <row r="58" spans="1:20">
      <c r="A58" s="21" t="s">
        <v>29</v>
      </c>
      <c r="B58" s="33">
        <f t="shared" si="7"/>
        <v>65305</v>
      </c>
      <c r="C58" s="33">
        <f t="shared" si="7"/>
        <v>17</v>
      </c>
      <c r="D58" s="33">
        <f t="shared" si="7"/>
        <v>4</v>
      </c>
      <c r="E58" s="33">
        <f t="shared" si="7"/>
        <v>47</v>
      </c>
      <c r="F58" s="33">
        <f t="shared" si="7"/>
        <v>1</v>
      </c>
      <c r="G58" s="33">
        <f t="shared" si="7"/>
        <v>0</v>
      </c>
      <c r="H58" s="33">
        <f t="shared" si="7"/>
        <v>813</v>
      </c>
      <c r="I58" s="33">
        <f t="shared" si="7"/>
        <v>108</v>
      </c>
      <c r="J58" s="38">
        <f t="shared" si="3"/>
        <v>990</v>
      </c>
      <c r="K58" s="20">
        <f t="shared" si="4"/>
        <v>66295</v>
      </c>
      <c r="L58" s="37">
        <f t="shared" si="5"/>
        <v>1.4933252884832944E-2</v>
      </c>
      <c r="M58" s="42">
        <f t="shared" si="6"/>
        <v>15</v>
      </c>
      <c r="N58" s="19" t="s">
        <v>29</v>
      </c>
      <c r="P58" s="43"/>
      <c r="R58">
        <v>7</v>
      </c>
      <c r="S58">
        <v>7</v>
      </c>
      <c r="T58" t="s">
        <v>15</v>
      </c>
    </row>
    <row r="59" spans="1:20">
      <c r="A59" s="21" t="s">
        <v>30</v>
      </c>
      <c r="B59" s="33">
        <f t="shared" si="7"/>
        <v>23208</v>
      </c>
      <c r="C59" s="33">
        <f t="shared" si="7"/>
        <v>16</v>
      </c>
      <c r="D59" s="33">
        <f t="shared" si="7"/>
        <v>1</v>
      </c>
      <c r="E59" s="33">
        <f t="shared" si="7"/>
        <v>21</v>
      </c>
      <c r="F59" s="33">
        <f t="shared" si="7"/>
        <v>1</v>
      </c>
      <c r="G59" s="33">
        <f t="shared" si="7"/>
        <v>1</v>
      </c>
      <c r="H59" s="33">
        <f t="shared" si="7"/>
        <v>132</v>
      </c>
      <c r="I59" s="33">
        <f t="shared" si="7"/>
        <v>44</v>
      </c>
      <c r="J59" s="35">
        <f t="shared" si="3"/>
        <v>216</v>
      </c>
      <c r="K59" s="20">
        <f t="shared" si="4"/>
        <v>23424</v>
      </c>
      <c r="L59" s="37">
        <f t="shared" si="5"/>
        <v>9.2213114754098359E-3</v>
      </c>
      <c r="M59" s="42">
        <f t="shared" si="6"/>
        <v>23</v>
      </c>
      <c r="N59" s="19" t="s">
        <v>30</v>
      </c>
      <c r="P59" s="43"/>
      <c r="R59">
        <v>7307</v>
      </c>
      <c r="S59">
        <v>0</v>
      </c>
      <c r="T59" t="s">
        <v>16</v>
      </c>
    </row>
    <row r="60" spans="1:20">
      <c r="A60" s="17" t="s">
        <v>39</v>
      </c>
      <c r="B60" s="61">
        <f>SUM(B36:B59)</f>
        <v>373802</v>
      </c>
      <c r="C60" s="62">
        <f t="shared" ref="C60:K60" si="8">SUM(C36:C59)</f>
        <v>473</v>
      </c>
      <c r="D60" s="62">
        <f t="shared" si="8"/>
        <v>31</v>
      </c>
      <c r="E60" s="62">
        <f t="shared" si="8"/>
        <v>660</v>
      </c>
      <c r="F60" s="62">
        <f t="shared" si="8"/>
        <v>25</v>
      </c>
      <c r="G60" s="62">
        <f t="shared" si="8"/>
        <v>14</v>
      </c>
      <c r="H60" s="62">
        <f t="shared" si="8"/>
        <v>3772</v>
      </c>
      <c r="I60" s="62">
        <f t="shared" si="8"/>
        <v>785</v>
      </c>
      <c r="J60" s="62">
        <f t="shared" si="8"/>
        <v>5760</v>
      </c>
      <c r="K60" s="18">
        <f t="shared" si="8"/>
        <v>379562</v>
      </c>
      <c r="L60" s="37">
        <f t="shared" si="5"/>
        <v>1.5175386366390735E-2</v>
      </c>
      <c r="M60" s="39"/>
      <c r="N60" s="21" t="s">
        <v>39</v>
      </c>
      <c r="P60" s="103"/>
      <c r="R60">
        <v>33</v>
      </c>
      <c r="S60">
        <v>1</v>
      </c>
      <c r="T60" t="s">
        <v>16</v>
      </c>
    </row>
    <row r="61" spans="1:20">
      <c r="P61" s="103"/>
      <c r="R61">
        <v>3</v>
      </c>
      <c r="S61">
        <v>2</v>
      </c>
      <c r="T61" t="s">
        <v>16</v>
      </c>
    </row>
    <row r="62" spans="1:20">
      <c r="J62" s="27" t="s">
        <v>61</v>
      </c>
      <c r="K62" s="54">
        <f>SUM(J36:J59)</f>
        <v>5760</v>
      </c>
      <c r="L62" s="27"/>
      <c r="P62" s="103"/>
      <c r="R62">
        <v>34</v>
      </c>
      <c r="S62">
        <v>3</v>
      </c>
      <c r="T62" t="s">
        <v>16</v>
      </c>
    </row>
    <row r="63" spans="1:20">
      <c r="I63" s="4"/>
      <c r="J63" s="27" t="s">
        <v>59</v>
      </c>
      <c r="K63" s="40">
        <f>J60/K60</f>
        <v>1.5175386366390735E-2</v>
      </c>
      <c r="R63">
        <v>1</v>
      </c>
      <c r="S63">
        <v>4</v>
      </c>
      <c r="T63" t="s">
        <v>16</v>
      </c>
    </row>
    <row r="64" spans="1:20">
      <c r="B64" s="4"/>
      <c r="R64">
        <v>78</v>
      </c>
      <c r="S64">
        <v>6</v>
      </c>
      <c r="T64" t="s">
        <v>16</v>
      </c>
    </row>
    <row r="65" spans="1:188" s="118" customFormat="1">
      <c r="A65" s="235"/>
      <c r="B65" s="235"/>
      <c r="C65" s="235"/>
      <c r="D65"/>
      <c r="E65" s="235"/>
      <c r="F65"/>
      <c r="G65"/>
      <c r="H65" s="235"/>
      <c r="I65" s="235"/>
      <c r="J65" s="235"/>
      <c r="K65" s="235"/>
      <c r="L65" s="235"/>
      <c r="M65" s="235"/>
      <c r="N65"/>
      <c r="O65"/>
      <c r="P65" s="235"/>
      <c r="Q65"/>
      <c r="R65">
        <v>34</v>
      </c>
      <c r="S65">
        <v>7</v>
      </c>
      <c r="T65" t="s">
        <v>16</v>
      </c>
      <c r="U65" s="235"/>
      <c r="V65" s="235"/>
      <c r="W65" s="235"/>
      <c r="X65" s="235"/>
      <c r="Y65"/>
      <c r="Z65" s="235"/>
      <c r="AA65" s="235"/>
      <c r="AB65" s="235"/>
      <c r="AC65" s="235"/>
      <c r="AD65" s="235"/>
      <c r="AE65" s="235"/>
      <c r="AF65" s="235"/>
      <c r="AG65"/>
      <c r="AH65"/>
      <c r="AI65" s="235"/>
      <c r="AJ65" s="235"/>
      <c r="AK65" s="235"/>
      <c r="AL65" s="235"/>
      <c r="AM65" s="235"/>
      <c r="AN65" s="235"/>
      <c r="AO65"/>
      <c r="AP65" s="235"/>
      <c r="AQ65" s="235"/>
      <c r="AR65" s="235"/>
      <c r="AS65" s="235"/>
      <c r="AT65" s="235"/>
      <c r="AU65" s="235"/>
      <c r="AV65" s="235"/>
      <c r="AW65"/>
      <c r="AX65"/>
      <c r="AY65" s="235"/>
      <c r="AZ65" s="235"/>
      <c r="BA65" s="235"/>
      <c r="BB65" s="235"/>
      <c r="BC65" s="235"/>
      <c r="BD65" s="235"/>
      <c r="BE65" s="235"/>
      <c r="BF65" s="235"/>
      <c r="BG65" s="235"/>
      <c r="BH65" s="235"/>
      <c r="BI65" s="235"/>
      <c r="BJ65" s="235"/>
      <c r="BK65"/>
      <c r="BL65" s="235"/>
      <c r="BM65"/>
      <c r="BN65" s="235"/>
      <c r="BO65" s="235"/>
      <c r="BP65" s="235"/>
      <c r="BQ65" s="235"/>
      <c r="BR65" s="235"/>
      <c r="BS65" s="235"/>
      <c r="BT65" s="235"/>
      <c r="BU65"/>
      <c r="BV65" s="235"/>
      <c r="BW65" s="235"/>
      <c r="BX65" s="235"/>
      <c r="BY65" s="235"/>
      <c r="BZ65" s="235"/>
      <c r="CA65"/>
      <c r="CB65" s="235"/>
      <c r="CC65" s="235"/>
      <c r="CD65" s="235"/>
      <c r="CE65" s="235"/>
      <c r="CF65" s="235"/>
      <c r="CG65" s="235"/>
      <c r="CH65" s="235"/>
      <c r="CI65" s="235"/>
      <c r="CJ65" s="235"/>
      <c r="CK65"/>
      <c r="CL65" s="235"/>
      <c r="CM65" s="235"/>
      <c r="CN65" s="235"/>
      <c r="CO65" s="235"/>
      <c r="CP65" s="235"/>
      <c r="CQ65" s="235"/>
      <c r="CR65" s="235"/>
      <c r="CS65" s="235"/>
      <c r="CT65" s="235"/>
      <c r="CU65" s="235"/>
      <c r="CV65" s="235"/>
      <c r="CW65" s="235"/>
      <c r="CX65" s="235"/>
      <c r="CY65" s="235"/>
      <c r="CZ65" s="235"/>
      <c r="DA65"/>
      <c r="DB65" s="235"/>
      <c r="DC65" s="235"/>
      <c r="DD65" s="235"/>
      <c r="DE65" s="235"/>
      <c r="DF65" s="235"/>
      <c r="DG65"/>
      <c r="DH65" s="235"/>
      <c r="DI65" s="235"/>
      <c r="DJ65" s="235"/>
      <c r="DK65" s="235"/>
      <c r="DL65" s="235"/>
      <c r="DM65" s="235"/>
      <c r="DN65" s="235"/>
      <c r="DO65" s="235"/>
      <c r="DP65" s="235"/>
      <c r="DQ65"/>
      <c r="DR65" s="235"/>
      <c r="DS65" s="235"/>
      <c r="DT65" s="235"/>
      <c r="DU65" s="235"/>
      <c r="DV65" s="235"/>
      <c r="DW65" s="235"/>
      <c r="DX65" s="235"/>
      <c r="DY65"/>
      <c r="DZ65"/>
      <c r="EA65" s="235"/>
      <c r="EB65" s="235"/>
      <c r="EC65" s="235"/>
      <c r="ED65" s="235"/>
      <c r="EE65" s="235"/>
      <c r="EF65" s="235"/>
      <c r="EG65"/>
      <c r="EH65" s="235"/>
      <c r="EI65" s="235"/>
      <c r="EJ65" s="235"/>
      <c r="EK65" s="235"/>
      <c r="EL65" s="235"/>
      <c r="EM65"/>
      <c r="EN65" s="235"/>
      <c r="EO65"/>
      <c r="EP65" s="235"/>
      <c r="EQ65" s="235"/>
      <c r="ER65" s="235"/>
      <c r="ES65" s="235"/>
      <c r="ET65" s="235"/>
      <c r="EU65" s="235"/>
      <c r="EV65" s="235"/>
      <c r="EW65" s="235"/>
      <c r="EX65" s="235"/>
      <c r="EY65" s="235"/>
      <c r="EZ65" s="235"/>
      <c r="FA65" s="235"/>
      <c r="FB65" s="235"/>
      <c r="FC65" s="235"/>
      <c r="FD65" s="235"/>
      <c r="FE65"/>
      <c r="FF65" s="235"/>
      <c r="FG65" s="235"/>
      <c r="FH65" s="235"/>
      <c r="FI65" s="235"/>
      <c r="FJ65" s="235"/>
      <c r="FK65" s="235"/>
      <c r="FL65" s="235"/>
      <c r="FM65" s="235"/>
      <c r="FN65" s="235"/>
      <c r="FO65" s="235"/>
      <c r="FP65" s="235"/>
      <c r="FQ65" s="235"/>
      <c r="FR65" s="235"/>
      <c r="FS65" s="235"/>
      <c r="FT65" s="235"/>
      <c r="FU65" s="235"/>
      <c r="FV65" s="235"/>
      <c r="FW65" s="235"/>
      <c r="FX65" s="235"/>
      <c r="FY65" s="235"/>
      <c r="FZ65" s="235"/>
      <c r="GA65" s="235"/>
      <c r="GB65" s="235"/>
      <c r="GC65"/>
      <c r="GD65" s="235"/>
      <c r="GE65" s="235"/>
      <c r="GF65" s="235"/>
    </row>
    <row r="66" spans="1:188" s="118" customFormat="1">
      <c r="A66" s="235"/>
      <c r="B66" s="235"/>
      <c r="C66" s="235"/>
      <c r="D66" s="235"/>
      <c r="E66" s="235"/>
      <c r="F66" s="235"/>
      <c r="G66" s="235"/>
      <c r="H66" s="235"/>
      <c r="I66" s="235"/>
      <c r="J66" s="235"/>
      <c r="K66" s="235"/>
      <c r="L66" s="235"/>
      <c r="M66" s="235"/>
      <c r="N66" s="235"/>
      <c r="O66" s="235"/>
      <c r="P66" s="235"/>
      <c r="Q66" s="235"/>
      <c r="R66">
        <v>9730</v>
      </c>
      <c r="S66">
        <v>0</v>
      </c>
      <c r="T66" t="s">
        <v>17</v>
      </c>
      <c r="U66" s="235"/>
      <c r="V66" s="235"/>
      <c r="W66" s="235"/>
      <c r="X66" s="235"/>
      <c r="Y66" s="235"/>
      <c r="Z66" s="235"/>
      <c r="AA66" s="235"/>
      <c r="AB66" s="235"/>
      <c r="AC66" s="235"/>
      <c r="AD66" s="235"/>
      <c r="AE66" s="235"/>
      <c r="AF66" s="235"/>
      <c r="AG66" s="235"/>
      <c r="AH66" s="235"/>
      <c r="AI66" s="235"/>
      <c r="AJ66" s="235"/>
      <c r="AK66" s="235"/>
      <c r="AL66" s="235"/>
      <c r="AM66" s="235"/>
      <c r="AN66" s="235"/>
      <c r="AO66" s="235"/>
      <c r="AP66" s="235"/>
      <c r="AQ66" s="235"/>
      <c r="AR66" s="235"/>
      <c r="AS66" s="235"/>
      <c r="AT66" s="235"/>
      <c r="AU66" s="235"/>
      <c r="AV66" s="235"/>
      <c r="AW66" s="235"/>
      <c r="AX66" s="235"/>
      <c r="AY66" s="235"/>
      <c r="AZ66" s="235"/>
      <c r="BA66" s="235"/>
      <c r="BB66" s="235"/>
      <c r="BC66" s="235"/>
      <c r="BD66" s="235"/>
      <c r="BE66" s="235"/>
      <c r="BF66" s="235"/>
      <c r="BG66" s="235"/>
      <c r="BH66" s="235"/>
      <c r="BI66" s="235"/>
      <c r="BJ66" s="235"/>
      <c r="BK66" s="235"/>
      <c r="BL66" s="235"/>
      <c r="BM66" s="235"/>
      <c r="BN66" s="235"/>
      <c r="BO66" s="235"/>
      <c r="BP66" s="235"/>
      <c r="BQ66" s="235"/>
      <c r="BR66" s="235"/>
      <c r="BS66" s="235"/>
      <c r="BT66" s="235"/>
      <c r="BU66" s="235"/>
      <c r="BV66" s="235"/>
      <c r="BW66" s="235"/>
      <c r="BX66" s="235"/>
      <c r="BY66" s="235"/>
      <c r="BZ66" s="235"/>
      <c r="CA66" s="235"/>
      <c r="CB66" s="235"/>
      <c r="CC66" s="235"/>
      <c r="CD66" s="235"/>
      <c r="CE66" s="235"/>
      <c r="CF66" s="235"/>
      <c r="CG66" s="235"/>
      <c r="CH66" s="235"/>
      <c r="CI66" s="235"/>
      <c r="CJ66" s="235"/>
      <c r="CK66" s="235"/>
      <c r="CL66" s="235"/>
      <c r="CM66" s="235"/>
      <c r="CN66" s="235"/>
      <c r="CO66" s="235"/>
      <c r="CP66" s="235"/>
      <c r="CQ66" s="235"/>
      <c r="CR66" s="235"/>
      <c r="CS66" s="235"/>
      <c r="CT66" s="235"/>
      <c r="CU66" s="235"/>
      <c r="CV66" s="235"/>
      <c r="CW66" s="235"/>
      <c r="CX66" s="235"/>
      <c r="CY66" s="235"/>
      <c r="CZ66" s="235"/>
      <c r="DA66" s="235"/>
      <c r="DB66" s="235"/>
      <c r="DC66" s="235"/>
      <c r="DD66" s="235"/>
      <c r="DE66" s="235"/>
      <c r="DF66" s="235"/>
      <c r="DG66" s="235"/>
      <c r="DH66" s="235"/>
      <c r="DI66" s="235"/>
      <c r="DJ66" s="235"/>
      <c r="DK66" s="235"/>
      <c r="DL66" s="235"/>
      <c r="DM66" s="235"/>
      <c r="DN66" s="235"/>
      <c r="DO66" s="235"/>
      <c r="DP66" s="235"/>
      <c r="DQ66" s="235"/>
      <c r="DR66" s="235"/>
      <c r="DS66" s="235"/>
      <c r="DT66" s="235"/>
      <c r="DU66" s="235"/>
      <c r="DV66" s="235"/>
      <c r="DW66" s="235"/>
      <c r="DX66" s="235"/>
      <c r="DY66" s="235"/>
      <c r="DZ66" s="235"/>
      <c r="EA66" s="235"/>
      <c r="EB66" s="235"/>
      <c r="EC66" s="235"/>
      <c r="ED66" s="235"/>
      <c r="EE66" s="235"/>
      <c r="EF66" s="235"/>
      <c r="EG66" s="235"/>
      <c r="EH66" s="235"/>
      <c r="EI66" s="235"/>
      <c r="EJ66" s="235"/>
      <c r="EK66" s="235"/>
      <c r="EL66" s="235"/>
      <c r="EM66" s="235"/>
      <c r="EN66" s="235"/>
      <c r="EO66" s="235"/>
      <c r="EP66" s="235"/>
      <c r="EQ66" s="235"/>
      <c r="ER66" s="235"/>
      <c r="ES66" s="235"/>
      <c r="ET66" s="235"/>
      <c r="EU66" s="235"/>
      <c r="EV66" s="235"/>
      <c r="EW66" s="235"/>
      <c r="EX66" s="235"/>
      <c r="EY66" s="235"/>
      <c r="EZ66" s="235"/>
      <c r="FA66" s="235"/>
      <c r="FB66" s="235"/>
      <c r="FC66" s="235"/>
      <c r="FD66" s="235"/>
      <c r="FE66" s="235"/>
      <c r="FF66" s="235"/>
      <c r="FG66" s="235"/>
      <c r="FH66" s="235"/>
      <c r="FI66" s="235"/>
      <c r="FJ66" s="235"/>
      <c r="FK66" s="235"/>
      <c r="FL66" s="235"/>
      <c r="FM66" s="235"/>
      <c r="FN66" s="235"/>
      <c r="FO66" s="235"/>
      <c r="FP66" s="235"/>
      <c r="FQ66" s="235"/>
      <c r="FR66" s="235"/>
      <c r="FS66" s="235"/>
      <c r="FT66" s="235"/>
      <c r="FU66" s="235"/>
      <c r="FV66" s="235"/>
      <c r="FW66" s="235"/>
      <c r="FX66" s="235"/>
      <c r="FY66" s="235"/>
      <c r="FZ66" s="235"/>
      <c r="GA66" s="235"/>
      <c r="GB66" s="235"/>
      <c r="GC66" s="235"/>
      <c r="GD66" s="235"/>
      <c r="GE66" s="235"/>
      <c r="GF66" s="235"/>
    </row>
    <row r="67" spans="1:188" s="118" customFormat="1">
      <c r="A67" s="235"/>
      <c r="B67" s="235"/>
      <c r="C67" s="235"/>
      <c r="D67" s="235"/>
      <c r="E67" s="235"/>
      <c r="F67" s="235"/>
      <c r="G67" s="235"/>
      <c r="H67" s="235"/>
      <c r="I67" s="235"/>
      <c r="J67" s="235"/>
      <c r="K67" s="235"/>
      <c r="L67" s="235"/>
      <c r="M67" s="235"/>
      <c r="N67" s="235"/>
      <c r="O67" s="235"/>
      <c r="P67" s="235"/>
      <c r="Q67" s="235"/>
      <c r="R67">
        <v>26</v>
      </c>
      <c r="S67">
        <v>1</v>
      </c>
      <c r="T67" t="s">
        <v>17</v>
      </c>
      <c r="U67" s="235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235"/>
      <c r="AH67" s="235"/>
      <c r="AI67" s="235"/>
      <c r="AJ67" s="235"/>
      <c r="AK67" s="235"/>
      <c r="AL67" s="235"/>
      <c r="AM67" s="235"/>
      <c r="AN67" s="235"/>
      <c r="AO67" s="235"/>
      <c r="AP67" s="235"/>
      <c r="AQ67" s="235"/>
      <c r="AR67" s="235"/>
      <c r="AS67" s="235"/>
      <c r="AT67" s="235"/>
      <c r="AU67" s="235"/>
      <c r="AV67" s="235"/>
      <c r="AW67" s="235"/>
      <c r="AX67" s="235"/>
      <c r="AY67" s="235"/>
      <c r="AZ67" s="235"/>
      <c r="BA67" s="235"/>
      <c r="BB67" s="235"/>
      <c r="BC67" s="235"/>
      <c r="BD67" s="235"/>
      <c r="BE67" s="235"/>
      <c r="BF67" s="235"/>
      <c r="BG67" s="235"/>
      <c r="BH67" s="235"/>
      <c r="BI67" s="235"/>
      <c r="BJ67" s="235"/>
      <c r="BK67" s="235"/>
      <c r="BL67" s="235"/>
      <c r="BM67" s="235"/>
      <c r="BN67" s="235"/>
      <c r="BO67" s="235"/>
      <c r="BP67" s="235"/>
      <c r="BQ67" s="235"/>
      <c r="BR67" s="235"/>
      <c r="BS67" s="235"/>
      <c r="BT67" s="235"/>
      <c r="BU67" s="235"/>
      <c r="BV67" s="235"/>
      <c r="BW67" s="235"/>
      <c r="BX67" s="235"/>
      <c r="BY67" s="235"/>
      <c r="BZ67" s="235"/>
      <c r="CA67" s="235"/>
      <c r="CB67" s="235"/>
      <c r="CC67" s="235"/>
      <c r="CD67" s="235"/>
      <c r="CE67" s="235"/>
      <c r="CF67" s="235"/>
      <c r="CG67" s="235"/>
      <c r="CH67" s="235"/>
      <c r="CI67" s="235"/>
      <c r="CJ67" s="235"/>
      <c r="CK67" s="235"/>
      <c r="CL67" s="235"/>
      <c r="CM67" s="235"/>
      <c r="CN67" s="235"/>
      <c r="CO67" s="235"/>
      <c r="CP67" s="235"/>
      <c r="CQ67" s="235"/>
      <c r="CR67" s="235"/>
      <c r="CS67" s="235"/>
      <c r="CT67" s="235"/>
      <c r="CU67" s="235"/>
      <c r="CV67" s="235"/>
      <c r="CW67" s="235"/>
      <c r="CX67" s="235"/>
      <c r="CY67" s="235"/>
      <c r="CZ67" s="235"/>
      <c r="DA67" s="235"/>
      <c r="DB67" s="235"/>
      <c r="DC67" s="235"/>
      <c r="DD67" s="235"/>
      <c r="DE67" s="235"/>
      <c r="DF67" s="235"/>
      <c r="DG67" s="235"/>
      <c r="DH67" s="235"/>
      <c r="DI67" s="235"/>
      <c r="DJ67" s="235"/>
      <c r="DK67" s="235"/>
      <c r="DL67" s="235"/>
      <c r="DM67" s="235"/>
      <c r="DN67" s="235"/>
      <c r="DO67" s="235"/>
      <c r="DP67" s="235"/>
      <c r="DQ67" s="235"/>
      <c r="DR67" s="235"/>
      <c r="DS67" s="235"/>
      <c r="DT67" s="235"/>
      <c r="DU67" s="235"/>
      <c r="DV67" s="235"/>
      <c r="DW67" s="235"/>
      <c r="DX67" s="235"/>
      <c r="DY67" s="235"/>
      <c r="DZ67" s="235"/>
      <c r="EA67" s="235"/>
      <c r="EB67" s="235"/>
      <c r="EC67" s="235"/>
      <c r="ED67" s="235"/>
      <c r="EE67" s="235"/>
      <c r="EF67" s="235"/>
      <c r="EG67" s="235"/>
      <c r="EH67" s="235"/>
      <c r="EI67" s="235"/>
      <c r="EJ67" s="235"/>
      <c r="EK67" s="235"/>
      <c r="EL67" s="235"/>
      <c r="EM67" s="235"/>
      <c r="EN67" s="235"/>
      <c r="EO67" s="235"/>
      <c r="EP67" s="235"/>
      <c r="EQ67" s="235"/>
      <c r="ER67" s="235"/>
      <c r="ES67" s="235"/>
      <c r="ET67" s="235"/>
      <c r="EU67" s="235"/>
      <c r="EV67" s="235"/>
      <c r="EW67" s="235"/>
      <c r="EX67" s="235"/>
      <c r="EY67" s="235"/>
      <c r="EZ67" s="235"/>
      <c r="FA67" s="235"/>
      <c r="FB67" s="235"/>
      <c r="FC67" s="235"/>
      <c r="FD67" s="235"/>
      <c r="FE67" s="235"/>
      <c r="FF67" s="235"/>
      <c r="FG67" s="235"/>
      <c r="FH67" s="235"/>
      <c r="FI67" s="235"/>
      <c r="FJ67" s="235"/>
      <c r="FK67" s="235"/>
      <c r="FL67" s="235"/>
      <c r="FM67" s="235"/>
      <c r="FN67" s="235"/>
      <c r="FO67" s="235"/>
      <c r="FP67" s="235"/>
      <c r="FQ67" s="235"/>
      <c r="FR67" s="235"/>
      <c r="FS67" s="235"/>
      <c r="FT67" s="235"/>
      <c r="FU67" s="235"/>
      <c r="FV67" s="235"/>
      <c r="FW67" s="235"/>
      <c r="FX67" s="235"/>
      <c r="FY67" s="235"/>
      <c r="FZ67" s="235"/>
      <c r="GA67" s="235"/>
      <c r="GB67" s="235"/>
      <c r="GC67" s="235"/>
      <c r="GD67" s="235"/>
      <c r="GE67" s="235"/>
      <c r="GF67" s="235"/>
    </row>
    <row r="68" spans="1:188">
      <c r="R68">
        <v>1</v>
      </c>
      <c r="S68">
        <v>2</v>
      </c>
      <c r="T68" t="s">
        <v>17</v>
      </c>
    </row>
    <row r="69" spans="1:188">
      <c r="A69" s="223"/>
      <c r="B69" s="223"/>
      <c r="C69" s="223"/>
      <c r="R69">
        <v>37</v>
      </c>
      <c r="S69">
        <v>3</v>
      </c>
      <c r="T69" t="s">
        <v>17</v>
      </c>
    </row>
    <row r="70" spans="1:188">
      <c r="A70" s="235"/>
      <c r="B70" s="235"/>
      <c r="C70" s="235"/>
      <c r="R70">
        <v>4</v>
      </c>
      <c r="S70">
        <v>4</v>
      </c>
      <c r="T70" t="s">
        <v>17</v>
      </c>
    </row>
    <row r="71" spans="1:188">
      <c r="A71" s="235"/>
      <c r="B71" s="235"/>
      <c r="C71" s="235"/>
      <c r="R71">
        <v>105</v>
      </c>
      <c r="S71">
        <v>6</v>
      </c>
      <c r="T71" t="s">
        <v>17</v>
      </c>
    </row>
    <row r="72" spans="1:188">
      <c r="A72" s="235"/>
      <c r="B72" s="235"/>
      <c r="C72" s="235"/>
      <c r="R72">
        <v>15</v>
      </c>
      <c r="S72">
        <v>7</v>
      </c>
      <c r="T72" t="s">
        <v>17</v>
      </c>
    </row>
    <row r="73" spans="1:188">
      <c r="B73" s="235"/>
      <c r="C73" s="235"/>
      <c r="R73">
        <v>40235</v>
      </c>
      <c r="S73">
        <v>0</v>
      </c>
      <c r="T73" t="s">
        <v>18</v>
      </c>
    </row>
    <row r="74" spans="1:188">
      <c r="A74" s="235"/>
      <c r="B74" s="235"/>
      <c r="C74" s="235"/>
      <c r="R74">
        <v>32</v>
      </c>
      <c r="S74">
        <v>1</v>
      </c>
      <c r="T74" t="s">
        <v>18</v>
      </c>
    </row>
    <row r="75" spans="1:188">
      <c r="B75" s="235"/>
      <c r="C75" s="235"/>
      <c r="R75">
        <v>53</v>
      </c>
      <c r="S75">
        <v>3</v>
      </c>
      <c r="T75" t="s">
        <v>18</v>
      </c>
    </row>
    <row r="76" spans="1:188">
      <c r="B76" s="235"/>
      <c r="C76" s="235"/>
      <c r="R76">
        <v>1</v>
      </c>
      <c r="S76">
        <v>4</v>
      </c>
      <c r="T76" t="s">
        <v>18</v>
      </c>
    </row>
    <row r="77" spans="1:188">
      <c r="A77" s="235"/>
      <c r="B77" s="235"/>
      <c r="C77" s="235"/>
      <c r="R77">
        <v>201</v>
      </c>
      <c r="S77">
        <v>6</v>
      </c>
      <c r="T77" t="s">
        <v>18</v>
      </c>
    </row>
    <row r="78" spans="1:188">
      <c r="A78" s="235"/>
      <c r="B78" s="235"/>
      <c r="C78" s="235"/>
      <c r="R78">
        <v>78</v>
      </c>
      <c r="S78">
        <v>7</v>
      </c>
      <c r="T78" t="s">
        <v>18</v>
      </c>
    </row>
    <row r="79" spans="1:188">
      <c r="A79" s="235"/>
      <c r="B79" s="235"/>
      <c r="C79" s="235"/>
      <c r="R79">
        <v>8782</v>
      </c>
      <c r="S79">
        <v>0</v>
      </c>
      <c r="T79" t="s">
        <v>19</v>
      </c>
    </row>
    <row r="80" spans="1:188">
      <c r="A80" s="235"/>
      <c r="B80" s="235"/>
      <c r="C80" s="235"/>
      <c r="R80">
        <v>35</v>
      </c>
      <c r="S80">
        <v>1</v>
      </c>
      <c r="T80" t="s">
        <v>19</v>
      </c>
    </row>
    <row r="81" spans="1:20">
      <c r="A81" s="235"/>
      <c r="B81" s="235"/>
      <c r="C81" s="235"/>
      <c r="R81">
        <v>4</v>
      </c>
      <c r="S81">
        <v>2</v>
      </c>
      <c r="T81" t="s">
        <v>19</v>
      </c>
    </row>
    <row r="82" spans="1:20">
      <c r="A82" s="235"/>
      <c r="B82" s="235"/>
      <c r="C82" s="235"/>
      <c r="R82">
        <v>40</v>
      </c>
      <c r="S82">
        <v>3</v>
      </c>
      <c r="T82" t="s">
        <v>19</v>
      </c>
    </row>
    <row r="83" spans="1:20">
      <c r="B83" s="235"/>
      <c r="C83" s="235"/>
      <c r="R83">
        <v>1</v>
      </c>
      <c r="S83">
        <v>4</v>
      </c>
      <c r="T83" t="s">
        <v>19</v>
      </c>
    </row>
    <row r="84" spans="1:20">
      <c r="B84" s="235"/>
      <c r="C84" s="235"/>
      <c r="R84">
        <v>4</v>
      </c>
      <c r="S84">
        <v>5</v>
      </c>
      <c r="T84" t="s">
        <v>19</v>
      </c>
    </row>
    <row r="85" spans="1:20">
      <c r="A85" s="235"/>
      <c r="B85" s="235"/>
      <c r="C85" s="235"/>
      <c r="R85">
        <v>108</v>
      </c>
      <c r="S85">
        <v>6</v>
      </c>
      <c r="T85" t="s">
        <v>19</v>
      </c>
    </row>
    <row r="86" spans="1:20">
      <c r="A86" s="235"/>
      <c r="B86" s="235"/>
      <c r="C86" s="235"/>
      <c r="R86">
        <v>29</v>
      </c>
      <c r="S86">
        <v>7</v>
      </c>
      <c r="T86" t="s">
        <v>19</v>
      </c>
    </row>
    <row r="87" spans="1:20">
      <c r="A87" s="235"/>
      <c r="B87" s="235"/>
      <c r="C87" s="235"/>
      <c r="R87">
        <v>19988</v>
      </c>
      <c r="S87">
        <v>0</v>
      </c>
      <c r="T87" t="s">
        <v>20</v>
      </c>
    </row>
    <row r="88" spans="1:20">
      <c r="A88" s="235"/>
      <c r="B88" s="235"/>
      <c r="C88" s="235"/>
      <c r="R88">
        <v>29</v>
      </c>
      <c r="S88">
        <v>1</v>
      </c>
      <c r="T88" t="s">
        <v>20</v>
      </c>
    </row>
    <row r="89" spans="1:20">
      <c r="B89" s="235"/>
      <c r="C89" s="235"/>
      <c r="R89">
        <v>2</v>
      </c>
      <c r="S89">
        <v>2</v>
      </c>
      <c r="T89" t="s">
        <v>20</v>
      </c>
    </row>
    <row r="90" spans="1:20">
      <c r="A90" s="235"/>
      <c r="B90" s="235"/>
      <c r="C90" s="235"/>
      <c r="R90">
        <v>37</v>
      </c>
      <c r="S90">
        <v>3</v>
      </c>
      <c r="T90" t="s">
        <v>20</v>
      </c>
    </row>
    <row r="91" spans="1:20">
      <c r="B91" s="235"/>
      <c r="C91" s="235"/>
      <c r="R91">
        <v>2</v>
      </c>
      <c r="S91">
        <v>5</v>
      </c>
      <c r="T91" t="s">
        <v>20</v>
      </c>
    </row>
    <row r="92" spans="1:20">
      <c r="B92" s="235"/>
      <c r="C92" s="235"/>
      <c r="R92">
        <v>147</v>
      </c>
      <c r="S92">
        <v>6</v>
      </c>
      <c r="T92" t="s">
        <v>20</v>
      </c>
    </row>
    <row r="93" spans="1:20">
      <c r="A93" s="235"/>
      <c r="B93" s="235"/>
      <c r="C93" s="235"/>
      <c r="R93">
        <v>52</v>
      </c>
      <c r="S93">
        <v>7</v>
      </c>
      <c r="T93" t="s">
        <v>20</v>
      </c>
    </row>
    <row r="94" spans="1:20">
      <c r="A94" s="235"/>
      <c r="B94" s="235"/>
      <c r="C94" s="235"/>
      <c r="R94">
        <v>23203</v>
      </c>
      <c r="S94">
        <v>0</v>
      </c>
      <c r="T94" t="s">
        <v>21</v>
      </c>
    </row>
    <row r="95" spans="1:20">
      <c r="A95" s="235"/>
      <c r="B95" s="235"/>
      <c r="C95" s="235"/>
      <c r="R95">
        <v>27</v>
      </c>
      <c r="S95">
        <v>1</v>
      </c>
      <c r="T95" t="s">
        <v>21</v>
      </c>
    </row>
    <row r="96" spans="1:20">
      <c r="A96" s="235"/>
      <c r="B96" s="235"/>
      <c r="C96" s="235"/>
      <c r="R96">
        <v>1</v>
      </c>
      <c r="S96">
        <v>2</v>
      </c>
      <c r="T96" t="s">
        <v>21</v>
      </c>
    </row>
    <row r="97" spans="1:20">
      <c r="A97" s="235"/>
      <c r="B97" s="235"/>
      <c r="C97" s="235"/>
      <c r="R97">
        <v>31</v>
      </c>
      <c r="S97">
        <v>3</v>
      </c>
      <c r="T97" t="s">
        <v>21</v>
      </c>
    </row>
    <row r="98" spans="1:20">
      <c r="A98" s="235"/>
      <c r="B98" s="235"/>
      <c r="C98" s="235"/>
      <c r="R98">
        <v>1</v>
      </c>
      <c r="S98">
        <v>4</v>
      </c>
      <c r="T98" t="s">
        <v>21</v>
      </c>
    </row>
    <row r="99" spans="1:20">
      <c r="B99" s="235"/>
      <c r="C99" s="235"/>
      <c r="R99">
        <v>272</v>
      </c>
      <c r="S99">
        <v>6</v>
      </c>
      <c r="T99" t="s">
        <v>21</v>
      </c>
    </row>
    <row r="100" spans="1:20">
      <c r="A100" s="235"/>
      <c r="B100" s="235"/>
      <c r="C100" s="235"/>
      <c r="R100">
        <v>54</v>
      </c>
      <c r="S100">
        <v>7</v>
      </c>
      <c r="T100" t="s">
        <v>21</v>
      </c>
    </row>
    <row r="101" spans="1:20">
      <c r="A101" s="235"/>
      <c r="B101" s="235"/>
      <c r="C101" s="235"/>
      <c r="R101">
        <v>8598</v>
      </c>
      <c r="S101">
        <v>0</v>
      </c>
      <c r="T101" t="s">
        <v>22</v>
      </c>
    </row>
    <row r="102" spans="1:20">
      <c r="A102" s="235"/>
      <c r="B102" s="235"/>
      <c r="C102" s="235"/>
      <c r="R102">
        <v>33</v>
      </c>
      <c r="S102">
        <v>1</v>
      </c>
      <c r="T102" t="s">
        <v>22</v>
      </c>
    </row>
    <row r="103" spans="1:20">
      <c r="A103" s="235"/>
      <c r="B103" s="235"/>
      <c r="C103" s="235"/>
      <c r="R103">
        <v>1</v>
      </c>
      <c r="S103">
        <v>2</v>
      </c>
      <c r="T103" t="s">
        <v>22</v>
      </c>
    </row>
    <row r="104" spans="1:20">
      <c r="A104" s="235"/>
      <c r="B104" s="235"/>
      <c r="C104" s="235"/>
      <c r="R104">
        <v>25</v>
      </c>
      <c r="S104">
        <v>3</v>
      </c>
      <c r="T104" t="s">
        <v>22</v>
      </c>
    </row>
    <row r="105" spans="1:20">
      <c r="A105" s="235"/>
      <c r="B105" s="235"/>
      <c r="C105" s="235"/>
      <c r="R105">
        <v>98</v>
      </c>
      <c r="S105">
        <v>6</v>
      </c>
      <c r="T105" t="s">
        <v>22</v>
      </c>
    </row>
    <row r="106" spans="1:20">
      <c r="A106" s="235"/>
      <c r="B106" s="235"/>
      <c r="C106" s="235"/>
      <c r="R106">
        <v>38</v>
      </c>
      <c r="S106">
        <v>7</v>
      </c>
      <c r="T106" t="s">
        <v>22</v>
      </c>
    </row>
    <row r="107" spans="1:20">
      <c r="B107" s="235"/>
      <c r="C107" s="235"/>
      <c r="R107">
        <v>7978</v>
      </c>
      <c r="S107">
        <v>0</v>
      </c>
      <c r="T107" t="s">
        <v>23</v>
      </c>
    </row>
    <row r="108" spans="1:20">
      <c r="B108" s="235"/>
      <c r="C108" s="235"/>
      <c r="R108">
        <v>16</v>
      </c>
      <c r="S108">
        <v>1</v>
      </c>
      <c r="T108" t="s">
        <v>23</v>
      </c>
    </row>
    <row r="109" spans="1:20">
      <c r="A109" s="235"/>
      <c r="B109" s="235"/>
      <c r="C109" s="235"/>
      <c r="R109">
        <v>21</v>
      </c>
      <c r="S109">
        <v>3</v>
      </c>
      <c r="T109" t="s">
        <v>23</v>
      </c>
    </row>
    <row r="110" spans="1:20">
      <c r="A110" s="235"/>
      <c r="B110" s="235"/>
      <c r="C110" s="235"/>
      <c r="R110">
        <v>1</v>
      </c>
      <c r="S110">
        <v>4</v>
      </c>
      <c r="T110" t="s">
        <v>23</v>
      </c>
    </row>
    <row r="111" spans="1:20">
      <c r="A111" s="235"/>
      <c r="B111" s="235"/>
      <c r="C111" s="235"/>
      <c r="R111">
        <v>60</v>
      </c>
      <c r="S111">
        <v>6</v>
      </c>
      <c r="T111" t="s">
        <v>23</v>
      </c>
    </row>
    <row r="112" spans="1:20">
      <c r="A112" s="235"/>
      <c r="B112" s="235"/>
      <c r="C112" s="235"/>
      <c r="R112">
        <v>57</v>
      </c>
      <c r="S112">
        <v>7</v>
      </c>
      <c r="T112" t="s">
        <v>23</v>
      </c>
    </row>
    <row r="113" spans="1:20">
      <c r="A113" s="235"/>
      <c r="B113" s="235"/>
      <c r="C113" s="235"/>
      <c r="R113">
        <v>15622</v>
      </c>
      <c r="S113">
        <v>0</v>
      </c>
      <c r="T113" t="s">
        <v>24</v>
      </c>
    </row>
    <row r="114" spans="1:20">
      <c r="A114" s="235"/>
      <c r="B114" s="235"/>
      <c r="C114" s="235"/>
      <c r="R114">
        <v>25</v>
      </c>
      <c r="S114">
        <v>1</v>
      </c>
      <c r="T114" t="s">
        <v>24</v>
      </c>
    </row>
    <row r="115" spans="1:20">
      <c r="B115" s="235"/>
      <c r="C115" s="235"/>
      <c r="R115">
        <v>14</v>
      </c>
      <c r="S115">
        <v>3</v>
      </c>
      <c r="T115" t="s">
        <v>24</v>
      </c>
    </row>
    <row r="116" spans="1:20">
      <c r="A116" s="235"/>
      <c r="B116" s="235"/>
      <c r="C116" s="235"/>
      <c r="R116">
        <v>1</v>
      </c>
      <c r="S116">
        <v>5</v>
      </c>
      <c r="T116" t="s">
        <v>24</v>
      </c>
    </row>
    <row r="117" spans="1:20">
      <c r="A117" s="235"/>
      <c r="B117" s="235"/>
      <c r="C117" s="235"/>
      <c r="R117">
        <v>82</v>
      </c>
      <c r="S117">
        <v>6</v>
      </c>
      <c r="T117" t="s">
        <v>24</v>
      </c>
    </row>
    <row r="118" spans="1:20">
      <c r="A118" s="235"/>
      <c r="B118" s="235"/>
      <c r="C118" s="235"/>
      <c r="R118">
        <v>26</v>
      </c>
      <c r="S118">
        <v>7</v>
      </c>
      <c r="T118" t="s">
        <v>24</v>
      </c>
    </row>
    <row r="119" spans="1:20">
      <c r="A119" s="235"/>
      <c r="B119" s="235"/>
      <c r="C119" s="235"/>
      <c r="R119">
        <v>1951</v>
      </c>
      <c r="S119">
        <v>0</v>
      </c>
      <c r="T119" t="s">
        <v>25</v>
      </c>
    </row>
    <row r="120" spans="1:20">
      <c r="A120" s="235"/>
      <c r="B120" s="235"/>
      <c r="C120" s="235"/>
      <c r="R120">
        <v>5</v>
      </c>
      <c r="S120">
        <v>1</v>
      </c>
      <c r="T120" t="s">
        <v>25</v>
      </c>
    </row>
    <row r="121" spans="1:20">
      <c r="A121" s="235"/>
      <c r="B121" s="235"/>
      <c r="C121" s="235"/>
      <c r="R121">
        <v>13</v>
      </c>
      <c r="S121">
        <v>3</v>
      </c>
      <c r="T121" t="s">
        <v>25</v>
      </c>
    </row>
    <row r="122" spans="1:20">
      <c r="A122" s="235"/>
      <c r="B122" s="235"/>
      <c r="C122" s="235"/>
      <c r="R122">
        <v>1</v>
      </c>
      <c r="S122">
        <v>4</v>
      </c>
      <c r="T122" t="s">
        <v>25</v>
      </c>
    </row>
    <row r="123" spans="1:20">
      <c r="B123" s="235"/>
      <c r="C123" s="235"/>
      <c r="R123">
        <v>25</v>
      </c>
      <c r="S123">
        <v>6</v>
      </c>
      <c r="T123" t="s">
        <v>25</v>
      </c>
    </row>
    <row r="124" spans="1:20">
      <c r="B124" s="235"/>
      <c r="C124" s="235"/>
      <c r="R124">
        <v>19</v>
      </c>
      <c r="S124">
        <v>7</v>
      </c>
      <c r="T124" t="s">
        <v>25</v>
      </c>
    </row>
    <row r="125" spans="1:20">
      <c r="A125" s="235"/>
      <c r="B125" s="235"/>
      <c r="C125" s="235"/>
      <c r="R125">
        <v>11040</v>
      </c>
      <c r="S125">
        <v>0</v>
      </c>
      <c r="T125" t="s">
        <v>26</v>
      </c>
    </row>
    <row r="126" spans="1:20">
      <c r="A126" s="235"/>
      <c r="B126" s="235"/>
      <c r="C126" s="235"/>
      <c r="R126">
        <v>15</v>
      </c>
      <c r="S126">
        <v>1</v>
      </c>
      <c r="T126" t="s">
        <v>26</v>
      </c>
    </row>
    <row r="127" spans="1:20">
      <c r="A127" s="235"/>
      <c r="B127" s="235"/>
      <c r="C127" s="235"/>
      <c r="R127">
        <v>19</v>
      </c>
      <c r="S127">
        <v>3</v>
      </c>
      <c r="T127" t="s">
        <v>26</v>
      </c>
    </row>
    <row r="128" spans="1:20">
      <c r="A128" s="235"/>
      <c r="B128" s="235"/>
      <c r="C128" s="235"/>
      <c r="R128">
        <v>1</v>
      </c>
      <c r="S128">
        <v>4</v>
      </c>
      <c r="T128" t="s">
        <v>26</v>
      </c>
    </row>
    <row r="129" spans="1:20">
      <c r="A129" s="235"/>
      <c r="B129" s="235"/>
      <c r="C129" s="235"/>
      <c r="R129">
        <v>67</v>
      </c>
      <c r="S129">
        <v>6</v>
      </c>
      <c r="T129" t="s">
        <v>26</v>
      </c>
    </row>
    <row r="130" spans="1:20">
      <c r="A130" s="235"/>
      <c r="B130" s="235"/>
      <c r="C130" s="235"/>
      <c r="R130">
        <v>18</v>
      </c>
      <c r="S130">
        <v>7</v>
      </c>
      <c r="T130" t="s">
        <v>26</v>
      </c>
    </row>
    <row r="131" spans="1:20">
      <c r="A131" s="235"/>
      <c r="B131" s="235"/>
      <c r="C131" s="235"/>
      <c r="R131">
        <v>34411</v>
      </c>
      <c r="S131">
        <v>0</v>
      </c>
      <c r="T131" t="s">
        <v>27</v>
      </c>
    </row>
    <row r="132" spans="1:20">
      <c r="A132" s="235"/>
      <c r="B132" s="235"/>
      <c r="C132" s="235"/>
      <c r="R132">
        <v>13</v>
      </c>
      <c r="S132">
        <v>1</v>
      </c>
      <c r="T132" t="s">
        <v>27</v>
      </c>
    </row>
    <row r="133" spans="1:20">
      <c r="A133" s="235"/>
      <c r="B133" s="235"/>
      <c r="C133" s="235"/>
      <c r="R133">
        <v>2</v>
      </c>
      <c r="S133">
        <v>2</v>
      </c>
      <c r="T133" t="s">
        <v>27</v>
      </c>
    </row>
    <row r="134" spans="1:20">
      <c r="A134" s="235"/>
      <c r="B134" s="235"/>
      <c r="C134" s="235"/>
      <c r="R134">
        <v>35</v>
      </c>
      <c r="S134">
        <v>3</v>
      </c>
      <c r="T134" t="s">
        <v>27</v>
      </c>
    </row>
    <row r="135" spans="1:20">
      <c r="A135" s="235"/>
      <c r="B135" s="235"/>
      <c r="C135" s="235"/>
      <c r="R135">
        <v>254</v>
      </c>
      <c r="S135">
        <v>6</v>
      </c>
      <c r="T135" t="s">
        <v>27</v>
      </c>
    </row>
    <row r="136" spans="1:20">
      <c r="A136" s="235"/>
      <c r="B136" s="235"/>
      <c r="C136" s="235"/>
      <c r="R136">
        <v>26</v>
      </c>
      <c r="S136">
        <v>7</v>
      </c>
      <c r="T136" t="s">
        <v>27</v>
      </c>
    </row>
    <row r="137" spans="1:20">
      <c r="B137" s="235"/>
      <c r="C137" s="235"/>
      <c r="R137">
        <v>43530</v>
      </c>
      <c r="S137">
        <v>0</v>
      </c>
      <c r="T137" t="s">
        <v>28</v>
      </c>
    </row>
    <row r="138" spans="1:20">
      <c r="A138" s="235"/>
      <c r="B138" s="235"/>
      <c r="C138" s="235"/>
      <c r="R138">
        <v>59</v>
      </c>
      <c r="S138">
        <v>1</v>
      </c>
      <c r="T138" t="s">
        <v>28</v>
      </c>
    </row>
    <row r="139" spans="1:20">
      <c r="B139" s="235"/>
      <c r="C139" s="235"/>
      <c r="R139">
        <v>5</v>
      </c>
      <c r="S139">
        <v>2</v>
      </c>
      <c r="T139" t="s">
        <v>28</v>
      </c>
    </row>
    <row r="140" spans="1:20">
      <c r="A140" s="235"/>
      <c r="B140" s="235"/>
      <c r="C140" s="235"/>
      <c r="R140">
        <v>79</v>
      </c>
      <c r="S140">
        <v>3</v>
      </c>
      <c r="T140" t="s">
        <v>28</v>
      </c>
    </row>
    <row r="141" spans="1:20">
      <c r="A141" s="235"/>
      <c r="B141" s="235"/>
      <c r="C141" s="235"/>
      <c r="R141">
        <v>1</v>
      </c>
      <c r="S141">
        <v>4</v>
      </c>
      <c r="T141" t="s">
        <v>28</v>
      </c>
    </row>
    <row r="142" spans="1:20">
      <c r="A142" s="235"/>
      <c r="B142" s="235"/>
      <c r="C142" s="235"/>
      <c r="R142">
        <v>2</v>
      </c>
      <c r="S142">
        <v>5</v>
      </c>
      <c r="T142" t="s">
        <v>28</v>
      </c>
    </row>
    <row r="143" spans="1:20">
      <c r="A143" s="235"/>
      <c r="B143" s="235"/>
      <c r="C143" s="235"/>
      <c r="R143">
        <v>869</v>
      </c>
      <c r="S143">
        <v>6</v>
      </c>
      <c r="T143" t="s">
        <v>28</v>
      </c>
    </row>
    <row r="144" spans="1:20">
      <c r="A144" s="235"/>
      <c r="B144" s="235"/>
      <c r="C144" s="235"/>
      <c r="R144">
        <v>83</v>
      </c>
      <c r="S144">
        <v>7</v>
      </c>
      <c r="T144" t="s">
        <v>28</v>
      </c>
    </row>
    <row r="145" spans="1:20">
      <c r="A145" s="235"/>
      <c r="B145" s="235"/>
      <c r="C145" s="235"/>
      <c r="R145">
        <v>65305</v>
      </c>
      <c r="S145">
        <v>0</v>
      </c>
      <c r="T145" t="s">
        <v>29</v>
      </c>
    </row>
    <row r="146" spans="1:20">
      <c r="A146" s="235"/>
      <c r="B146" s="235"/>
      <c r="C146" s="235"/>
      <c r="R146">
        <v>17</v>
      </c>
      <c r="S146">
        <v>1</v>
      </c>
      <c r="T146" t="s">
        <v>29</v>
      </c>
    </row>
    <row r="147" spans="1:20">
      <c r="B147" s="235"/>
      <c r="C147" s="235"/>
      <c r="R147">
        <v>4</v>
      </c>
      <c r="S147">
        <v>2</v>
      </c>
      <c r="T147" t="s">
        <v>29</v>
      </c>
    </row>
    <row r="148" spans="1:20">
      <c r="A148" s="235"/>
      <c r="B148" s="235"/>
      <c r="C148" s="235"/>
      <c r="R148">
        <v>47</v>
      </c>
      <c r="S148">
        <v>3</v>
      </c>
      <c r="T148" t="s">
        <v>29</v>
      </c>
    </row>
    <row r="149" spans="1:20">
      <c r="A149" s="235"/>
      <c r="B149" s="235"/>
      <c r="C149" s="235"/>
      <c r="R149">
        <v>1</v>
      </c>
      <c r="S149">
        <v>4</v>
      </c>
      <c r="T149" t="s">
        <v>29</v>
      </c>
    </row>
    <row r="150" spans="1:20">
      <c r="A150" s="235"/>
      <c r="B150" s="235"/>
      <c r="C150" s="235"/>
      <c r="R150">
        <v>813</v>
      </c>
      <c r="S150">
        <v>6</v>
      </c>
      <c r="T150" t="s">
        <v>29</v>
      </c>
    </row>
    <row r="151" spans="1:20">
      <c r="A151" s="235"/>
      <c r="B151" s="235"/>
      <c r="C151" s="235"/>
      <c r="R151">
        <v>108</v>
      </c>
      <c r="S151">
        <v>7</v>
      </c>
      <c r="T151" t="s">
        <v>29</v>
      </c>
    </row>
    <row r="152" spans="1:20">
      <c r="A152" s="235"/>
      <c r="B152" s="235"/>
      <c r="C152" s="235"/>
      <c r="R152">
        <v>23208</v>
      </c>
      <c r="S152">
        <v>0</v>
      </c>
      <c r="T152" t="s">
        <v>30</v>
      </c>
    </row>
    <row r="153" spans="1:20">
      <c r="B153" s="235"/>
      <c r="C153" s="235"/>
      <c r="R153">
        <v>16</v>
      </c>
      <c r="S153">
        <v>1</v>
      </c>
      <c r="T153" t="s">
        <v>30</v>
      </c>
    </row>
    <row r="154" spans="1:20">
      <c r="A154" s="235"/>
      <c r="B154" s="235"/>
      <c r="C154" s="235"/>
      <c r="R154">
        <v>1</v>
      </c>
      <c r="S154">
        <v>2</v>
      </c>
      <c r="T154" t="s">
        <v>30</v>
      </c>
    </row>
    <row r="155" spans="1:20">
      <c r="A155" s="235"/>
      <c r="B155" s="235"/>
      <c r="C155" s="235"/>
      <c r="R155">
        <v>21</v>
      </c>
      <c r="S155">
        <v>3</v>
      </c>
      <c r="T155" t="s">
        <v>30</v>
      </c>
    </row>
    <row r="156" spans="1:20">
      <c r="A156" s="235"/>
      <c r="B156" s="235"/>
      <c r="C156" s="235"/>
      <c r="R156">
        <v>1</v>
      </c>
      <c r="S156">
        <v>4</v>
      </c>
      <c r="T156" t="s">
        <v>30</v>
      </c>
    </row>
    <row r="157" spans="1:20">
      <c r="A157" s="235"/>
      <c r="B157" s="235"/>
      <c r="C157" s="235"/>
      <c r="R157">
        <v>1</v>
      </c>
      <c r="S157">
        <v>5</v>
      </c>
      <c r="T157" t="s">
        <v>30</v>
      </c>
    </row>
    <row r="158" spans="1:20">
      <c r="A158" s="235"/>
      <c r="B158" s="235"/>
      <c r="C158" s="235"/>
      <c r="R158">
        <v>132</v>
      </c>
      <c r="S158">
        <v>6</v>
      </c>
      <c r="T158" t="s">
        <v>30</v>
      </c>
    </row>
    <row r="159" spans="1:20">
      <c r="A159" s="235"/>
      <c r="B159" s="235"/>
      <c r="C159" s="235"/>
      <c r="R159">
        <v>44</v>
      </c>
      <c r="S159">
        <v>7</v>
      </c>
      <c r="T159" t="s">
        <v>30</v>
      </c>
    </row>
    <row r="160" spans="1:20">
      <c r="A160" s="235"/>
      <c r="B160" s="235"/>
      <c r="C160" s="235"/>
    </row>
    <row r="161" spans="1:3">
      <c r="A161" s="235"/>
      <c r="B161" s="235"/>
      <c r="C161" s="235"/>
    </row>
    <row r="162" spans="1:3">
      <c r="A162" s="235"/>
      <c r="B162" s="235"/>
      <c r="C162" s="235"/>
    </row>
    <row r="163" spans="1:3">
      <c r="B163" s="235"/>
      <c r="C163" s="235"/>
    </row>
    <row r="164" spans="1:3">
      <c r="A164" s="235"/>
      <c r="B164" s="235"/>
      <c r="C164" s="235"/>
    </row>
    <row r="165" spans="1:3">
      <c r="A165" s="235"/>
      <c r="B165" s="235"/>
      <c r="C165" s="235"/>
    </row>
    <row r="166" spans="1:3">
      <c r="A166" s="235"/>
      <c r="B166" s="235"/>
      <c r="C166" s="235"/>
    </row>
    <row r="167" spans="1:3">
      <c r="A167" s="235"/>
      <c r="B167" s="235"/>
      <c r="C167" s="235"/>
    </row>
    <row r="168" spans="1:3">
      <c r="A168" s="235"/>
      <c r="B168" s="235"/>
      <c r="C168" s="235"/>
    </row>
    <row r="169" spans="1:3">
      <c r="A169" s="235"/>
      <c r="B169" s="235"/>
      <c r="C169" s="235"/>
    </row>
    <row r="170" spans="1:3">
      <c r="A170" s="235"/>
      <c r="B170" s="235"/>
      <c r="C170" s="235"/>
    </row>
    <row r="171" spans="1:3">
      <c r="A171" s="235"/>
      <c r="B171" s="235"/>
      <c r="C171" s="235"/>
    </row>
    <row r="172" spans="1:3">
      <c r="A172" s="235"/>
      <c r="B172" s="235"/>
      <c r="C172" s="235"/>
    </row>
    <row r="173" spans="1:3">
      <c r="A173" s="235"/>
      <c r="B173" s="235"/>
      <c r="C173" s="235"/>
    </row>
    <row r="174" spans="1:3">
      <c r="A174" s="235"/>
      <c r="B174" s="235"/>
      <c r="C174" s="235"/>
    </row>
    <row r="175" spans="1:3">
      <c r="A175" s="235"/>
      <c r="B175" s="235"/>
      <c r="C175" s="235"/>
    </row>
    <row r="176" spans="1:3">
      <c r="A176" s="235"/>
      <c r="B176" s="235"/>
      <c r="C176" s="235"/>
    </row>
    <row r="177" spans="1:3">
      <c r="A177" s="235"/>
      <c r="B177" s="235"/>
      <c r="C177" s="235"/>
    </row>
    <row r="178" spans="1:3">
      <c r="A178" s="235"/>
      <c r="B178" s="235"/>
      <c r="C178" s="235"/>
    </row>
    <row r="179" spans="1:3">
      <c r="B179" s="235"/>
      <c r="C179" s="235"/>
    </row>
    <row r="180" spans="1:3">
      <c r="A180" s="235"/>
      <c r="B180" s="235"/>
      <c r="C180" s="235"/>
    </row>
    <row r="181" spans="1:3">
      <c r="A181" s="235"/>
      <c r="B181" s="235"/>
      <c r="C181" s="235"/>
    </row>
    <row r="182" spans="1:3">
      <c r="A182" s="235"/>
      <c r="B182" s="235"/>
      <c r="C182" s="235"/>
    </row>
    <row r="183" spans="1:3">
      <c r="A183" s="235"/>
      <c r="B183" s="235"/>
      <c r="C183" s="235"/>
    </row>
    <row r="184" spans="1:3">
      <c r="A184" s="235"/>
      <c r="B184" s="235"/>
      <c r="C184" s="235"/>
    </row>
    <row r="185" spans="1:3">
      <c r="B185" s="235"/>
      <c r="C185" s="235"/>
    </row>
    <row r="186" spans="1:3">
      <c r="A186" s="235"/>
      <c r="B186" s="235"/>
      <c r="C186" s="235"/>
    </row>
    <row r="187" spans="1:3">
      <c r="A187" s="235"/>
      <c r="B187" s="235"/>
      <c r="C187" s="235"/>
    </row>
    <row r="188" spans="1:3">
      <c r="A188" s="235"/>
      <c r="B188" s="235"/>
      <c r="C188" s="235"/>
    </row>
    <row r="189" spans="1:3">
      <c r="A189" s="235"/>
      <c r="B189" s="235"/>
      <c r="C189" s="235"/>
    </row>
    <row r="190" spans="1:3">
      <c r="A190" s="235"/>
      <c r="B190" s="235"/>
      <c r="C190" s="235"/>
    </row>
    <row r="191" spans="1:3">
      <c r="A191" s="235"/>
      <c r="B191" s="235"/>
      <c r="C191" s="235"/>
    </row>
    <row r="192" spans="1:3">
      <c r="A192" s="235"/>
      <c r="B192" s="235"/>
      <c r="C192" s="235"/>
    </row>
    <row r="193" spans="1:3">
      <c r="A193" s="235"/>
      <c r="B193" s="235"/>
      <c r="C193" s="235"/>
    </row>
    <row r="194" spans="1:3">
      <c r="A194" s="235"/>
      <c r="B194" s="235"/>
      <c r="C194" s="235"/>
    </row>
    <row r="195" spans="1:3">
      <c r="B195" s="235"/>
      <c r="C195" s="235"/>
    </row>
    <row r="196" spans="1:3">
      <c r="A196" s="235"/>
      <c r="B196" s="235"/>
      <c r="C196" s="235"/>
    </row>
    <row r="197" spans="1:3">
      <c r="A197" s="235"/>
      <c r="B197" s="235"/>
      <c r="C197" s="235"/>
    </row>
    <row r="198" spans="1:3">
      <c r="A198" s="235"/>
      <c r="B198" s="235"/>
      <c r="C198" s="235"/>
    </row>
    <row r="199" spans="1:3">
      <c r="A199" s="235"/>
      <c r="B199" s="235"/>
      <c r="C199" s="235"/>
    </row>
    <row r="200" spans="1:3">
      <c r="A200" s="235"/>
      <c r="B200" s="235"/>
      <c r="C200" s="235"/>
    </row>
    <row r="201" spans="1:3">
      <c r="A201" s="235"/>
      <c r="B201" s="235"/>
      <c r="C201" s="235"/>
    </row>
    <row r="202" spans="1:3">
      <c r="A202" s="235"/>
      <c r="B202" s="235"/>
      <c r="C202" s="235"/>
    </row>
    <row r="203" spans="1:3">
      <c r="B203" s="235"/>
      <c r="C203" s="235"/>
    </row>
    <row r="204" spans="1:3">
      <c r="B204" s="235"/>
      <c r="C204" s="235"/>
    </row>
    <row r="205" spans="1:3">
      <c r="A205" s="235"/>
      <c r="B205" s="235"/>
      <c r="C205" s="235"/>
    </row>
    <row r="206" spans="1:3">
      <c r="A206" s="235"/>
      <c r="B206" s="235"/>
      <c r="C206" s="235"/>
    </row>
    <row r="207" spans="1:3">
      <c r="A207" s="235"/>
      <c r="B207" s="235"/>
      <c r="C207" s="235"/>
    </row>
    <row r="208" spans="1:3">
      <c r="A208" s="235"/>
      <c r="B208" s="235"/>
      <c r="C208" s="235"/>
    </row>
    <row r="209" spans="1:3">
      <c r="A209" s="235"/>
      <c r="B209" s="235"/>
      <c r="C209" s="235"/>
    </row>
    <row r="210" spans="1:3">
      <c r="A210" s="235"/>
      <c r="B210" s="235"/>
      <c r="C210" s="235"/>
    </row>
    <row r="211" spans="1:3">
      <c r="B211" s="235"/>
      <c r="C211" s="235"/>
    </row>
    <row r="212" spans="1:3">
      <c r="A212" s="235"/>
      <c r="B212" s="235"/>
      <c r="C212" s="235"/>
    </row>
    <row r="213" spans="1:3">
      <c r="A213" s="235"/>
      <c r="B213" s="235"/>
      <c r="C213" s="235"/>
    </row>
    <row r="214" spans="1:3">
      <c r="A214" s="235"/>
      <c r="B214" s="235"/>
      <c r="C214" s="235"/>
    </row>
    <row r="215" spans="1:3">
      <c r="A215" s="235"/>
      <c r="B215" s="235"/>
      <c r="C215" s="235"/>
    </row>
    <row r="216" spans="1:3">
      <c r="A216" s="235"/>
      <c r="B216" s="235"/>
      <c r="C216" s="235"/>
    </row>
    <row r="217" spans="1:3">
      <c r="B217" s="235"/>
      <c r="C217" s="235"/>
    </row>
    <row r="218" spans="1:3">
      <c r="A218" s="235"/>
      <c r="B218" s="235"/>
      <c r="C218" s="235"/>
    </row>
    <row r="219" spans="1:3">
      <c r="B219" s="235"/>
      <c r="C219" s="235"/>
    </row>
    <row r="220" spans="1:3">
      <c r="A220" s="235"/>
      <c r="B220" s="235"/>
      <c r="C220" s="235"/>
    </row>
    <row r="221" spans="1:3">
      <c r="A221" s="235"/>
      <c r="B221" s="235"/>
      <c r="C221" s="235"/>
    </row>
    <row r="222" spans="1:3">
      <c r="A222" s="235"/>
      <c r="B222" s="235"/>
      <c r="C222" s="235"/>
    </row>
    <row r="223" spans="1:3">
      <c r="A223" s="235"/>
      <c r="B223" s="235"/>
      <c r="C223" s="235"/>
    </row>
    <row r="224" spans="1:3">
      <c r="A224" s="235"/>
      <c r="B224" s="235"/>
      <c r="C224" s="235"/>
    </row>
    <row r="225" spans="1:3">
      <c r="A225" s="235"/>
      <c r="B225" s="235"/>
      <c r="C225" s="235"/>
    </row>
    <row r="226" spans="1:3">
      <c r="A226" s="235"/>
      <c r="B226" s="235"/>
      <c r="C226" s="235"/>
    </row>
    <row r="227" spans="1:3">
      <c r="A227" s="235"/>
      <c r="B227" s="235"/>
      <c r="C227" s="235"/>
    </row>
    <row r="228" spans="1:3">
      <c r="A228" s="235"/>
      <c r="B228" s="235"/>
      <c r="C228" s="235"/>
    </row>
    <row r="229" spans="1:3">
      <c r="A229" s="235"/>
      <c r="B229" s="235"/>
      <c r="C229" s="235"/>
    </row>
    <row r="230" spans="1:3">
      <c r="A230" s="235"/>
      <c r="B230" s="235"/>
      <c r="C230" s="235"/>
    </row>
    <row r="231" spans="1:3">
      <c r="A231" s="235"/>
      <c r="B231" s="235"/>
      <c r="C231" s="235"/>
    </row>
    <row r="232" spans="1:3">
      <c r="A232" s="235"/>
      <c r="B232" s="235"/>
      <c r="C232" s="235"/>
    </row>
    <row r="233" spans="1:3">
      <c r="A233" s="235"/>
      <c r="B233" s="235"/>
      <c r="C233" s="235"/>
    </row>
    <row r="234" spans="1:3">
      <c r="A234" s="235"/>
      <c r="B234" s="235"/>
      <c r="C234" s="235"/>
    </row>
    <row r="235" spans="1:3">
      <c r="B235" s="235"/>
      <c r="C235" s="235"/>
    </row>
    <row r="236" spans="1:3">
      <c r="A236" s="235"/>
      <c r="B236" s="235"/>
      <c r="C236" s="235"/>
    </row>
    <row r="237" spans="1:3">
      <c r="A237" s="235"/>
      <c r="B237" s="235"/>
      <c r="C237" s="235"/>
    </row>
    <row r="238" spans="1:3">
      <c r="A238" s="235"/>
      <c r="B238" s="235"/>
      <c r="C238" s="235"/>
    </row>
    <row r="239" spans="1:3">
      <c r="A239" s="235"/>
      <c r="B239" s="235"/>
      <c r="C239" s="235"/>
    </row>
    <row r="240" spans="1:3">
      <c r="A240" s="235"/>
      <c r="B240" s="235"/>
      <c r="C240" s="235"/>
    </row>
    <row r="241" spans="1:3">
      <c r="A241" s="235"/>
      <c r="B241" s="235"/>
      <c r="C241" s="235"/>
    </row>
    <row r="242" spans="1:3">
      <c r="A242" s="235"/>
      <c r="B242" s="235"/>
      <c r="C242" s="235"/>
    </row>
    <row r="243" spans="1:3">
      <c r="A243" s="235"/>
      <c r="B243" s="235"/>
      <c r="C243" s="235"/>
    </row>
    <row r="244" spans="1:3">
      <c r="A244" s="235"/>
      <c r="B244" s="235"/>
      <c r="C244" s="235"/>
    </row>
    <row r="245" spans="1:3">
      <c r="A245" s="235"/>
      <c r="B245" s="235"/>
      <c r="C245" s="235"/>
    </row>
    <row r="246" spans="1:3">
      <c r="A246" s="235"/>
      <c r="B246" s="235"/>
      <c r="C246" s="235"/>
    </row>
    <row r="247" spans="1:3">
      <c r="A247" s="235"/>
      <c r="B247" s="235"/>
      <c r="C247" s="235"/>
    </row>
    <row r="248" spans="1:3">
      <c r="A248" s="235"/>
      <c r="B248" s="235"/>
      <c r="C248" s="235"/>
    </row>
    <row r="249" spans="1:3">
      <c r="A249" s="235"/>
      <c r="B249" s="235"/>
      <c r="C249" s="235"/>
    </row>
    <row r="250" spans="1:3">
      <c r="A250" s="235"/>
      <c r="B250" s="235"/>
      <c r="C250" s="235"/>
    </row>
    <row r="251" spans="1:3">
      <c r="A251" s="235"/>
      <c r="B251" s="235"/>
      <c r="C251" s="235"/>
    </row>
    <row r="252" spans="1:3">
      <c r="A252" s="235"/>
      <c r="B252" s="235"/>
      <c r="C252" s="235"/>
    </row>
    <row r="253" spans="1:3">
      <c r="A253" s="235"/>
      <c r="B253" s="235"/>
      <c r="C253" s="235"/>
    </row>
    <row r="254" spans="1:3">
      <c r="A254" s="235"/>
      <c r="B254" s="235"/>
      <c r="C254" s="235"/>
    </row>
    <row r="255" spans="1:3">
      <c r="A255" s="235"/>
      <c r="B255" s="235"/>
      <c r="C255" s="235"/>
    </row>
    <row r="256" spans="1:3">
      <c r="A256" s="235"/>
      <c r="B256" s="235"/>
      <c r="C256" s="235"/>
    </row>
    <row r="257" spans="1:3">
      <c r="A257" s="235"/>
      <c r="B257" s="235"/>
      <c r="C257" s="235"/>
    </row>
    <row r="258" spans="1:3">
      <c r="A258" s="235"/>
      <c r="B258" s="235"/>
      <c r="C258" s="235"/>
    </row>
    <row r="259" spans="1:3">
      <c r="B259" s="235"/>
      <c r="C259" s="235"/>
    </row>
    <row r="260" spans="1:3">
      <c r="A260" s="235"/>
      <c r="B260" s="235"/>
      <c r="C260" s="235"/>
    </row>
    <row r="261" spans="1:3">
      <c r="A261" s="235"/>
      <c r="B261" s="235"/>
      <c r="C261" s="235"/>
    </row>
    <row r="262" spans="1:3">
      <c r="A262" s="235"/>
      <c r="B262" s="235"/>
      <c r="C262" s="235"/>
    </row>
    <row r="263" spans="1:3">
      <c r="C263" s="93"/>
    </row>
    <row r="264" spans="1:3">
      <c r="C264" s="93"/>
    </row>
    <row r="265" spans="1:3">
      <c r="C265" s="93"/>
    </row>
    <row r="267" spans="1:3">
      <c r="C267" s="93"/>
    </row>
    <row r="268" spans="1:3">
      <c r="C268" s="93"/>
    </row>
    <row r="269" spans="1:3">
      <c r="C269" s="93"/>
    </row>
    <row r="270" spans="1:3">
      <c r="C270" s="93"/>
    </row>
    <row r="272" spans="1:3">
      <c r="C272" s="93"/>
    </row>
    <row r="273" spans="3:3">
      <c r="C273" s="93"/>
    </row>
    <row r="274" spans="3:3">
      <c r="C274" s="93"/>
    </row>
    <row r="276" spans="3:3">
      <c r="C276" s="93"/>
    </row>
    <row r="277" spans="3:3">
      <c r="C277" s="93"/>
    </row>
    <row r="278" spans="3:3">
      <c r="C278" s="93"/>
    </row>
    <row r="279" spans="3:3">
      <c r="C279" s="93"/>
    </row>
    <row r="281" spans="3:3">
      <c r="C281" s="93"/>
    </row>
    <row r="282" spans="3:3">
      <c r="C282" s="93"/>
    </row>
    <row r="283" spans="3:3">
      <c r="C283" s="93"/>
    </row>
    <row r="285" spans="3:3">
      <c r="C285" s="93"/>
    </row>
  </sheetData>
  <mergeCells count="1"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3" max="16383" man="1"/>
  </rowBreaks>
  <ignoredErrors>
    <ignoredError sqref="A36:A59 N36:N59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2:N324"/>
  <sheetViews>
    <sheetView view="pageLayout" topLeftCell="A19" zoomScaleNormal="100" workbookViewId="0">
      <selection activeCell="D29" sqref="D29"/>
    </sheetView>
  </sheetViews>
  <sheetFormatPr defaultRowHeight="12.75"/>
  <cols>
    <col min="4" max="4" width="9.7109375" customWidth="1"/>
    <col min="9" max="9" width="10" customWidth="1"/>
  </cols>
  <sheetData>
    <row r="2" spans="1:9">
      <c r="A2" s="242" t="s">
        <v>88</v>
      </c>
      <c r="B2" s="242"/>
      <c r="C2" s="242"/>
      <c r="F2" s="243" t="s">
        <v>88</v>
      </c>
      <c r="G2" s="243"/>
      <c r="H2" s="243"/>
    </row>
    <row r="3" spans="1:9">
      <c r="A3" t="s">
        <v>187</v>
      </c>
      <c r="D3" t="s">
        <v>189</v>
      </c>
      <c r="F3" t="s">
        <v>186</v>
      </c>
      <c r="I3" t="s">
        <v>188</v>
      </c>
    </row>
    <row r="4" spans="1:9">
      <c r="A4" t="s">
        <v>96</v>
      </c>
      <c r="F4" t="s">
        <v>96</v>
      </c>
    </row>
    <row r="5" spans="1:9">
      <c r="C5" t="s">
        <v>65</v>
      </c>
      <c r="D5">
        <v>6546</v>
      </c>
      <c r="H5" t="s">
        <v>65</v>
      </c>
      <c r="I5">
        <v>6505</v>
      </c>
    </row>
    <row r="6" spans="1:9">
      <c r="C6" t="s">
        <v>68</v>
      </c>
      <c r="D6">
        <v>370030</v>
      </c>
      <c r="H6" t="s">
        <v>68</v>
      </c>
      <c r="I6">
        <v>370683</v>
      </c>
    </row>
    <row r="7" spans="1:9">
      <c r="C7" t="s">
        <v>66</v>
      </c>
      <c r="D7" s="242">
        <v>1.7690457530470504E-2</v>
      </c>
      <c r="H7" t="s">
        <v>66</v>
      </c>
      <c r="I7" s="243">
        <v>1.7548687153174005E-2</v>
      </c>
    </row>
    <row r="8" spans="1:9">
      <c r="A8" t="s">
        <v>97</v>
      </c>
      <c r="F8" t="s">
        <v>97</v>
      </c>
    </row>
    <row r="9" spans="1:9">
      <c r="C9" t="s">
        <v>65</v>
      </c>
      <c r="D9">
        <v>3067</v>
      </c>
      <c r="H9" t="s">
        <v>65</v>
      </c>
      <c r="I9">
        <v>2910</v>
      </c>
    </row>
    <row r="10" spans="1:9">
      <c r="C10" t="s">
        <v>68</v>
      </c>
      <c r="D10">
        <v>87879</v>
      </c>
      <c r="H10" t="s">
        <v>68</v>
      </c>
      <c r="I10">
        <v>87335</v>
      </c>
    </row>
    <row r="11" spans="1:9">
      <c r="C11" t="s">
        <v>66</v>
      </c>
      <c r="D11" s="242">
        <v>3.4900260585577894E-2</v>
      </c>
      <c r="H11" t="s">
        <v>66</v>
      </c>
      <c r="I11" s="243">
        <v>3.3319974809641037E-2</v>
      </c>
    </row>
    <row r="12" spans="1:9">
      <c r="A12" t="s">
        <v>121</v>
      </c>
      <c r="F12" t="s">
        <v>121</v>
      </c>
    </row>
    <row r="13" spans="1:9">
      <c r="C13" t="s">
        <v>65</v>
      </c>
      <c r="D13">
        <v>3380</v>
      </c>
      <c r="H13" t="s">
        <v>65</v>
      </c>
      <c r="I13">
        <v>3117</v>
      </c>
    </row>
    <row r="14" spans="1:9">
      <c r="C14" t="s">
        <v>68</v>
      </c>
      <c r="D14">
        <v>70897</v>
      </c>
      <c r="H14" t="s">
        <v>68</v>
      </c>
      <c r="I14">
        <v>70545</v>
      </c>
    </row>
    <row r="15" spans="1:9">
      <c r="C15" t="s">
        <v>66</v>
      </c>
      <c r="D15" s="242">
        <v>4.7674795830571111E-2</v>
      </c>
      <c r="H15" t="s">
        <v>66</v>
      </c>
      <c r="I15" s="243">
        <v>4.4184563044864983E-2</v>
      </c>
    </row>
    <row r="16" spans="1:9">
      <c r="A16" t="s">
        <v>122</v>
      </c>
      <c r="F16" t="s">
        <v>122</v>
      </c>
    </row>
    <row r="17" spans="1:9">
      <c r="C17" t="s">
        <v>65</v>
      </c>
      <c r="D17">
        <v>2463</v>
      </c>
      <c r="H17" t="s">
        <v>65</v>
      </c>
      <c r="I17">
        <v>2509</v>
      </c>
    </row>
    <row r="18" spans="1:9">
      <c r="C18" t="s">
        <v>68</v>
      </c>
      <c r="D18">
        <v>34465</v>
      </c>
      <c r="H18" t="s">
        <v>68</v>
      </c>
      <c r="I18">
        <v>34515</v>
      </c>
    </row>
    <row r="19" spans="1:9">
      <c r="C19" t="s">
        <v>66</v>
      </c>
      <c r="D19" s="242">
        <v>7.1463803858987374E-2</v>
      </c>
      <c r="H19" t="s">
        <v>66</v>
      </c>
      <c r="I19" s="243">
        <v>7.2693032015065911E-2</v>
      </c>
    </row>
    <row r="20" spans="1:9">
      <c r="A20" t="s">
        <v>99</v>
      </c>
      <c r="F20" t="s">
        <v>99</v>
      </c>
    </row>
    <row r="21" spans="1:9">
      <c r="C21" t="s">
        <v>65</v>
      </c>
      <c r="D21">
        <v>1521</v>
      </c>
      <c r="H21" t="s">
        <v>65</v>
      </c>
      <c r="I21">
        <v>1573</v>
      </c>
    </row>
    <row r="22" spans="1:9">
      <c r="C22" t="s">
        <v>68</v>
      </c>
      <c r="D22">
        <v>10139</v>
      </c>
      <c r="H22" t="s">
        <v>68</v>
      </c>
      <c r="I22">
        <v>10265</v>
      </c>
    </row>
    <row r="23" spans="1:9">
      <c r="C23" t="s">
        <v>66</v>
      </c>
      <c r="D23" s="242">
        <v>0.150014794358418</v>
      </c>
      <c r="H23" t="s">
        <v>66</v>
      </c>
      <c r="I23" s="243">
        <v>0.15323916220165612</v>
      </c>
    </row>
    <row r="25" spans="1:9">
      <c r="A25" t="s">
        <v>183</v>
      </c>
      <c r="D25" t="s">
        <v>182</v>
      </c>
      <c r="F25" t="s">
        <v>184</v>
      </c>
      <c r="I25" t="s">
        <v>185</v>
      </c>
    </row>
    <row r="26" spans="1:9">
      <c r="A26" t="s">
        <v>96</v>
      </c>
      <c r="F26" t="s">
        <v>96</v>
      </c>
    </row>
    <row r="27" spans="1:9">
      <c r="C27" t="s">
        <v>65</v>
      </c>
      <c r="D27">
        <v>5736</v>
      </c>
      <c r="H27" t="s">
        <v>65</v>
      </c>
      <c r="I27">
        <v>6505</v>
      </c>
    </row>
    <row r="28" spans="1:9">
      <c r="C28" t="s">
        <v>68</v>
      </c>
      <c r="D28">
        <v>367344</v>
      </c>
      <c r="H28" t="s">
        <v>68</v>
      </c>
      <c r="I28">
        <v>370683</v>
      </c>
    </row>
    <row r="29" spans="1:9">
      <c r="C29" t="s">
        <v>66</v>
      </c>
      <c r="D29" s="218">
        <v>1.5614791584999347E-2</v>
      </c>
      <c r="H29" t="s">
        <v>66</v>
      </c>
      <c r="I29" s="218">
        <v>1.7548687153174005E-2</v>
      </c>
    </row>
    <row r="30" spans="1:9">
      <c r="A30" t="s">
        <v>97</v>
      </c>
      <c r="F30" t="s">
        <v>97</v>
      </c>
    </row>
    <row r="31" spans="1:9">
      <c r="C31" t="s">
        <v>65</v>
      </c>
      <c r="D31">
        <v>2545</v>
      </c>
      <c r="H31" t="s">
        <v>65</v>
      </c>
      <c r="I31">
        <v>2910</v>
      </c>
    </row>
    <row r="32" spans="1:9">
      <c r="C32" t="s">
        <v>68</v>
      </c>
      <c r="D32">
        <v>85306</v>
      </c>
      <c r="H32" t="s">
        <v>68</v>
      </c>
      <c r="I32">
        <v>87335</v>
      </c>
    </row>
    <row r="33" spans="1:9">
      <c r="C33" t="s">
        <v>66</v>
      </c>
      <c r="D33" s="218">
        <v>2.9833774881016576E-2</v>
      </c>
      <c r="H33" t="s">
        <v>66</v>
      </c>
      <c r="I33" s="218">
        <v>3.3319974809641037E-2</v>
      </c>
    </row>
    <row r="34" spans="1:9">
      <c r="A34" t="s">
        <v>121</v>
      </c>
      <c r="F34" t="s">
        <v>121</v>
      </c>
    </row>
    <row r="35" spans="1:9">
      <c r="C35" t="s">
        <v>65</v>
      </c>
      <c r="D35">
        <v>2788</v>
      </c>
      <c r="H35" t="s">
        <v>65</v>
      </c>
      <c r="I35">
        <v>3117</v>
      </c>
    </row>
    <row r="36" spans="1:9">
      <c r="C36" t="s">
        <v>68</v>
      </c>
      <c r="D36">
        <v>68673</v>
      </c>
      <c r="H36" t="s">
        <v>68</v>
      </c>
      <c r="I36">
        <v>70545</v>
      </c>
    </row>
    <row r="37" spans="1:9">
      <c r="C37" t="s">
        <v>66</v>
      </c>
      <c r="D37" s="218">
        <v>4.0598197253651359E-2</v>
      </c>
      <c r="H37" t="s">
        <v>66</v>
      </c>
      <c r="I37" s="218">
        <v>4.4184563044864983E-2</v>
      </c>
    </row>
    <row r="38" spans="1:9">
      <c r="A38" t="s">
        <v>122</v>
      </c>
      <c r="F38" t="s">
        <v>122</v>
      </c>
    </row>
    <row r="39" spans="1:9">
      <c r="C39" t="s">
        <v>65</v>
      </c>
      <c r="D39">
        <v>2116</v>
      </c>
      <c r="H39" t="s">
        <v>65</v>
      </c>
      <c r="I39">
        <v>2509</v>
      </c>
    </row>
    <row r="40" spans="1:9">
      <c r="C40" t="s">
        <v>68</v>
      </c>
      <c r="D40">
        <v>33212</v>
      </c>
      <c r="H40" t="s">
        <v>68</v>
      </c>
      <c r="I40">
        <v>34515</v>
      </c>
    </row>
    <row r="41" spans="1:9">
      <c r="C41" t="s">
        <v>66</v>
      </c>
      <c r="D41" s="218">
        <v>6.3711911357340723E-2</v>
      </c>
      <c r="H41" t="s">
        <v>66</v>
      </c>
      <c r="I41" s="218">
        <v>7.2693032015065911E-2</v>
      </c>
    </row>
    <row r="42" spans="1:9">
      <c r="A42" t="s">
        <v>99</v>
      </c>
      <c r="F42" t="s">
        <v>99</v>
      </c>
    </row>
    <row r="43" spans="1:9">
      <c r="C43" t="s">
        <v>65</v>
      </c>
      <c r="D43">
        <v>1394</v>
      </c>
      <c r="H43" t="s">
        <v>65</v>
      </c>
      <c r="I43">
        <v>1573</v>
      </c>
    </row>
    <row r="44" spans="1:9">
      <c r="C44" t="s">
        <v>68</v>
      </c>
      <c r="D44">
        <v>9868</v>
      </c>
      <c r="H44" t="s">
        <v>68</v>
      </c>
      <c r="I44">
        <v>10265</v>
      </c>
    </row>
    <row r="45" spans="1:9">
      <c r="C45" t="s">
        <v>66</v>
      </c>
      <c r="D45" s="218">
        <v>0.14126469396027563</v>
      </c>
      <c r="H45" t="s">
        <v>66</v>
      </c>
      <c r="I45" s="218">
        <v>0.15323916220165612</v>
      </c>
    </row>
    <row r="58" spans="1:14" ht="20.25">
      <c r="A58" s="265" t="s">
        <v>135</v>
      </c>
      <c r="B58" s="265"/>
      <c r="C58" s="265"/>
      <c r="D58" s="265"/>
      <c r="E58" s="265"/>
      <c r="F58" s="265"/>
      <c r="G58" s="265"/>
      <c r="H58" s="265"/>
      <c r="I58" s="265"/>
    </row>
    <row r="59" spans="1:14">
      <c r="A59" s="178" t="s">
        <v>88</v>
      </c>
      <c r="B59" s="171"/>
      <c r="C59" s="171"/>
      <c r="D59" s="181"/>
      <c r="E59" s="218"/>
      <c r="F59" s="218" t="s">
        <v>88</v>
      </c>
      <c r="G59" s="218"/>
      <c r="H59" s="218"/>
      <c r="I59" s="218"/>
    </row>
    <row r="60" spans="1:14">
      <c r="A60" s="230" t="s">
        <v>177</v>
      </c>
      <c r="B60" s="230"/>
      <c r="C60" s="230"/>
      <c r="D60" s="219" t="s">
        <v>178</v>
      </c>
      <c r="E60" s="218"/>
      <c r="F60" s="236" t="s">
        <v>179</v>
      </c>
      <c r="G60" s="237"/>
      <c r="H60" s="238"/>
      <c r="I60" s="218" t="s">
        <v>180</v>
      </c>
    </row>
    <row r="61" spans="1:14" ht="13.5">
      <c r="A61" s="210" t="s">
        <v>96</v>
      </c>
      <c r="B61" s="211"/>
      <c r="C61" s="212"/>
      <c r="D61" s="181"/>
      <c r="E61" s="205"/>
      <c r="F61" s="218" t="s">
        <v>96</v>
      </c>
      <c r="G61" s="218"/>
      <c r="H61" s="218"/>
      <c r="I61" s="218"/>
    </row>
    <row r="62" spans="1:14">
      <c r="A62" s="171"/>
      <c r="B62" s="171"/>
      <c r="C62" s="185" t="s">
        <v>65</v>
      </c>
      <c r="D62" s="232">
        <v>6566</v>
      </c>
      <c r="E62" s="218"/>
      <c r="F62" s="218"/>
      <c r="G62" s="218"/>
      <c r="H62" s="218" t="s">
        <v>65</v>
      </c>
      <c r="I62" s="218">
        <v>5736</v>
      </c>
    </row>
    <row r="63" spans="1:14" s="4" customFormat="1">
      <c r="A63" s="171"/>
      <c r="B63" s="171"/>
      <c r="C63" s="185" t="s">
        <v>68</v>
      </c>
      <c r="D63" s="232">
        <v>364089</v>
      </c>
      <c r="E63" s="218"/>
      <c r="F63" s="218"/>
      <c r="G63" s="218"/>
      <c r="H63" s="218" t="s">
        <v>68</v>
      </c>
      <c r="I63" s="218">
        <v>367344</v>
      </c>
      <c r="M63" s="87"/>
      <c r="N63" s="92"/>
    </row>
    <row r="64" spans="1:14" s="4" customFormat="1">
      <c r="A64" s="171"/>
      <c r="B64" s="171"/>
      <c r="C64" s="185" t="s">
        <v>66</v>
      </c>
      <c r="D64" s="231">
        <v>1.8034052113631557E-2</v>
      </c>
      <c r="E64" s="218"/>
      <c r="F64" s="218"/>
      <c r="G64" s="218"/>
      <c r="H64" s="218" t="s">
        <v>66</v>
      </c>
      <c r="I64" s="234">
        <v>1.5614791584999347E-2</v>
      </c>
      <c r="M64" s="87"/>
      <c r="N64" s="92"/>
    </row>
    <row r="65" spans="1:14" s="4" customFormat="1">
      <c r="A65" s="182" t="s">
        <v>97</v>
      </c>
      <c r="B65" s="183"/>
      <c r="C65" s="184"/>
      <c r="D65" s="219"/>
      <c r="E65" s="218"/>
      <c r="F65" s="218" t="s">
        <v>97</v>
      </c>
      <c r="G65" s="218"/>
      <c r="H65" s="218"/>
      <c r="I65" s="218"/>
      <c r="M65" s="87"/>
      <c r="N65" s="92"/>
    </row>
    <row r="66" spans="1:14" s="4" customFormat="1">
      <c r="A66" s="178"/>
      <c r="B66" s="171"/>
      <c r="C66" s="185" t="s">
        <v>65</v>
      </c>
      <c r="D66" s="232">
        <v>2637</v>
      </c>
      <c r="E66" s="218"/>
      <c r="F66" s="218"/>
      <c r="G66" s="218"/>
      <c r="H66" s="218" t="s">
        <v>65</v>
      </c>
      <c r="I66" s="218">
        <v>2545</v>
      </c>
      <c r="M66" s="87"/>
      <c r="N66" s="92"/>
    </row>
    <row r="67" spans="1:14" s="4" customFormat="1">
      <c r="A67" s="171"/>
      <c r="B67" s="171"/>
      <c r="C67" s="185" t="s">
        <v>68</v>
      </c>
      <c r="D67" s="232">
        <v>84776</v>
      </c>
      <c r="E67" s="218"/>
      <c r="F67" s="218"/>
      <c r="G67" s="218"/>
      <c r="H67" s="218" t="s">
        <v>68</v>
      </c>
      <c r="I67" s="218">
        <v>85306</v>
      </c>
      <c r="M67" s="87"/>
      <c r="N67" s="92"/>
    </row>
    <row r="68" spans="1:14" s="4" customFormat="1">
      <c r="A68" s="171"/>
      <c r="B68" s="171"/>
      <c r="C68" s="185" t="s">
        <v>66</v>
      </c>
      <c r="D68" s="231">
        <v>3.1105501557044446E-2</v>
      </c>
      <c r="E68" s="218"/>
      <c r="F68" s="218"/>
      <c r="G68" s="218"/>
      <c r="H68" s="218" t="s">
        <v>66</v>
      </c>
      <c r="I68" s="234">
        <v>2.9833774881016576E-2</v>
      </c>
      <c r="M68" s="87"/>
      <c r="N68" s="92"/>
    </row>
    <row r="69" spans="1:14" s="4" customFormat="1">
      <c r="A69" s="182" t="s">
        <v>121</v>
      </c>
      <c r="B69" s="183"/>
      <c r="C69" s="184"/>
      <c r="D69" s="219"/>
      <c r="E69" s="218"/>
      <c r="F69" s="218" t="s">
        <v>121</v>
      </c>
      <c r="G69" s="218"/>
      <c r="H69" s="218"/>
      <c r="I69" s="218"/>
      <c r="M69" s="87"/>
      <c r="N69" s="92"/>
    </row>
    <row r="70" spans="1:14" s="4" customFormat="1">
      <c r="A70" s="178"/>
      <c r="B70" s="171"/>
      <c r="C70" s="185" t="s">
        <v>65</v>
      </c>
      <c r="D70" s="232">
        <v>2847</v>
      </c>
      <c r="E70" s="218"/>
      <c r="F70" s="218"/>
      <c r="G70" s="218"/>
      <c r="H70" s="218" t="s">
        <v>65</v>
      </c>
      <c r="I70" s="218">
        <v>2788</v>
      </c>
      <c r="M70" s="87"/>
      <c r="N70" s="92"/>
    </row>
    <row r="71" spans="1:14" s="4" customFormat="1">
      <c r="A71" s="171"/>
      <c r="B71" s="171"/>
      <c r="C71" s="185" t="s">
        <v>68</v>
      </c>
      <c r="D71" s="232">
        <v>68350</v>
      </c>
      <c r="E71" s="218"/>
      <c r="F71" s="218"/>
      <c r="G71" s="218"/>
      <c r="H71" s="218" t="s">
        <v>68</v>
      </c>
      <c r="I71" s="218">
        <v>68673</v>
      </c>
      <c r="M71" s="87"/>
      <c r="N71" s="92"/>
    </row>
    <row r="72" spans="1:14" s="4" customFormat="1">
      <c r="A72" s="171"/>
      <c r="B72" s="171"/>
      <c r="C72" s="185" t="s">
        <v>66</v>
      </c>
      <c r="D72" s="231">
        <v>4.1653255303584491E-2</v>
      </c>
      <c r="E72" s="218"/>
      <c r="F72" s="218"/>
      <c r="G72" s="218"/>
      <c r="H72" s="218" t="s">
        <v>66</v>
      </c>
      <c r="I72" s="234">
        <v>4.0598197253651359E-2</v>
      </c>
      <c r="M72" s="87"/>
      <c r="N72" s="92"/>
    </row>
    <row r="73" spans="1:14" s="4" customFormat="1">
      <c r="A73" s="182" t="s">
        <v>122</v>
      </c>
      <c r="B73" s="183"/>
      <c r="C73" s="184"/>
      <c r="D73" s="219"/>
      <c r="E73" s="218"/>
      <c r="F73" s="218" t="s">
        <v>122</v>
      </c>
      <c r="G73" s="218"/>
      <c r="H73" s="218"/>
      <c r="I73" s="218"/>
      <c r="M73" s="87"/>
      <c r="N73" s="92"/>
    </row>
    <row r="74" spans="1:14" s="4" customFormat="1">
      <c r="A74" s="178"/>
      <c r="B74" s="171"/>
      <c r="C74" s="185" t="s">
        <v>65</v>
      </c>
      <c r="D74" s="232">
        <v>2218</v>
      </c>
      <c r="E74" s="218"/>
      <c r="F74" s="218"/>
      <c r="G74" s="218"/>
      <c r="H74" s="218" t="s">
        <v>65</v>
      </c>
      <c r="I74" s="218">
        <v>2116</v>
      </c>
      <c r="M74" s="87"/>
      <c r="N74" s="92"/>
    </row>
    <row r="75" spans="1:14" s="4" customFormat="1">
      <c r="A75" s="171"/>
      <c r="B75" s="171"/>
      <c r="C75" s="185" t="s">
        <v>68</v>
      </c>
      <c r="D75" s="232">
        <v>33472</v>
      </c>
      <c r="E75" s="218"/>
      <c r="F75" s="218"/>
      <c r="G75" s="218"/>
      <c r="H75" s="218" t="s">
        <v>68</v>
      </c>
      <c r="I75" s="218">
        <v>33212</v>
      </c>
      <c r="M75" s="87"/>
      <c r="N75" s="92"/>
    </row>
    <row r="76" spans="1:14" s="4" customFormat="1">
      <c r="A76" s="171"/>
      <c r="B76" s="171"/>
      <c r="C76" s="185" t="s">
        <v>66</v>
      </c>
      <c r="D76" s="231">
        <v>6.6264340344168254E-2</v>
      </c>
      <c r="E76" s="218"/>
      <c r="F76" s="218"/>
      <c r="G76" s="218"/>
      <c r="H76" s="218" t="s">
        <v>66</v>
      </c>
      <c r="I76" s="234">
        <v>6.3711911357340723E-2</v>
      </c>
      <c r="M76" s="87"/>
      <c r="N76" s="92"/>
    </row>
    <row r="77" spans="1:14" s="4" customFormat="1">
      <c r="A77" s="182" t="s">
        <v>99</v>
      </c>
      <c r="B77" s="183"/>
      <c r="C77" s="184"/>
      <c r="D77" s="219"/>
      <c r="E77" s="218"/>
      <c r="F77" s="218" t="s">
        <v>99</v>
      </c>
      <c r="G77" s="218"/>
      <c r="H77" s="218"/>
      <c r="I77" s="218"/>
      <c r="M77" s="87"/>
      <c r="N77" s="92"/>
    </row>
    <row r="78" spans="1:14" s="4" customFormat="1">
      <c r="A78" s="171"/>
      <c r="B78" s="171"/>
      <c r="C78" s="185" t="s">
        <v>65</v>
      </c>
      <c r="D78" s="232">
        <v>1436</v>
      </c>
      <c r="E78" s="218"/>
      <c r="F78" s="218"/>
      <c r="G78" s="218"/>
      <c r="H78" s="218" t="s">
        <v>65</v>
      </c>
      <c r="I78" s="218">
        <f>Summary!$E$16</f>
        <v>1436</v>
      </c>
      <c r="M78" s="87"/>
      <c r="N78" s="92"/>
    </row>
    <row r="79" spans="1:14" s="4" customFormat="1">
      <c r="A79" s="171"/>
      <c r="B79" s="171"/>
      <c r="C79" s="185" t="s">
        <v>68</v>
      </c>
      <c r="D79" s="232">
        <v>10065</v>
      </c>
      <c r="E79" s="218"/>
      <c r="F79" s="218"/>
      <c r="G79" s="218"/>
      <c r="H79" s="218" t="s">
        <v>68</v>
      </c>
      <c r="I79" s="218">
        <f>Summary!$C$16</f>
        <v>10518</v>
      </c>
      <c r="M79" s="87"/>
      <c r="N79" s="92"/>
    </row>
    <row r="80" spans="1:14" s="4" customFormat="1">
      <c r="A80" s="171"/>
      <c r="B80" s="171"/>
      <c r="C80" s="185" t="s">
        <v>66</v>
      </c>
      <c r="D80" s="231">
        <v>0.14267262791852955</v>
      </c>
      <c r="E80" s="218"/>
      <c r="F80" s="218"/>
      <c r="G80" s="218"/>
      <c r="H80" s="87" t="s">
        <v>66</v>
      </c>
      <c r="I80" s="234">
        <f>I78/I79</f>
        <v>0.13652785700703557</v>
      </c>
      <c r="M80" s="87"/>
      <c r="N80" s="92"/>
    </row>
    <row r="81" spans="1:14" s="4" customFormat="1">
      <c r="A81" s="218" t="s">
        <v>88</v>
      </c>
      <c r="B81" s="218"/>
      <c r="C81" s="218"/>
      <c r="D81" s="218"/>
      <c r="E81" s="218"/>
      <c r="F81" s="218" t="s">
        <v>88</v>
      </c>
      <c r="G81" s="218"/>
      <c r="H81" s="218"/>
      <c r="I81" s="218"/>
      <c r="M81" s="87"/>
      <c r="N81" s="92"/>
    </row>
    <row r="82" spans="1:14" s="4" customFormat="1">
      <c r="A82" s="221" t="s">
        <v>171</v>
      </c>
      <c r="B82" s="221"/>
      <c r="C82" s="221"/>
      <c r="D82" s="218" t="s">
        <v>170</v>
      </c>
      <c r="E82" s="218"/>
      <c r="F82" s="227" t="s">
        <v>175</v>
      </c>
      <c r="G82" s="228"/>
      <c r="H82" s="229"/>
      <c r="I82" s="218" t="s">
        <v>176</v>
      </c>
      <c r="M82" s="87"/>
      <c r="N82" s="92"/>
    </row>
    <row r="83" spans="1:14" s="4" customFormat="1">
      <c r="A83" s="218" t="s">
        <v>96</v>
      </c>
      <c r="B83" s="218"/>
      <c r="C83" s="218"/>
      <c r="D83" s="218"/>
      <c r="E83" s="218"/>
      <c r="F83" s="218" t="s">
        <v>96</v>
      </c>
      <c r="G83" s="218"/>
      <c r="H83" s="218"/>
      <c r="I83" s="218"/>
      <c r="M83" s="87"/>
      <c r="N83" s="92"/>
    </row>
    <row r="84" spans="1:14" s="4" customFormat="1">
      <c r="A84" s="218"/>
      <c r="B84" s="218"/>
      <c r="C84" s="218" t="s">
        <v>65</v>
      </c>
      <c r="D84" s="218">
        <v>6593</v>
      </c>
      <c r="E84" s="218"/>
      <c r="F84" s="218"/>
      <c r="G84" s="218"/>
      <c r="H84" s="218" t="s">
        <v>65</v>
      </c>
      <c r="I84" s="218">
        <v>5997</v>
      </c>
      <c r="M84" s="87"/>
      <c r="N84" s="92"/>
    </row>
    <row r="85" spans="1:14" s="4" customFormat="1">
      <c r="A85" s="218"/>
      <c r="B85" s="218"/>
      <c r="C85" s="218" t="s">
        <v>68</v>
      </c>
      <c r="D85" s="218">
        <v>347175</v>
      </c>
      <c r="E85" s="218"/>
      <c r="F85" s="218"/>
      <c r="G85" s="218"/>
      <c r="H85" s="218" t="s">
        <v>68</v>
      </c>
      <c r="I85" s="218">
        <v>369907</v>
      </c>
      <c r="M85" s="87"/>
      <c r="N85" s="92"/>
    </row>
    <row r="86" spans="1:14" s="4" customFormat="1">
      <c r="A86" s="218"/>
      <c r="B86" s="218"/>
      <c r="C86" s="218" t="s">
        <v>66</v>
      </c>
      <c r="D86" s="222">
        <v>1.899042269748686E-2</v>
      </c>
      <c r="E86" s="218"/>
      <c r="F86" s="218"/>
      <c r="G86" s="218"/>
      <c r="H86" s="218" t="s">
        <v>66</v>
      </c>
      <c r="I86" s="226">
        <v>1.6212183062229154E-2</v>
      </c>
      <c r="M86" s="87"/>
      <c r="N86" s="92"/>
    </row>
    <row r="87" spans="1:14" s="4" customFormat="1">
      <c r="A87" s="218" t="s">
        <v>97</v>
      </c>
      <c r="B87" s="218"/>
      <c r="C87" s="218"/>
      <c r="D87" s="218"/>
      <c r="E87" s="218"/>
      <c r="F87" s="218" t="s">
        <v>97</v>
      </c>
      <c r="G87" s="218"/>
      <c r="H87" s="218"/>
      <c r="I87" s="218"/>
      <c r="M87" s="87"/>
      <c r="N87" s="92"/>
    </row>
    <row r="88" spans="1:14" s="4" customFormat="1">
      <c r="A88" s="218"/>
      <c r="B88" s="218"/>
      <c r="C88" s="218" t="s">
        <v>65</v>
      </c>
      <c r="D88" s="218">
        <v>2744</v>
      </c>
      <c r="E88" s="218"/>
      <c r="F88" s="218"/>
      <c r="G88" s="218"/>
      <c r="H88" s="218" t="s">
        <v>65</v>
      </c>
      <c r="I88" s="218">
        <v>2637</v>
      </c>
      <c r="M88" s="87"/>
      <c r="N88" s="92"/>
    </row>
    <row r="89" spans="1:14" s="4" customFormat="1">
      <c r="A89" s="218"/>
      <c r="B89" s="218"/>
      <c r="C89" s="218" t="s">
        <v>68</v>
      </c>
      <c r="D89" s="218">
        <v>74204</v>
      </c>
      <c r="E89" s="218"/>
      <c r="F89" s="218"/>
      <c r="G89" s="218"/>
      <c r="H89" s="218" t="s">
        <v>68</v>
      </c>
      <c r="I89" s="218">
        <v>84776</v>
      </c>
      <c r="M89" s="87"/>
      <c r="N89" s="92"/>
    </row>
    <row r="90" spans="1:14" s="4" customFormat="1">
      <c r="A90" s="218"/>
      <c r="B90" s="218"/>
      <c r="C90" s="218" t="s">
        <v>66</v>
      </c>
      <c r="D90" s="222">
        <v>3.6979138590911544E-2</v>
      </c>
      <c r="E90" s="218"/>
      <c r="F90" s="218"/>
      <c r="G90" s="218"/>
      <c r="H90" s="218" t="s">
        <v>66</v>
      </c>
      <c r="I90" s="226">
        <v>3.1105501557044446E-2</v>
      </c>
      <c r="M90" s="87"/>
      <c r="N90" s="92"/>
    </row>
    <row r="91" spans="1:14" s="4" customFormat="1">
      <c r="A91" s="218" t="s">
        <v>121</v>
      </c>
      <c r="B91" s="218"/>
      <c r="C91" s="218"/>
      <c r="D91" s="218"/>
      <c r="E91" s="218"/>
      <c r="F91" s="218" t="s">
        <v>121</v>
      </c>
      <c r="G91" s="218"/>
      <c r="H91" s="218"/>
      <c r="I91" s="218"/>
      <c r="M91" s="87"/>
      <c r="N91" s="92"/>
    </row>
    <row r="92" spans="1:14" s="4" customFormat="1">
      <c r="A92" s="218"/>
      <c r="B92" s="218"/>
      <c r="C92" s="218" t="s">
        <v>65</v>
      </c>
      <c r="D92" s="218">
        <v>2632</v>
      </c>
      <c r="E92" s="218"/>
      <c r="F92" s="218"/>
      <c r="G92" s="218"/>
      <c r="H92" s="218" t="s">
        <v>65</v>
      </c>
      <c r="I92" s="218">
        <v>2847</v>
      </c>
      <c r="M92" s="87"/>
      <c r="N92" s="92"/>
    </row>
    <row r="93" spans="1:14" s="4" customFormat="1">
      <c r="A93" s="218"/>
      <c r="B93" s="218"/>
      <c r="C93" s="218" t="s">
        <v>68</v>
      </c>
      <c r="D93" s="218">
        <v>58084</v>
      </c>
      <c r="E93" s="218"/>
      <c r="F93" s="218"/>
      <c r="G93" s="218"/>
      <c r="H93" s="218" t="s">
        <v>68</v>
      </c>
      <c r="I93" s="218">
        <v>68350</v>
      </c>
      <c r="M93" s="87"/>
      <c r="N93" s="92"/>
    </row>
    <row r="94" spans="1:14" s="4" customFormat="1">
      <c r="A94" s="218"/>
      <c r="B94" s="218"/>
      <c r="C94" s="218" t="s">
        <v>66</v>
      </c>
      <c r="D94" s="222">
        <v>4.5313683630603951E-2</v>
      </c>
      <c r="E94" s="218"/>
      <c r="F94" s="218"/>
      <c r="G94" s="218"/>
      <c r="H94" s="218" t="s">
        <v>66</v>
      </c>
      <c r="I94" s="226">
        <v>4.1653255303584491E-2</v>
      </c>
      <c r="M94" s="87"/>
      <c r="N94" s="92"/>
    </row>
    <row r="95" spans="1:14" s="4" customFormat="1">
      <c r="A95" s="218" t="s">
        <v>122</v>
      </c>
      <c r="B95" s="218"/>
      <c r="C95" s="218"/>
      <c r="D95" s="218"/>
      <c r="E95" s="218"/>
      <c r="F95" s="218" t="s">
        <v>122</v>
      </c>
      <c r="G95" s="218"/>
      <c r="H95" s="218"/>
      <c r="I95" s="218"/>
      <c r="M95" s="87"/>
      <c r="N95" s="92"/>
    </row>
    <row r="96" spans="1:14" s="4" customFormat="1">
      <c r="A96" s="218"/>
      <c r="B96" s="218"/>
      <c r="C96" s="218" t="s">
        <v>65</v>
      </c>
      <c r="D96" s="218">
        <v>2028</v>
      </c>
      <c r="E96" s="218"/>
      <c r="F96" s="218"/>
      <c r="G96" s="218"/>
      <c r="H96" s="218" t="s">
        <v>65</v>
      </c>
      <c r="I96" s="218">
        <v>2218</v>
      </c>
      <c r="M96" s="87"/>
      <c r="N96" s="92"/>
    </row>
    <row r="97" spans="1:14" s="4" customFormat="1">
      <c r="A97" s="218"/>
      <c r="B97" s="218"/>
      <c r="C97" s="218" t="s">
        <v>68</v>
      </c>
      <c r="D97" s="218">
        <v>28894</v>
      </c>
      <c r="E97" s="218"/>
      <c r="F97" s="218"/>
      <c r="G97" s="218"/>
      <c r="H97" s="218" t="s">
        <v>68</v>
      </c>
      <c r="I97" s="218">
        <v>33472</v>
      </c>
      <c r="M97" s="87"/>
      <c r="N97" s="92"/>
    </row>
    <row r="98" spans="1:14" s="4" customFormat="1">
      <c r="A98" s="218"/>
      <c r="B98" s="218"/>
      <c r="C98" s="218" t="s">
        <v>66</v>
      </c>
      <c r="D98" s="222">
        <v>7.0187582196995918E-2</v>
      </c>
      <c r="E98" s="218"/>
      <c r="F98" s="218"/>
      <c r="G98" s="218"/>
      <c r="H98" s="218" t="s">
        <v>66</v>
      </c>
      <c r="I98" s="226">
        <v>6.6264340344168254E-2</v>
      </c>
      <c r="M98" s="87"/>
      <c r="N98" s="92"/>
    </row>
    <row r="99" spans="1:14" s="4" customFormat="1">
      <c r="A99" s="218" t="s">
        <v>99</v>
      </c>
      <c r="B99" s="218"/>
      <c r="C99" s="218"/>
      <c r="D99" s="218"/>
      <c r="E99" s="218"/>
      <c r="F99" s="218" t="s">
        <v>99</v>
      </c>
      <c r="G99" s="218"/>
      <c r="H99" s="218"/>
      <c r="I99" s="218"/>
      <c r="M99" s="87"/>
      <c r="N99" s="92"/>
    </row>
    <row r="100" spans="1:14" s="4" customFormat="1">
      <c r="A100" s="218"/>
      <c r="B100" s="218"/>
      <c r="C100" s="218" t="s">
        <v>65</v>
      </c>
      <c r="D100" s="218">
        <v>1287</v>
      </c>
      <c r="E100" s="218"/>
      <c r="F100" s="218"/>
      <c r="G100" s="218"/>
      <c r="H100" s="218" t="s">
        <v>65</v>
      </c>
      <c r="I100" s="218">
        <v>2828</v>
      </c>
      <c r="M100" s="87"/>
      <c r="N100" s="92"/>
    </row>
    <row r="101" spans="1:14" s="4" customFormat="1">
      <c r="A101" s="218"/>
      <c r="B101" s="218"/>
      <c r="C101" s="218" t="s">
        <v>68</v>
      </c>
      <c r="D101" s="218">
        <v>9334</v>
      </c>
      <c r="E101" s="218"/>
      <c r="F101" s="218"/>
      <c r="G101" s="218"/>
      <c r="H101" s="218" t="s">
        <v>68</v>
      </c>
      <c r="I101" s="218">
        <v>10065</v>
      </c>
      <c r="M101" s="87"/>
      <c r="N101" s="92"/>
    </row>
    <row r="102" spans="1:14" s="4" customFormat="1">
      <c r="A102" s="218"/>
      <c r="B102" s="218"/>
      <c r="C102" s="218" t="s">
        <v>66</v>
      </c>
      <c r="D102" s="222">
        <v>0.13788300835654596</v>
      </c>
      <c r="E102" s="218"/>
      <c r="F102" s="218"/>
      <c r="G102" s="218"/>
      <c r="H102" s="218" t="s">
        <v>66</v>
      </c>
      <c r="I102" s="226">
        <v>0.28097367113760557</v>
      </c>
      <c r="M102" s="87"/>
      <c r="N102" s="92"/>
    </row>
    <row r="103" spans="1:14" s="4" customFormat="1">
      <c r="A103" s="171" t="s">
        <v>88</v>
      </c>
      <c r="B103" s="171"/>
      <c r="C103" s="171"/>
      <c r="D103" s="181"/>
      <c r="E103" s="218"/>
      <c r="F103" s="171" t="s">
        <v>88</v>
      </c>
      <c r="G103" s="171"/>
      <c r="H103" s="171"/>
      <c r="I103" s="220"/>
      <c r="M103" s="87"/>
      <c r="N103" s="92"/>
    </row>
    <row r="104" spans="1:14" s="4" customFormat="1">
      <c r="A104" s="207" t="s">
        <v>159</v>
      </c>
      <c r="B104" s="213"/>
      <c r="C104" s="214"/>
      <c r="D104" s="219" t="s">
        <v>157</v>
      </c>
      <c r="E104" s="218"/>
      <c r="F104" s="266" t="s">
        <v>160</v>
      </c>
      <c r="G104" s="267"/>
      <c r="H104" s="268"/>
      <c r="I104" s="219" t="s">
        <v>158</v>
      </c>
      <c r="M104" s="87"/>
      <c r="N104" s="92"/>
    </row>
    <row r="105" spans="1:14" s="4" customFormat="1">
      <c r="A105" s="210" t="s">
        <v>96</v>
      </c>
      <c r="B105" s="211"/>
      <c r="C105" s="212"/>
      <c r="D105" s="181"/>
      <c r="E105" s="218"/>
      <c r="F105" s="210" t="s">
        <v>96</v>
      </c>
      <c r="G105" s="211"/>
      <c r="H105" s="212"/>
      <c r="I105" s="181"/>
      <c r="M105" s="87"/>
      <c r="N105" s="92"/>
    </row>
    <row r="106" spans="1:14">
      <c r="A106" s="171"/>
      <c r="B106" s="171"/>
      <c r="C106" s="185" t="s">
        <v>65</v>
      </c>
      <c r="D106" s="186">
        <v>7379</v>
      </c>
      <c r="E106" s="218"/>
      <c r="F106" s="171"/>
      <c r="G106" s="171"/>
      <c r="H106" s="185" t="s">
        <v>65</v>
      </c>
      <c r="I106" s="186">
        <v>8091</v>
      </c>
      <c r="M106" s="41"/>
      <c r="N106" s="88"/>
    </row>
    <row r="107" spans="1:14">
      <c r="A107" s="171"/>
      <c r="B107" s="171"/>
      <c r="C107" s="185" t="s">
        <v>68</v>
      </c>
      <c r="D107" s="186">
        <v>371389</v>
      </c>
      <c r="E107" s="209"/>
      <c r="F107" s="171"/>
      <c r="G107" s="171"/>
      <c r="H107" s="185" t="s">
        <v>68</v>
      </c>
      <c r="I107" s="186">
        <v>373775</v>
      </c>
      <c r="M107" s="41"/>
      <c r="N107" s="88"/>
    </row>
    <row r="108" spans="1:14">
      <c r="A108" s="171"/>
      <c r="B108" s="171"/>
      <c r="C108" s="185" t="s">
        <v>66</v>
      </c>
      <c r="D108" s="208">
        <v>1.9868655237500303E-2</v>
      </c>
      <c r="E108" s="218"/>
      <c r="F108" s="171"/>
      <c r="G108" s="171"/>
      <c r="H108" s="185" t="s">
        <v>66</v>
      </c>
      <c r="I108" s="216">
        <v>2.1646712594475287E-2</v>
      </c>
      <c r="M108" s="41"/>
      <c r="N108" s="88"/>
    </row>
    <row r="109" spans="1:14">
      <c r="A109" s="182" t="s">
        <v>97</v>
      </c>
      <c r="B109" s="183"/>
      <c r="C109" s="184"/>
      <c r="D109" s="181"/>
      <c r="E109" s="218"/>
      <c r="F109" s="182" t="s">
        <v>97</v>
      </c>
      <c r="G109" s="183"/>
      <c r="H109" s="184"/>
      <c r="I109" s="181"/>
      <c r="M109" s="41"/>
      <c r="N109" s="88"/>
    </row>
    <row r="110" spans="1:14">
      <c r="A110" s="178"/>
      <c r="B110" s="171"/>
      <c r="C110" s="185" t="s">
        <v>65</v>
      </c>
      <c r="D110" s="186">
        <v>2535</v>
      </c>
      <c r="E110" s="218"/>
      <c r="F110" s="178"/>
      <c r="G110" s="171"/>
      <c r="H110" s="185" t="s">
        <v>65</v>
      </c>
      <c r="I110" s="186">
        <v>3148</v>
      </c>
      <c r="M110" s="41"/>
      <c r="N110" s="88"/>
    </row>
    <row r="111" spans="1:14">
      <c r="A111" s="171"/>
      <c r="B111" s="171"/>
      <c r="C111" s="185" t="s">
        <v>68</v>
      </c>
      <c r="D111" s="186">
        <v>84579</v>
      </c>
      <c r="E111" s="218"/>
      <c r="F111" s="171"/>
      <c r="G111" s="171"/>
      <c r="H111" s="185" t="s">
        <v>68</v>
      </c>
      <c r="I111" s="186">
        <v>84368</v>
      </c>
      <c r="M111" s="41"/>
      <c r="N111" s="88"/>
    </row>
    <row r="112" spans="1:14">
      <c r="A112" s="171"/>
      <c r="B112" s="171"/>
      <c r="C112" s="185" t="s">
        <v>66</v>
      </c>
      <c r="D112" s="208">
        <v>2.9971978860000709E-2</v>
      </c>
      <c r="E112" s="218"/>
      <c r="F112" s="171"/>
      <c r="G112" s="171"/>
      <c r="H112" s="185" t="s">
        <v>66</v>
      </c>
      <c r="I112" s="216">
        <v>3.7312725203868767E-2</v>
      </c>
      <c r="M112" s="41"/>
      <c r="N112" s="88"/>
    </row>
    <row r="113" spans="1:14">
      <c r="A113" s="182" t="s">
        <v>121</v>
      </c>
      <c r="B113" s="183"/>
      <c r="C113" s="184"/>
      <c r="D113" s="181"/>
      <c r="E113" s="218"/>
      <c r="F113" s="182" t="s">
        <v>121</v>
      </c>
      <c r="G113" s="183"/>
      <c r="H113" s="184"/>
      <c r="I113" s="181"/>
      <c r="M113" s="41"/>
      <c r="N113" s="88"/>
    </row>
    <row r="114" spans="1:14">
      <c r="A114" s="178"/>
      <c r="B114" s="171"/>
      <c r="C114" s="185" t="s">
        <v>65</v>
      </c>
      <c r="D114" s="186">
        <v>2530</v>
      </c>
      <c r="E114" s="218"/>
      <c r="F114" s="178"/>
      <c r="G114" s="171"/>
      <c r="H114" s="185" t="s">
        <v>65</v>
      </c>
      <c r="I114" s="186">
        <v>3248</v>
      </c>
      <c r="M114" s="41"/>
      <c r="N114" s="88"/>
    </row>
    <row r="115" spans="1:14">
      <c r="A115" s="171"/>
      <c r="B115" s="171"/>
      <c r="C115" s="185" t="s">
        <v>68</v>
      </c>
      <c r="D115" s="186">
        <v>67212</v>
      </c>
      <c r="E115" s="218"/>
      <c r="F115" s="171"/>
      <c r="G115" s="171"/>
      <c r="H115" s="185" t="s">
        <v>68</v>
      </c>
      <c r="I115" s="186">
        <v>67181</v>
      </c>
      <c r="M115" s="41"/>
      <c r="N115" s="88"/>
    </row>
    <row r="116" spans="1:14">
      <c r="A116" s="171"/>
      <c r="B116" s="171"/>
      <c r="C116" s="185" t="s">
        <v>66</v>
      </c>
      <c r="D116" s="208">
        <v>3.7642087722430516E-2</v>
      </c>
      <c r="E116" s="218"/>
      <c r="F116" s="171"/>
      <c r="G116" s="171"/>
      <c r="H116" s="185" t="s">
        <v>66</v>
      </c>
      <c r="I116" s="216">
        <v>4.8347002872836067E-2</v>
      </c>
      <c r="M116" s="41"/>
      <c r="N116" s="88"/>
    </row>
    <row r="117" spans="1:14">
      <c r="A117" s="182" t="s">
        <v>122</v>
      </c>
      <c r="B117" s="183"/>
      <c r="C117" s="184"/>
      <c r="D117" s="181"/>
      <c r="E117" s="218"/>
      <c r="F117" s="182" t="s">
        <v>122</v>
      </c>
      <c r="G117" s="183"/>
      <c r="H117" s="184"/>
      <c r="I117" s="181"/>
      <c r="M117" s="41"/>
      <c r="N117" s="88"/>
    </row>
    <row r="118" spans="1:14">
      <c r="A118" s="178"/>
      <c r="B118" s="171"/>
      <c r="C118" s="185" t="s">
        <v>65</v>
      </c>
      <c r="D118" s="186">
        <v>1991</v>
      </c>
      <c r="E118" s="218"/>
      <c r="F118" s="178"/>
      <c r="G118" s="171"/>
      <c r="H118" s="185" t="s">
        <v>65</v>
      </c>
      <c r="I118" s="186">
        <v>2362</v>
      </c>
      <c r="M118" s="41"/>
      <c r="N118" s="88"/>
    </row>
    <row r="119" spans="1:14">
      <c r="A119" s="171"/>
      <c r="B119" s="171"/>
      <c r="C119" s="185" t="s">
        <v>68</v>
      </c>
      <c r="D119" s="186">
        <v>32793</v>
      </c>
      <c r="E119" s="218"/>
      <c r="F119" s="171"/>
      <c r="G119" s="171"/>
      <c r="H119" s="185" t="s">
        <v>68</v>
      </c>
      <c r="I119" s="186">
        <v>32834</v>
      </c>
      <c r="M119" s="41"/>
      <c r="N119" s="88"/>
    </row>
    <row r="120" spans="1:14">
      <c r="A120" s="171"/>
      <c r="B120" s="171"/>
      <c r="C120" s="185" t="s">
        <v>66</v>
      </c>
      <c r="D120" s="208">
        <v>6.0714176806025678E-2</v>
      </c>
      <c r="E120" s="218"/>
      <c r="F120" s="171"/>
      <c r="G120" s="171"/>
      <c r="H120" s="185" t="s">
        <v>66</v>
      </c>
      <c r="I120" s="216">
        <v>7.1937625631966859E-2</v>
      </c>
      <c r="M120" s="41"/>
      <c r="N120" s="88"/>
    </row>
    <row r="121" spans="1:14">
      <c r="A121" s="182" t="s">
        <v>99</v>
      </c>
      <c r="B121" s="183"/>
      <c r="C121" s="184"/>
      <c r="D121" s="181"/>
      <c r="E121" s="218"/>
      <c r="F121" s="182" t="s">
        <v>99</v>
      </c>
      <c r="G121" s="183"/>
      <c r="H121" s="184"/>
      <c r="I121" s="181"/>
      <c r="M121" s="41"/>
      <c r="N121" s="88"/>
    </row>
    <row r="122" spans="1:14">
      <c r="A122" s="171"/>
      <c r="B122" s="171"/>
      <c r="C122" s="185" t="s">
        <v>65</v>
      </c>
      <c r="D122" s="186">
        <v>1333</v>
      </c>
      <c r="E122" s="218"/>
      <c r="F122" s="171"/>
      <c r="G122" s="171"/>
      <c r="H122" s="185" t="s">
        <v>65</v>
      </c>
      <c r="I122" s="186">
        <v>1407</v>
      </c>
      <c r="M122" s="41"/>
      <c r="N122" s="88"/>
    </row>
    <row r="123" spans="1:14">
      <c r="A123" s="171"/>
      <c r="B123" s="171"/>
      <c r="C123" s="185" t="s">
        <v>68</v>
      </c>
      <c r="D123" s="186">
        <v>9996</v>
      </c>
      <c r="E123" s="218"/>
      <c r="F123" s="171"/>
      <c r="G123" s="171"/>
      <c r="H123" s="185" t="s">
        <v>68</v>
      </c>
      <c r="I123" s="186">
        <v>9926</v>
      </c>
      <c r="M123" s="41"/>
      <c r="N123" s="88"/>
    </row>
    <row r="124" spans="1:14">
      <c r="A124" s="171"/>
      <c r="B124" s="171"/>
      <c r="C124" s="185" t="s">
        <v>66</v>
      </c>
      <c r="D124" s="208">
        <v>0.13335334133653462</v>
      </c>
      <c r="E124" s="4"/>
      <c r="F124" s="171"/>
      <c r="G124" s="171"/>
      <c r="H124" s="185" t="s">
        <v>66</v>
      </c>
      <c r="I124" s="216">
        <v>0.14174894217207334</v>
      </c>
      <c r="M124" s="41"/>
      <c r="N124" s="88"/>
    </row>
    <row r="125" spans="1:14">
      <c r="M125" s="41"/>
      <c r="N125" s="88"/>
    </row>
    <row r="126" spans="1:14">
      <c r="A126" s="171" t="s">
        <v>88</v>
      </c>
      <c r="B126" s="171"/>
      <c r="C126" s="171"/>
      <c r="D126" s="181"/>
      <c r="E126" s="188"/>
      <c r="F126" s="171" t="s">
        <v>88</v>
      </c>
      <c r="G126" s="171"/>
      <c r="H126" s="171"/>
      <c r="I126" s="181"/>
      <c r="M126" s="41"/>
      <c r="N126" s="88"/>
    </row>
    <row r="127" spans="1:14">
      <c r="A127" s="177" t="s">
        <v>130</v>
      </c>
      <c r="B127" s="177"/>
      <c r="C127" s="177"/>
      <c r="D127" s="181" t="s">
        <v>129</v>
      </c>
      <c r="E127" s="56"/>
      <c r="F127" s="201" t="s">
        <v>161</v>
      </c>
      <c r="G127" s="202"/>
      <c r="H127" s="200"/>
      <c r="I127" s="181" t="s">
        <v>151</v>
      </c>
      <c r="M127" s="41"/>
      <c r="N127" s="88"/>
    </row>
    <row r="128" spans="1:14">
      <c r="A128" s="171"/>
      <c r="B128" s="171"/>
      <c r="C128" s="171"/>
      <c r="D128" s="181"/>
      <c r="E128" s="56"/>
      <c r="F128" s="171"/>
      <c r="G128" s="171"/>
      <c r="H128" s="171"/>
      <c r="I128" s="181"/>
      <c r="M128" s="41"/>
      <c r="N128" s="88"/>
    </row>
    <row r="129" spans="1:14">
      <c r="A129" s="182" t="s">
        <v>96</v>
      </c>
      <c r="B129" s="183"/>
      <c r="C129" s="184"/>
      <c r="D129" s="181"/>
      <c r="E129" s="56"/>
      <c r="F129" s="182" t="s">
        <v>96</v>
      </c>
      <c r="G129" s="183"/>
      <c r="H129" s="184"/>
      <c r="I129" s="181"/>
      <c r="J129" s="58"/>
      <c r="M129" s="41"/>
      <c r="N129" s="88"/>
    </row>
    <row r="130" spans="1:14">
      <c r="A130" s="171"/>
      <c r="B130" s="171"/>
      <c r="C130" s="185" t="s">
        <v>65</v>
      </c>
      <c r="D130" s="186">
        <v>7332</v>
      </c>
      <c r="E130" s="56"/>
      <c r="F130" s="171"/>
      <c r="G130" s="171"/>
      <c r="H130" s="185" t="s">
        <v>65</v>
      </c>
      <c r="I130" s="186">
        <v>7379</v>
      </c>
      <c r="J130" s="58"/>
      <c r="M130" s="41"/>
      <c r="N130" s="88"/>
    </row>
    <row r="131" spans="1:14">
      <c r="A131" s="171"/>
      <c r="B131" s="171"/>
      <c r="C131" s="185" t="s">
        <v>68</v>
      </c>
      <c r="D131" s="186">
        <v>374463</v>
      </c>
      <c r="E131" s="56"/>
      <c r="F131" s="171"/>
      <c r="G131" s="171"/>
      <c r="H131" s="185" t="s">
        <v>68</v>
      </c>
      <c r="I131" s="186">
        <v>371389</v>
      </c>
      <c r="J131" s="58"/>
      <c r="M131" s="41"/>
      <c r="N131" s="88"/>
    </row>
    <row r="132" spans="1:14">
      <c r="A132" s="171"/>
      <c r="B132" s="171"/>
      <c r="C132" s="185" t="s">
        <v>66</v>
      </c>
      <c r="D132" s="187">
        <v>1.9580038615297106E-2</v>
      </c>
      <c r="E132" s="56"/>
      <c r="F132" s="171"/>
      <c r="G132" s="171"/>
      <c r="H132" s="185" t="s">
        <v>66</v>
      </c>
      <c r="I132" s="203">
        <v>1.9868655237500303E-2</v>
      </c>
      <c r="J132" s="58"/>
      <c r="M132" s="41"/>
      <c r="N132" s="88"/>
    </row>
    <row r="133" spans="1:14">
      <c r="A133" s="171"/>
      <c r="B133" s="171"/>
      <c r="C133" s="171"/>
      <c r="D133" s="181"/>
      <c r="E133" s="56"/>
      <c r="F133" s="171"/>
      <c r="G133" s="171"/>
      <c r="H133" s="171"/>
      <c r="I133" s="181"/>
      <c r="J133" s="58"/>
      <c r="M133" s="41"/>
      <c r="N133" s="88"/>
    </row>
    <row r="134" spans="1:14">
      <c r="A134" s="182" t="s">
        <v>97</v>
      </c>
      <c r="B134" s="183"/>
      <c r="C134" s="184"/>
      <c r="D134" s="181"/>
      <c r="E134" s="56"/>
      <c r="F134" s="182" t="s">
        <v>97</v>
      </c>
      <c r="G134" s="183"/>
      <c r="H134" s="184"/>
      <c r="I134" s="181"/>
      <c r="J134" s="58"/>
      <c r="M134" s="41"/>
      <c r="N134" s="88"/>
    </row>
    <row r="135" spans="1:14">
      <c r="A135" s="178"/>
      <c r="B135" s="171"/>
      <c r="C135" s="185" t="s">
        <v>65</v>
      </c>
      <c r="D135" s="186">
        <v>2716</v>
      </c>
      <c r="E135" s="56"/>
      <c r="F135" s="178"/>
      <c r="G135" s="171"/>
      <c r="H135" s="185" t="s">
        <v>65</v>
      </c>
      <c r="I135" s="186">
        <v>2535</v>
      </c>
      <c r="J135" s="58"/>
      <c r="M135" s="41"/>
      <c r="N135" s="88"/>
    </row>
    <row r="136" spans="1:14">
      <c r="A136" s="171"/>
      <c r="B136" s="171"/>
      <c r="C136" s="185" t="s">
        <v>68</v>
      </c>
      <c r="D136" s="186">
        <v>84273</v>
      </c>
      <c r="E136" s="56"/>
      <c r="F136" s="171"/>
      <c r="G136" s="171"/>
      <c r="H136" s="185" t="s">
        <v>68</v>
      </c>
      <c r="I136" s="186">
        <v>84579</v>
      </c>
      <c r="J136" s="58"/>
      <c r="M136" s="41"/>
      <c r="N136" s="88"/>
    </row>
    <row r="137" spans="1:14">
      <c r="A137" s="171"/>
      <c r="B137" s="171"/>
      <c r="C137" s="185" t="s">
        <v>66</v>
      </c>
      <c r="D137" s="187">
        <v>3.2228590414486252E-2</v>
      </c>
      <c r="E137" s="56"/>
      <c r="F137" s="171"/>
      <c r="G137" s="171"/>
      <c r="H137" s="185" t="s">
        <v>66</v>
      </c>
      <c r="I137" s="203">
        <v>2.9971978860000709E-2</v>
      </c>
      <c r="J137" s="58"/>
      <c r="M137" s="41"/>
      <c r="N137" s="88"/>
    </row>
    <row r="138" spans="1:14">
      <c r="A138" s="171"/>
      <c r="B138" s="171"/>
      <c r="C138" s="171"/>
      <c r="D138" s="181"/>
      <c r="E138" s="56"/>
      <c r="F138" s="171"/>
      <c r="G138" s="171"/>
      <c r="H138" s="171"/>
      <c r="I138" s="181"/>
      <c r="J138" s="58"/>
      <c r="L138" s="41"/>
      <c r="M138" s="88"/>
    </row>
    <row r="139" spans="1:14">
      <c r="A139" s="182" t="s">
        <v>121</v>
      </c>
      <c r="B139" s="183"/>
      <c r="C139" s="184"/>
      <c r="D139" s="181"/>
      <c r="E139" s="56"/>
      <c r="F139" s="182" t="s">
        <v>121</v>
      </c>
      <c r="G139" s="183"/>
      <c r="H139" s="184"/>
      <c r="I139" s="181"/>
      <c r="J139" s="58"/>
      <c r="L139" s="41"/>
      <c r="M139" s="88"/>
    </row>
    <row r="140" spans="1:14">
      <c r="A140" s="178"/>
      <c r="B140" s="171"/>
      <c r="C140" s="185" t="s">
        <v>65</v>
      </c>
      <c r="D140" s="186">
        <v>2775</v>
      </c>
      <c r="E140" s="56"/>
      <c r="F140" s="178"/>
      <c r="G140" s="171"/>
      <c r="H140" s="185" t="s">
        <v>65</v>
      </c>
      <c r="I140" s="186">
        <v>2530</v>
      </c>
      <c r="J140" s="58"/>
      <c r="L140" s="41"/>
      <c r="M140" s="88"/>
    </row>
    <row r="141" spans="1:14">
      <c r="A141" s="171"/>
      <c r="B141" s="171"/>
      <c r="C141" s="185" t="s">
        <v>68</v>
      </c>
      <c r="D141" s="186">
        <v>66576</v>
      </c>
      <c r="E141" s="56"/>
      <c r="F141" s="171"/>
      <c r="G141" s="171"/>
      <c r="H141" s="185" t="s">
        <v>68</v>
      </c>
      <c r="I141" s="186">
        <v>67212</v>
      </c>
      <c r="J141" s="58"/>
      <c r="L141" s="41"/>
      <c r="M141" s="88"/>
    </row>
    <row r="142" spans="1:14">
      <c r="A142" s="171"/>
      <c r="B142" s="171"/>
      <c r="C142" s="185" t="s">
        <v>66</v>
      </c>
      <c r="D142" s="187">
        <v>4.1681687094448451E-2</v>
      </c>
      <c r="E142" s="56"/>
      <c r="F142" s="171"/>
      <c r="G142" s="171"/>
      <c r="H142" s="185" t="s">
        <v>66</v>
      </c>
      <c r="I142" s="203">
        <v>3.7642087722430516E-2</v>
      </c>
      <c r="J142" s="58"/>
      <c r="L142" s="41"/>
      <c r="M142" s="88"/>
    </row>
    <row r="143" spans="1:14">
      <c r="A143" s="171"/>
      <c r="B143" s="171"/>
      <c r="C143" s="171"/>
      <c r="D143" s="181"/>
      <c r="E143" s="56"/>
      <c r="F143" s="171"/>
      <c r="G143" s="171"/>
      <c r="H143" s="171"/>
      <c r="I143" s="181"/>
      <c r="J143" s="58"/>
      <c r="M143" s="41"/>
      <c r="N143" s="88"/>
    </row>
    <row r="144" spans="1:14">
      <c r="A144" s="182" t="s">
        <v>122</v>
      </c>
      <c r="B144" s="183"/>
      <c r="C144" s="184"/>
      <c r="D144" s="181"/>
      <c r="E144" s="56"/>
      <c r="F144" s="182" t="s">
        <v>122</v>
      </c>
      <c r="G144" s="183"/>
      <c r="H144" s="184"/>
      <c r="I144" s="181"/>
      <c r="J144" s="58"/>
      <c r="M144" s="41"/>
      <c r="N144" s="88"/>
    </row>
    <row r="145" spans="1:14">
      <c r="A145" s="178"/>
      <c r="B145" s="171"/>
      <c r="C145" s="185" t="s">
        <v>65</v>
      </c>
      <c r="D145" s="186">
        <v>2043</v>
      </c>
      <c r="E145" s="56"/>
      <c r="F145" s="178"/>
      <c r="G145" s="171"/>
      <c r="H145" s="185" t="s">
        <v>65</v>
      </c>
      <c r="I145" s="186">
        <v>1991</v>
      </c>
      <c r="J145" s="58"/>
      <c r="M145" s="41"/>
      <c r="N145" s="88"/>
    </row>
    <row r="146" spans="1:14">
      <c r="A146" s="171"/>
      <c r="B146" s="171"/>
      <c r="C146" s="185" t="s">
        <v>68</v>
      </c>
      <c r="D146" s="186">
        <v>32250</v>
      </c>
      <c r="E146" s="56"/>
      <c r="F146" s="171"/>
      <c r="G146" s="171"/>
      <c r="H146" s="185" t="s">
        <v>68</v>
      </c>
      <c r="I146" s="186">
        <v>32793</v>
      </c>
      <c r="J146" s="58"/>
      <c r="M146" s="41"/>
      <c r="N146" s="88"/>
    </row>
    <row r="147" spans="1:14">
      <c r="A147" s="171"/>
      <c r="B147" s="171"/>
      <c r="C147" s="185" t="s">
        <v>66</v>
      </c>
      <c r="D147" s="187">
        <v>6.3348837209302331E-2</v>
      </c>
      <c r="E147" s="56"/>
      <c r="F147" s="171"/>
      <c r="G147" s="171"/>
      <c r="H147" s="185" t="s">
        <v>66</v>
      </c>
      <c r="I147" s="203">
        <v>6.0714176806025678E-2</v>
      </c>
      <c r="J147" s="58"/>
      <c r="M147" s="41"/>
      <c r="N147" s="88"/>
    </row>
    <row r="148" spans="1:14">
      <c r="A148" s="171"/>
      <c r="B148" s="171"/>
      <c r="C148" s="171"/>
      <c r="D148" s="181"/>
      <c r="E148" s="56"/>
      <c r="F148" s="171"/>
      <c r="G148" s="171"/>
      <c r="H148" s="171"/>
      <c r="I148" s="181"/>
      <c r="J148" s="58"/>
      <c r="M148" s="41"/>
      <c r="N148" s="88"/>
    </row>
    <row r="149" spans="1:14">
      <c r="A149" s="182" t="s">
        <v>99</v>
      </c>
      <c r="B149" s="183"/>
      <c r="C149" s="184"/>
      <c r="D149" s="181"/>
      <c r="E149" s="56"/>
      <c r="F149" s="182" t="s">
        <v>99</v>
      </c>
      <c r="G149" s="183"/>
      <c r="H149" s="184"/>
      <c r="I149" s="181"/>
      <c r="J149" s="58"/>
      <c r="M149" s="41"/>
      <c r="N149" s="88"/>
    </row>
    <row r="150" spans="1:14">
      <c r="A150" s="171"/>
      <c r="B150" s="171"/>
      <c r="C150" s="185" t="s">
        <v>65</v>
      </c>
      <c r="D150" s="186">
        <v>1336</v>
      </c>
      <c r="E150" s="56"/>
      <c r="F150" s="171"/>
      <c r="G150" s="171"/>
      <c r="H150" s="185" t="s">
        <v>65</v>
      </c>
      <c r="I150" s="186">
        <v>1333</v>
      </c>
      <c r="J150" s="58"/>
      <c r="M150" s="41"/>
      <c r="N150" s="88"/>
    </row>
    <row r="151" spans="1:14">
      <c r="A151" s="171"/>
      <c r="B151" s="171"/>
      <c r="C151" s="185" t="s">
        <v>68</v>
      </c>
      <c r="D151" s="186">
        <v>9768</v>
      </c>
      <c r="E151" s="56"/>
      <c r="F151" s="171"/>
      <c r="G151" s="171"/>
      <c r="H151" s="185" t="s">
        <v>68</v>
      </c>
      <c r="I151" s="186">
        <v>9996</v>
      </c>
    </row>
    <row r="152" spans="1:14">
      <c r="A152" s="171"/>
      <c r="B152" s="171"/>
      <c r="C152" s="185" t="s">
        <v>66</v>
      </c>
      <c r="D152" s="187">
        <v>0.13677313677313677</v>
      </c>
      <c r="E152" s="56"/>
      <c r="F152" s="171"/>
      <c r="G152" s="171"/>
      <c r="H152" s="185" t="s">
        <v>66</v>
      </c>
      <c r="I152" s="203">
        <v>0.13335334133653462</v>
      </c>
    </row>
    <row r="153" spans="1:14">
      <c r="A153" s="4"/>
      <c r="B153" s="4"/>
      <c r="C153" s="4"/>
      <c r="D153" s="4"/>
      <c r="E153" s="4"/>
      <c r="F153" s="4"/>
      <c r="G153" s="4"/>
      <c r="H153" s="4"/>
      <c r="I153" s="4"/>
    </row>
    <row r="154" spans="1:14">
      <c r="A154" s="5" t="s">
        <v>88</v>
      </c>
      <c r="B154" s="5"/>
      <c r="C154" s="5"/>
      <c r="D154" s="143"/>
      <c r="E154" s="56"/>
      <c r="F154" s="5" t="s">
        <v>88</v>
      </c>
      <c r="G154" s="5"/>
      <c r="H154" s="5"/>
      <c r="I154" s="143"/>
    </row>
    <row r="155" spans="1:14">
      <c r="A155" s="161" t="s">
        <v>120</v>
      </c>
      <c r="B155" s="161"/>
      <c r="C155" s="161"/>
      <c r="D155" s="143" t="s">
        <v>119</v>
      </c>
      <c r="E155" s="56"/>
      <c r="F155" s="164" t="s">
        <v>125</v>
      </c>
      <c r="G155" s="164"/>
      <c r="H155" s="164"/>
      <c r="I155" s="143" t="s">
        <v>124</v>
      </c>
    </row>
    <row r="156" spans="1:14">
      <c r="A156" s="5"/>
      <c r="B156" s="5"/>
      <c r="C156" s="5"/>
      <c r="D156" s="143"/>
      <c r="E156" s="56"/>
      <c r="F156" s="5"/>
      <c r="G156" s="5"/>
      <c r="H156" s="5"/>
      <c r="I156" s="143"/>
    </row>
    <row r="157" spans="1:14">
      <c r="A157" s="145" t="s">
        <v>96</v>
      </c>
      <c r="B157" s="146"/>
      <c r="C157" s="147"/>
      <c r="D157" s="143"/>
      <c r="E157" s="56"/>
      <c r="F157" s="145" t="s">
        <v>96</v>
      </c>
      <c r="G157" s="146"/>
      <c r="H157" s="147"/>
      <c r="I157" s="143"/>
    </row>
    <row r="158" spans="1:14">
      <c r="A158" s="5"/>
      <c r="B158" s="5"/>
      <c r="C158" s="27" t="s">
        <v>65</v>
      </c>
      <c r="D158" s="148">
        <v>13926</v>
      </c>
      <c r="E158" s="56"/>
      <c r="F158" s="5"/>
      <c r="G158" s="5"/>
      <c r="H158" s="27" t="s">
        <v>65</v>
      </c>
      <c r="I158" s="148">
        <v>11049</v>
      </c>
    </row>
    <row r="159" spans="1:14">
      <c r="A159" s="5"/>
      <c r="B159" s="5"/>
      <c r="C159" s="27" t="s">
        <v>68</v>
      </c>
      <c r="D159" s="148">
        <v>371099</v>
      </c>
      <c r="E159" s="56"/>
      <c r="F159" s="5"/>
      <c r="G159" s="5"/>
      <c r="H159" s="27" t="s">
        <v>68</v>
      </c>
      <c r="I159" s="148">
        <v>368375</v>
      </c>
    </row>
    <row r="160" spans="1:14">
      <c r="A160" s="5"/>
      <c r="B160" s="5"/>
      <c r="C160" s="27" t="s">
        <v>66</v>
      </c>
      <c r="D160" s="162">
        <v>3.7526374363714268E-2</v>
      </c>
      <c r="E160" s="56"/>
      <c r="F160" s="5"/>
      <c r="G160" s="5"/>
      <c r="H160" s="27" t="s">
        <v>66</v>
      </c>
      <c r="I160" s="165">
        <v>2.9993892093654564E-2</v>
      </c>
    </row>
    <row r="161" spans="1:9">
      <c r="A161" s="5"/>
      <c r="B161" s="5"/>
      <c r="C161" s="5"/>
      <c r="D161" s="143"/>
      <c r="E161" s="56"/>
      <c r="F161" s="5"/>
      <c r="G161" s="5"/>
      <c r="H161" s="5"/>
      <c r="I161" s="143"/>
    </row>
    <row r="162" spans="1:9">
      <c r="A162" s="145" t="s">
        <v>97</v>
      </c>
      <c r="B162" s="146"/>
      <c r="C162" s="147"/>
      <c r="D162" s="143"/>
      <c r="E162" s="56"/>
      <c r="F162" s="145" t="s">
        <v>97</v>
      </c>
      <c r="G162" s="146"/>
      <c r="H162" s="147"/>
      <c r="I162" s="143"/>
    </row>
    <row r="163" spans="1:9">
      <c r="A163" s="4"/>
      <c r="B163" s="5"/>
      <c r="C163" s="27" t="s">
        <v>65</v>
      </c>
      <c r="D163" s="148">
        <v>5219</v>
      </c>
      <c r="E163" s="56"/>
      <c r="F163" s="4"/>
      <c r="G163" s="5"/>
      <c r="H163" s="27" t="s">
        <v>65</v>
      </c>
      <c r="I163" s="148">
        <v>3974</v>
      </c>
    </row>
    <row r="164" spans="1:9">
      <c r="A164" s="5"/>
      <c r="B164" s="5"/>
      <c r="C164" s="27" t="s">
        <v>68</v>
      </c>
      <c r="D164" s="148">
        <v>85872</v>
      </c>
      <c r="E164" s="56"/>
      <c r="F164" s="5"/>
      <c r="G164" s="5"/>
      <c r="H164" s="27" t="s">
        <v>68</v>
      </c>
      <c r="I164" s="148">
        <v>85273</v>
      </c>
    </row>
    <row r="165" spans="1:9">
      <c r="A165" s="5"/>
      <c r="B165" s="5"/>
      <c r="C165" s="27" t="s">
        <v>66</v>
      </c>
      <c r="D165" s="162">
        <v>6.0776504564933852E-2</v>
      </c>
      <c r="E165" s="56"/>
      <c r="F165" s="5"/>
      <c r="G165" s="5"/>
      <c r="H165" s="27" t="s">
        <v>66</v>
      </c>
      <c r="I165" s="165">
        <v>4.6603262462913235E-2</v>
      </c>
    </row>
    <row r="166" spans="1:9">
      <c r="A166" s="5"/>
      <c r="B166" s="5"/>
      <c r="C166" s="27"/>
      <c r="D166" s="141"/>
      <c r="E166" s="56"/>
      <c r="F166" s="5"/>
      <c r="G166" s="5"/>
      <c r="H166" s="27"/>
      <c r="I166" s="141"/>
    </row>
    <row r="167" spans="1:9">
      <c r="A167" s="145" t="s">
        <v>121</v>
      </c>
      <c r="B167" s="146"/>
      <c r="C167" s="147"/>
      <c r="D167" s="143"/>
      <c r="E167" s="56"/>
      <c r="F167" s="145" t="s">
        <v>121</v>
      </c>
      <c r="G167" s="146"/>
      <c r="H167" s="147"/>
      <c r="I167" s="143"/>
    </row>
    <row r="168" spans="1:9">
      <c r="A168" s="4"/>
      <c r="B168" s="5"/>
      <c r="C168" s="27" t="s">
        <v>65</v>
      </c>
      <c r="D168" s="148">
        <v>5441</v>
      </c>
      <c r="E168" s="56"/>
      <c r="F168" s="4"/>
      <c r="G168" s="5"/>
      <c r="H168" s="27" t="s">
        <v>65</v>
      </c>
      <c r="I168" s="148">
        <v>3999</v>
      </c>
    </row>
    <row r="169" spans="1:9">
      <c r="A169" s="5"/>
      <c r="B169" s="5"/>
      <c r="C169" s="27" t="s">
        <v>68</v>
      </c>
      <c r="D169" s="148">
        <v>67944</v>
      </c>
      <c r="E169" s="56"/>
      <c r="F169" s="5"/>
      <c r="G169" s="5"/>
      <c r="H169" s="27" t="s">
        <v>68</v>
      </c>
      <c r="I169" s="148">
        <v>67272</v>
      </c>
    </row>
    <row r="170" spans="1:9">
      <c r="A170" s="5"/>
      <c r="B170" s="5"/>
      <c r="C170" s="27" t="s">
        <v>66</v>
      </c>
      <c r="D170" s="162">
        <v>8.0080654656776162E-2</v>
      </c>
      <c r="E170" s="56"/>
      <c r="F170" s="5"/>
      <c r="G170" s="5"/>
      <c r="H170" s="27" t="s">
        <v>66</v>
      </c>
      <c r="I170" s="165">
        <v>5.9445237245808059E-2</v>
      </c>
    </row>
    <row r="171" spans="1:9">
      <c r="A171" s="5"/>
      <c r="B171" s="5"/>
      <c r="C171" s="5"/>
      <c r="D171" s="143"/>
      <c r="E171" s="56"/>
      <c r="F171" s="5"/>
      <c r="G171" s="5"/>
      <c r="H171" s="5"/>
      <c r="I171" s="143"/>
    </row>
    <row r="172" spans="1:9">
      <c r="A172" s="145" t="s">
        <v>122</v>
      </c>
      <c r="B172" s="146"/>
      <c r="C172" s="147"/>
      <c r="D172" s="143"/>
      <c r="E172" s="56"/>
      <c r="F172" s="145" t="s">
        <v>122</v>
      </c>
      <c r="G172" s="146"/>
      <c r="H172" s="147"/>
      <c r="I172" s="143"/>
    </row>
    <row r="173" spans="1:9">
      <c r="A173" s="4"/>
      <c r="B173" s="5"/>
      <c r="C173" s="27" t="s">
        <v>65</v>
      </c>
      <c r="D173" s="148">
        <v>3834</v>
      </c>
      <c r="E173" s="56"/>
      <c r="F173" s="4"/>
      <c r="G173" s="5"/>
      <c r="H173" s="27" t="s">
        <v>65</v>
      </c>
      <c r="I173" s="148">
        <v>2933</v>
      </c>
    </row>
    <row r="174" spans="1:9">
      <c r="A174" s="5"/>
      <c r="B174" s="5"/>
      <c r="C174" s="27" t="s">
        <v>68</v>
      </c>
      <c r="D174" s="148">
        <v>33692</v>
      </c>
      <c r="E174" s="56"/>
      <c r="F174" s="5"/>
      <c r="G174" s="5"/>
      <c r="H174" s="27" t="s">
        <v>68</v>
      </c>
      <c r="I174" s="148">
        <v>33010</v>
      </c>
    </row>
    <row r="175" spans="1:9">
      <c r="A175" s="5"/>
      <c r="B175" s="5"/>
      <c r="C175" s="27" t="s">
        <v>66</v>
      </c>
      <c r="D175" s="162">
        <v>0.11379555977680161</v>
      </c>
      <c r="E175" s="56"/>
      <c r="F175" s="5"/>
      <c r="G175" s="5"/>
      <c r="H175" s="27" t="s">
        <v>66</v>
      </c>
      <c r="I175" s="165">
        <v>8.8851863071796419E-2</v>
      </c>
    </row>
    <row r="176" spans="1:9">
      <c r="A176" s="5"/>
      <c r="B176" s="5"/>
      <c r="C176" s="5"/>
      <c r="D176" s="143"/>
      <c r="E176" s="56"/>
      <c r="F176" s="5"/>
      <c r="G176" s="5"/>
      <c r="H176" s="5"/>
      <c r="I176" s="143"/>
    </row>
    <row r="177" spans="1:9">
      <c r="A177" s="195" t="s">
        <v>150</v>
      </c>
      <c r="B177" s="146"/>
      <c r="C177" s="147"/>
      <c r="D177" s="143"/>
      <c r="E177" s="56"/>
      <c r="F177" s="195" t="s">
        <v>150</v>
      </c>
      <c r="G177" s="146"/>
      <c r="H177" s="147"/>
      <c r="I177" s="143"/>
    </row>
    <row r="178" spans="1:9">
      <c r="A178" s="5"/>
      <c r="B178" s="5"/>
      <c r="C178" s="27" t="s">
        <v>65</v>
      </c>
      <c r="D178" s="148">
        <v>2101</v>
      </c>
      <c r="E178" s="160"/>
      <c r="F178" s="5"/>
      <c r="G178" s="5"/>
      <c r="H178" s="27" t="s">
        <v>65</v>
      </c>
      <c r="I178" s="148">
        <v>1752</v>
      </c>
    </row>
    <row r="179" spans="1:9">
      <c r="A179" s="5"/>
      <c r="B179" s="5"/>
      <c r="C179" s="27" t="s">
        <v>68</v>
      </c>
      <c r="D179" s="148">
        <v>10368</v>
      </c>
      <c r="E179" s="56"/>
      <c r="F179" s="5"/>
      <c r="G179" s="5"/>
      <c r="H179" s="27" t="s">
        <v>68</v>
      </c>
      <c r="I179" s="148">
        <v>10013</v>
      </c>
    </row>
    <row r="180" spans="1:9">
      <c r="A180" s="5"/>
      <c r="B180" s="5"/>
      <c r="C180" s="27" t="s">
        <v>66</v>
      </c>
      <c r="D180" s="162">
        <v>0.20264274691358025</v>
      </c>
      <c r="E180" s="56"/>
      <c r="F180" s="5"/>
      <c r="G180" s="5"/>
      <c r="H180" s="27" t="s">
        <v>66</v>
      </c>
      <c r="I180" s="165">
        <v>0.17497253570358534</v>
      </c>
    </row>
    <row r="181" spans="1:9">
      <c r="A181" s="4"/>
      <c r="B181" s="4"/>
      <c r="C181" s="4"/>
      <c r="D181" s="126"/>
      <c r="E181" s="56"/>
      <c r="F181" s="4"/>
      <c r="G181" s="4"/>
      <c r="H181" s="4"/>
      <c r="I181" s="126"/>
    </row>
    <row r="185" spans="1:9">
      <c r="A185" s="5" t="s">
        <v>88</v>
      </c>
      <c r="B185" s="5"/>
      <c r="C185" s="5"/>
      <c r="D185" s="143"/>
      <c r="E185" s="53"/>
      <c r="F185" s="5" t="s">
        <v>88</v>
      </c>
      <c r="G185" s="5"/>
      <c r="H185" s="5"/>
      <c r="I185" s="143"/>
    </row>
    <row r="186" spans="1:9">
      <c r="A186" s="144" t="s">
        <v>112</v>
      </c>
      <c r="B186" s="144"/>
      <c r="C186" s="144"/>
      <c r="D186" s="143" t="s">
        <v>113</v>
      </c>
      <c r="E186" s="53"/>
      <c r="F186" s="152" t="s">
        <v>117</v>
      </c>
      <c r="G186" s="152"/>
      <c r="H186" s="152"/>
      <c r="I186" s="143" t="s">
        <v>118</v>
      </c>
    </row>
    <row r="187" spans="1:9">
      <c r="A187" s="5"/>
      <c r="B187" s="5"/>
      <c r="C187" s="5"/>
      <c r="D187" s="143"/>
      <c r="E187" s="53"/>
      <c r="F187" s="5"/>
      <c r="G187" s="5"/>
      <c r="H187" s="5"/>
      <c r="I187" s="143"/>
    </row>
    <row r="188" spans="1:9">
      <c r="A188" s="145" t="s">
        <v>96</v>
      </c>
      <c r="B188" s="146"/>
      <c r="C188" s="147"/>
      <c r="D188" s="143"/>
      <c r="E188" s="53"/>
      <c r="F188" s="145" t="s">
        <v>96</v>
      </c>
      <c r="G188" s="146"/>
      <c r="H188" s="147"/>
      <c r="I188" s="143"/>
    </row>
    <row r="189" spans="1:9">
      <c r="A189" s="5"/>
      <c r="B189" s="5"/>
      <c r="C189" s="27" t="s">
        <v>65</v>
      </c>
      <c r="D189" s="148">
        <v>9781</v>
      </c>
      <c r="E189" s="53"/>
      <c r="F189" s="5"/>
      <c r="G189" s="5"/>
      <c r="H189" s="27" t="s">
        <v>65</v>
      </c>
      <c r="I189" s="148">
        <v>15053</v>
      </c>
    </row>
    <row r="190" spans="1:9">
      <c r="A190" s="5"/>
      <c r="B190" s="5"/>
      <c r="C190" s="27" t="s">
        <v>68</v>
      </c>
      <c r="D190" s="148">
        <v>387997</v>
      </c>
      <c r="E190" s="53"/>
      <c r="F190" s="5"/>
      <c r="G190" s="5"/>
      <c r="H190" s="27" t="s">
        <v>68</v>
      </c>
      <c r="I190" s="148">
        <v>384872</v>
      </c>
    </row>
    <row r="191" spans="1:9">
      <c r="A191" s="5"/>
      <c r="B191" s="5"/>
      <c r="C191" s="27" t="s">
        <v>66</v>
      </c>
      <c r="D191" s="149">
        <v>2.5208957801220112E-2</v>
      </c>
      <c r="E191" s="53"/>
      <c r="F191" s="5"/>
      <c r="G191" s="5"/>
      <c r="H191" s="27" t="s">
        <v>66</v>
      </c>
      <c r="I191" s="153">
        <v>3.9111704670643746E-2</v>
      </c>
    </row>
    <row r="192" spans="1:9">
      <c r="A192" s="5"/>
      <c r="B192" s="5"/>
      <c r="C192" s="5"/>
      <c r="D192" s="143"/>
      <c r="E192" s="53"/>
      <c r="F192" s="5"/>
      <c r="G192" s="5"/>
      <c r="H192" s="5"/>
      <c r="I192" s="143"/>
    </row>
    <row r="193" spans="1:9">
      <c r="A193" s="145" t="s">
        <v>97</v>
      </c>
      <c r="B193" s="146"/>
      <c r="C193" s="147"/>
      <c r="D193" s="143"/>
      <c r="E193" s="53"/>
      <c r="F193" s="145" t="s">
        <v>97</v>
      </c>
      <c r="G193" s="146"/>
      <c r="H193" s="147"/>
      <c r="I193" s="143"/>
    </row>
    <row r="194" spans="1:9">
      <c r="A194" s="4"/>
      <c r="B194" s="5"/>
      <c r="C194" s="27" t="s">
        <v>65</v>
      </c>
      <c r="D194" s="148">
        <v>3915</v>
      </c>
      <c r="E194" s="53"/>
      <c r="F194" s="4"/>
      <c r="G194" s="5"/>
      <c r="H194" s="27" t="s">
        <v>65</v>
      </c>
      <c r="I194" s="148">
        <v>5711</v>
      </c>
    </row>
    <row r="195" spans="1:9">
      <c r="A195" s="5"/>
      <c r="B195" s="5"/>
      <c r="C195" s="27" t="s">
        <v>68</v>
      </c>
      <c r="D195" s="148">
        <v>86851</v>
      </c>
      <c r="E195" s="53"/>
      <c r="F195" s="5"/>
      <c r="G195" s="5"/>
      <c r="H195" s="27" t="s">
        <v>68</v>
      </c>
      <c r="I195" s="148">
        <v>86181</v>
      </c>
    </row>
    <row r="196" spans="1:9">
      <c r="A196" s="5"/>
      <c r="B196" s="5"/>
      <c r="C196" s="27" t="s">
        <v>66</v>
      </c>
      <c r="D196" s="149">
        <v>4.507720118363634E-2</v>
      </c>
      <c r="E196" s="53"/>
      <c r="F196" s="5"/>
      <c r="G196" s="5"/>
      <c r="H196" s="27" t="s">
        <v>66</v>
      </c>
      <c r="I196" s="153">
        <v>6.6267506759030412E-2</v>
      </c>
    </row>
    <row r="197" spans="1:9">
      <c r="A197" s="5"/>
      <c r="B197" s="5"/>
      <c r="C197" s="5"/>
      <c r="D197" s="143"/>
      <c r="E197" s="53"/>
      <c r="F197" s="5"/>
      <c r="G197" s="5"/>
      <c r="H197" s="5"/>
      <c r="I197" s="143"/>
    </row>
    <row r="198" spans="1:9">
      <c r="A198" s="145" t="s">
        <v>98</v>
      </c>
      <c r="B198" s="146"/>
      <c r="C198" s="147"/>
      <c r="D198" s="143"/>
      <c r="E198" s="53"/>
      <c r="F198" s="145" t="s">
        <v>98</v>
      </c>
      <c r="G198" s="146"/>
      <c r="H198" s="147"/>
      <c r="I198" s="143"/>
    </row>
    <row r="199" spans="1:9">
      <c r="A199" s="4"/>
      <c r="B199" s="5"/>
      <c r="C199" s="27" t="s">
        <v>65</v>
      </c>
      <c r="D199" s="148">
        <v>3121</v>
      </c>
      <c r="E199" s="53"/>
      <c r="F199" s="4"/>
      <c r="G199" s="5"/>
      <c r="H199" s="27" t="s">
        <v>65</v>
      </c>
      <c r="I199" s="148">
        <v>4245</v>
      </c>
    </row>
    <row r="200" spans="1:9">
      <c r="A200" s="5"/>
      <c r="B200" s="5"/>
      <c r="C200" s="27" t="s">
        <v>68</v>
      </c>
      <c r="D200" s="148">
        <v>34484</v>
      </c>
      <c r="E200" s="53"/>
      <c r="F200" s="5"/>
      <c r="G200" s="5"/>
      <c r="H200" s="27" t="s">
        <v>68</v>
      </c>
      <c r="I200" s="148">
        <v>34131</v>
      </c>
    </row>
    <row r="201" spans="1:9">
      <c r="A201" s="5"/>
      <c r="B201" s="5"/>
      <c r="C201" s="27" t="s">
        <v>66</v>
      </c>
      <c r="D201" s="149">
        <v>9.0505741793295444E-2</v>
      </c>
      <c r="E201" s="53"/>
      <c r="F201" s="5"/>
      <c r="G201" s="5"/>
      <c r="H201" s="27" t="s">
        <v>66</v>
      </c>
      <c r="I201" s="153">
        <v>0.12437373648589259</v>
      </c>
    </row>
    <row r="202" spans="1:9">
      <c r="A202" s="5"/>
      <c r="B202" s="5"/>
      <c r="C202" s="5"/>
      <c r="D202" s="143"/>
      <c r="E202" s="53"/>
      <c r="F202" s="5"/>
      <c r="G202" s="5"/>
      <c r="H202" s="5"/>
      <c r="I202" s="143"/>
    </row>
    <row r="203" spans="1:9">
      <c r="A203" s="145" t="s">
        <v>99</v>
      </c>
      <c r="B203" s="146"/>
      <c r="C203" s="147"/>
      <c r="D203" s="143"/>
      <c r="E203" s="53"/>
      <c r="F203" s="145" t="s">
        <v>99</v>
      </c>
      <c r="G203" s="146"/>
      <c r="H203" s="147"/>
      <c r="I203" s="143"/>
    </row>
    <row r="204" spans="1:9">
      <c r="A204" s="5"/>
      <c r="B204" s="5"/>
      <c r="C204" s="27" t="s">
        <v>65</v>
      </c>
      <c r="D204" s="148">
        <v>1885</v>
      </c>
      <c r="E204" s="53"/>
      <c r="F204" s="5"/>
      <c r="G204" s="5"/>
      <c r="H204" s="27" t="s">
        <v>65</v>
      </c>
      <c r="I204" s="148">
        <v>2523</v>
      </c>
    </row>
    <row r="205" spans="1:9">
      <c r="A205" s="5"/>
      <c r="B205" s="5"/>
      <c r="C205" s="27" t="s">
        <v>68</v>
      </c>
      <c r="D205" s="148">
        <v>10668</v>
      </c>
      <c r="E205" s="53"/>
      <c r="F205" s="5"/>
      <c r="G205" s="5"/>
      <c r="H205" s="27" t="s">
        <v>68</v>
      </c>
      <c r="I205" s="148">
        <v>10652</v>
      </c>
    </row>
    <row r="206" spans="1:9">
      <c r="A206" s="5"/>
      <c r="B206" s="5"/>
      <c r="C206" s="27" t="s">
        <v>66</v>
      </c>
      <c r="D206" s="149">
        <v>0.17669666291713534</v>
      </c>
      <c r="E206" s="53"/>
      <c r="F206" s="5"/>
      <c r="G206" s="5"/>
      <c r="H206" s="27" t="s">
        <v>66</v>
      </c>
      <c r="I206" s="153">
        <v>0.23685692827638002</v>
      </c>
    </row>
    <row r="207" spans="1:9" ht="13.5">
      <c r="A207" s="4"/>
      <c r="B207" s="4"/>
      <c r="C207" s="126"/>
      <c r="D207" s="53"/>
      <c r="E207" s="128"/>
      <c r="F207" s="128"/>
      <c r="G207" s="4"/>
      <c r="H207" s="4"/>
      <c r="I207" s="4"/>
    </row>
    <row r="208" spans="1:9">
      <c r="A208" s="70" t="s">
        <v>88</v>
      </c>
      <c r="B208" s="70"/>
      <c r="C208" s="70"/>
      <c r="D208" s="70"/>
      <c r="F208" t="s">
        <v>88</v>
      </c>
      <c r="I208" s="4"/>
    </row>
    <row r="209" spans="1:9">
      <c r="A209" s="131" t="s">
        <v>102</v>
      </c>
      <c r="B209" s="132"/>
      <c r="C209" s="132"/>
      <c r="D209" s="2" t="s">
        <v>103</v>
      </c>
      <c r="E209" s="116"/>
      <c r="F209" s="129" t="s">
        <v>104</v>
      </c>
      <c r="G209" s="83"/>
      <c r="H209" s="83"/>
      <c r="I209" s="2" t="s">
        <v>105</v>
      </c>
    </row>
    <row r="210" spans="1:9" ht="13.5">
      <c r="A210" s="70"/>
      <c r="B210" s="70"/>
      <c r="C210" s="70"/>
      <c r="D210" s="70"/>
      <c r="E210" s="117"/>
      <c r="F210" s="117"/>
      <c r="G210" s="4"/>
      <c r="H210" s="4"/>
      <c r="I210" s="4"/>
    </row>
    <row r="211" spans="1:9">
      <c r="A211" s="133" t="s">
        <v>96</v>
      </c>
      <c r="B211" s="134"/>
      <c r="C211" s="134"/>
      <c r="D211" s="135"/>
      <c r="E211" s="58"/>
      <c r="F211" s="110" t="s">
        <v>96</v>
      </c>
      <c r="G211" s="111"/>
      <c r="H211" s="111"/>
      <c r="I211" s="112"/>
    </row>
    <row r="212" spans="1:9">
      <c r="A212" s="70"/>
      <c r="B212" s="27"/>
      <c r="C212" s="27" t="s">
        <v>65</v>
      </c>
      <c r="D212" s="11">
        <v>5424</v>
      </c>
      <c r="G212" s="27"/>
      <c r="H212" s="27" t="s">
        <v>65</v>
      </c>
      <c r="I212" s="11">
        <v>7274</v>
      </c>
    </row>
    <row r="213" spans="1:9">
      <c r="B213" s="27"/>
      <c r="C213" s="27" t="s">
        <v>68</v>
      </c>
      <c r="D213" s="11">
        <v>386101</v>
      </c>
      <c r="E213" s="70"/>
      <c r="F213" s="4"/>
      <c r="G213" s="27"/>
      <c r="H213" s="27" t="s">
        <v>68</v>
      </c>
      <c r="I213" s="11">
        <v>384478</v>
      </c>
    </row>
    <row r="214" spans="1:9">
      <c r="A214" s="70"/>
      <c r="B214" s="3"/>
      <c r="C214" s="55" t="s">
        <v>66</v>
      </c>
      <c r="D214" s="136">
        <f>D212/D213</f>
        <v>1.4048137663461115E-2</v>
      </c>
      <c r="E214" s="70"/>
      <c r="G214" s="3"/>
      <c r="H214" s="55" t="s">
        <v>66</v>
      </c>
      <c r="I214" s="130">
        <f>I212/I213</f>
        <v>1.891915792321017E-2</v>
      </c>
    </row>
    <row r="215" spans="1:9">
      <c r="A215" s="70"/>
      <c r="B215" s="70"/>
      <c r="C215" s="70"/>
      <c r="D215" s="70"/>
      <c r="E215" s="70"/>
      <c r="F215" s="70"/>
      <c r="G215" s="4"/>
      <c r="H215" s="4"/>
      <c r="I215" s="4"/>
    </row>
    <row r="216" spans="1:9">
      <c r="A216" s="133" t="s">
        <v>97</v>
      </c>
      <c r="B216" s="134"/>
      <c r="C216" s="134"/>
      <c r="D216" s="135"/>
      <c r="E216" s="69"/>
      <c r="F216" s="110" t="s">
        <v>97</v>
      </c>
      <c r="G216" s="111"/>
      <c r="H216" s="111"/>
      <c r="I216" s="112"/>
    </row>
    <row r="217" spans="1:9">
      <c r="B217" s="27"/>
      <c r="C217" s="27" t="s">
        <v>65</v>
      </c>
      <c r="D217" s="11">
        <v>5356</v>
      </c>
      <c r="E217" s="9"/>
      <c r="F217" s="4" t="s">
        <v>65</v>
      </c>
      <c r="G217" s="142"/>
      <c r="H217" s="142"/>
      <c r="I217" s="11">
        <v>3140</v>
      </c>
    </row>
    <row r="218" spans="1:9">
      <c r="B218" s="27"/>
      <c r="C218" s="27" t="s">
        <v>68</v>
      </c>
      <c r="D218" s="11">
        <v>89922</v>
      </c>
      <c r="E218" s="70"/>
      <c r="F218" s="4"/>
      <c r="G218" s="27"/>
      <c r="H218" s="27" t="s">
        <v>68</v>
      </c>
      <c r="I218" s="11">
        <v>88359</v>
      </c>
    </row>
    <row r="219" spans="1:9">
      <c r="B219" s="3"/>
      <c r="C219" s="55" t="s">
        <v>66</v>
      </c>
      <c r="D219" s="136">
        <f>D217/D218</f>
        <v>5.9562732145637329E-2</v>
      </c>
      <c r="E219" s="70"/>
      <c r="G219" s="3"/>
      <c r="H219" s="55" t="s">
        <v>66</v>
      </c>
      <c r="I219" s="130">
        <f>I217/I218</f>
        <v>3.5536844011362735E-2</v>
      </c>
    </row>
    <row r="220" spans="1:9">
      <c r="A220" s="70"/>
      <c r="B220" s="70"/>
      <c r="C220" s="70"/>
      <c r="D220" s="70"/>
      <c r="E220" s="70"/>
    </row>
    <row r="221" spans="1:9">
      <c r="A221" s="133" t="s">
        <v>98</v>
      </c>
      <c r="B221" s="134"/>
      <c r="C221" s="134"/>
      <c r="D221" s="135"/>
      <c r="E221" s="70"/>
      <c r="F221" s="110" t="s">
        <v>98</v>
      </c>
      <c r="G221" s="111"/>
      <c r="H221" s="111"/>
      <c r="I221" s="112"/>
    </row>
    <row r="222" spans="1:9">
      <c r="B222" s="27"/>
      <c r="C222" s="27" t="s">
        <v>65</v>
      </c>
      <c r="D222" s="11">
        <v>4792</v>
      </c>
      <c r="E222" s="70"/>
      <c r="F222" s="4" t="s">
        <v>65</v>
      </c>
      <c r="G222" s="142"/>
      <c r="H222" s="142"/>
      <c r="I222" s="11">
        <v>6099</v>
      </c>
    </row>
    <row r="223" spans="1:9">
      <c r="B223" s="27"/>
      <c r="C223" s="27" t="s">
        <v>68</v>
      </c>
      <c r="D223" s="11">
        <v>107913</v>
      </c>
      <c r="E223" s="69"/>
      <c r="F223" s="4"/>
      <c r="G223" s="27"/>
      <c r="H223" s="27" t="s">
        <v>68</v>
      </c>
      <c r="I223" s="11">
        <v>105524</v>
      </c>
    </row>
    <row r="224" spans="1:9">
      <c r="B224" s="3"/>
      <c r="C224" s="55" t="s">
        <v>66</v>
      </c>
      <c r="D224" s="136">
        <f>D222/D223</f>
        <v>4.4406141984746975E-2</v>
      </c>
      <c r="E224" s="9"/>
      <c r="G224" s="3"/>
      <c r="H224" s="55" t="s">
        <v>66</v>
      </c>
      <c r="I224" s="130">
        <f>I222/I223</f>
        <v>5.7797278344262917E-2</v>
      </c>
    </row>
    <row r="225" spans="1:9">
      <c r="A225" s="70"/>
      <c r="B225" s="70"/>
      <c r="C225" s="70"/>
      <c r="D225" s="70"/>
    </row>
    <row r="226" spans="1:9">
      <c r="A226" s="133" t="s">
        <v>99</v>
      </c>
      <c r="B226" s="134"/>
      <c r="C226" s="134"/>
      <c r="D226" s="135"/>
      <c r="F226" s="110" t="s">
        <v>99</v>
      </c>
      <c r="G226" s="111"/>
      <c r="H226" s="111"/>
      <c r="I226" s="112"/>
    </row>
    <row r="227" spans="1:9">
      <c r="A227" s="70"/>
      <c r="B227" s="27"/>
      <c r="C227" s="27" t="s">
        <v>65</v>
      </c>
      <c r="D227" s="11">
        <v>1365</v>
      </c>
      <c r="G227" s="27"/>
      <c r="H227" s="27" t="s">
        <v>65</v>
      </c>
      <c r="I227" s="11">
        <v>1636</v>
      </c>
    </row>
    <row r="228" spans="1:9">
      <c r="A228" s="70"/>
      <c r="B228" s="27"/>
      <c r="C228" s="27" t="s">
        <v>68</v>
      </c>
      <c r="D228" s="11">
        <v>11326</v>
      </c>
      <c r="F228" s="4"/>
      <c r="G228" s="27"/>
      <c r="H228" s="27" t="s">
        <v>68</v>
      </c>
      <c r="I228" s="11">
        <v>11043</v>
      </c>
    </row>
    <row r="229" spans="1:9">
      <c r="A229" s="70"/>
      <c r="B229" s="3"/>
      <c r="C229" s="55" t="s">
        <v>66</v>
      </c>
      <c r="D229" s="136">
        <f>D227/D228</f>
        <v>0.12051915945611867</v>
      </c>
      <c r="G229" s="3"/>
      <c r="H229" s="55" t="s">
        <v>66</v>
      </c>
      <c r="I229" s="130">
        <f>I227/I228</f>
        <v>0.14814814814814814</v>
      </c>
    </row>
    <row r="230" spans="1:9">
      <c r="A230" s="4"/>
      <c r="B230" s="4"/>
      <c r="C230" s="126"/>
      <c r="D230" s="56"/>
      <c r="E230" s="127"/>
      <c r="F230" s="127"/>
      <c r="G230" s="43"/>
      <c r="H230" s="4"/>
      <c r="I230" s="4"/>
    </row>
    <row r="231" spans="1:9">
      <c r="A231" s="4"/>
      <c r="B231" s="4"/>
      <c r="C231" s="126"/>
      <c r="D231" s="56"/>
      <c r="E231" s="127"/>
      <c r="F231" s="127"/>
      <c r="G231" s="43"/>
      <c r="H231" s="4"/>
      <c r="I231" s="4"/>
    </row>
    <row r="232" spans="1:9">
      <c r="A232" t="s">
        <v>88</v>
      </c>
      <c r="F232" t="s">
        <v>88</v>
      </c>
    </row>
    <row r="233" spans="1:9">
      <c r="A233" s="106" t="s">
        <v>92</v>
      </c>
      <c r="B233" s="107"/>
      <c r="C233" s="107"/>
      <c r="D233" s="2" t="s">
        <v>93</v>
      </c>
      <c r="F233" s="108" t="s">
        <v>94</v>
      </c>
      <c r="G233" s="109"/>
      <c r="H233" s="109"/>
      <c r="I233" s="2" t="s">
        <v>95</v>
      </c>
    </row>
    <row r="235" spans="1:9">
      <c r="A235" s="110" t="s">
        <v>96</v>
      </c>
      <c r="B235" s="111"/>
      <c r="C235" s="112"/>
      <c r="F235" s="110" t="s">
        <v>96</v>
      </c>
      <c r="G235" s="111"/>
      <c r="H235" s="111"/>
      <c r="I235" s="112"/>
    </row>
    <row r="236" spans="1:9">
      <c r="B236" s="27"/>
      <c r="C236" s="27" t="s">
        <v>65</v>
      </c>
      <c r="D236" s="52">
        <v>12210</v>
      </c>
      <c r="G236" s="27"/>
      <c r="H236" s="27" t="s">
        <v>65</v>
      </c>
      <c r="I236" s="52">
        <v>14372</v>
      </c>
    </row>
    <row r="237" spans="1:9">
      <c r="A237" s="262" t="s">
        <v>68</v>
      </c>
      <c r="B237" s="262"/>
      <c r="C237" s="262"/>
      <c r="D237" s="52">
        <v>380274</v>
      </c>
      <c r="F237" s="262" t="s">
        <v>68</v>
      </c>
      <c r="G237" s="262"/>
      <c r="H237" s="262"/>
      <c r="I237" s="52">
        <v>379480</v>
      </c>
    </row>
    <row r="238" spans="1:9">
      <c r="B238" s="3"/>
      <c r="C238" s="55" t="s">
        <v>66</v>
      </c>
      <c r="D238" s="113">
        <v>3.2108427081525427E-2</v>
      </c>
      <c r="G238" s="3"/>
      <c r="H238" s="55" t="s">
        <v>66</v>
      </c>
      <c r="I238" s="114">
        <v>3.7872878676083063E-2</v>
      </c>
    </row>
    <row r="240" spans="1:9">
      <c r="A240" s="110" t="s">
        <v>97</v>
      </c>
      <c r="B240" s="111"/>
      <c r="C240" s="112"/>
      <c r="F240" s="110" t="s">
        <v>97</v>
      </c>
      <c r="G240" s="111"/>
      <c r="H240" s="111"/>
      <c r="I240" s="112"/>
    </row>
    <row r="241" spans="1:9">
      <c r="A241" s="262" t="s">
        <v>65</v>
      </c>
      <c r="B241" s="262"/>
      <c r="C241" s="262"/>
      <c r="D241" s="52">
        <v>5127</v>
      </c>
      <c r="F241" s="262" t="s">
        <v>65</v>
      </c>
      <c r="G241" s="262"/>
      <c r="H241" s="262"/>
      <c r="I241" s="52">
        <v>5853</v>
      </c>
    </row>
    <row r="242" spans="1:9">
      <c r="A242" s="262" t="s">
        <v>68</v>
      </c>
      <c r="B242" s="262"/>
      <c r="C242" s="262"/>
      <c r="D242" s="52">
        <v>86273</v>
      </c>
      <c r="F242" s="262" t="s">
        <v>68</v>
      </c>
      <c r="G242" s="262"/>
      <c r="H242" s="262"/>
      <c r="I242" s="52">
        <v>86525</v>
      </c>
    </row>
    <row r="243" spans="1:9">
      <c r="B243" s="3"/>
      <c r="C243" s="55" t="s">
        <v>66</v>
      </c>
      <c r="D243" s="113">
        <v>5.9427630892631533E-2</v>
      </c>
      <c r="F243" s="263" t="s">
        <v>66</v>
      </c>
      <c r="G243" s="264"/>
      <c r="H243" s="264"/>
      <c r="I243" s="114">
        <v>6.7645189251661367E-2</v>
      </c>
    </row>
    <row r="245" spans="1:9">
      <c r="A245" s="110" t="s">
        <v>98</v>
      </c>
      <c r="B245" s="111"/>
      <c r="C245" s="112"/>
      <c r="F245" s="110" t="s">
        <v>98</v>
      </c>
      <c r="G245" s="111"/>
      <c r="H245" s="111"/>
      <c r="I245" s="112"/>
    </row>
    <row r="246" spans="1:9">
      <c r="B246" s="27"/>
      <c r="C246" s="27" t="s">
        <v>65</v>
      </c>
      <c r="D246" s="52">
        <v>9617</v>
      </c>
      <c r="F246" s="262" t="s">
        <v>65</v>
      </c>
      <c r="G246" s="262"/>
      <c r="H246" s="262"/>
      <c r="I246" s="52">
        <v>10096</v>
      </c>
    </row>
    <row r="247" spans="1:9">
      <c r="B247" s="27"/>
      <c r="C247" s="27" t="s">
        <v>68</v>
      </c>
      <c r="D247" s="52">
        <v>103963</v>
      </c>
      <c r="F247" s="262" t="s">
        <v>68</v>
      </c>
      <c r="G247" s="262"/>
      <c r="H247" s="262"/>
      <c r="I247" s="52">
        <v>103734</v>
      </c>
    </row>
    <row r="248" spans="1:9">
      <c r="B248" s="3"/>
      <c r="C248" s="55" t="s">
        <v>66</v>
      </c>
      <c r="D248" s="113">
        <v>9.2504063945826887E-2</v>
      </c>
      <c r="F248" s="263" t="s">
        <v>66</v>
      </c>
      <c r="G248" s="264"/>
      <c r="H248" s="264"/>
      <c r="I248" s="114">
        <v>9.7325852661615281E-2</v>
      </c>
    </row>
    <row r="250" spans="1:9">
      <c r="A250" s="110" t="s">
        <v>99</v>
      </c>
      <c r="B250" s="111"/>
      <c r="C250" s="111"/>
      <c r="D250" s="112"/>
      <c r="F250" s="110" t="s">
        <v>99</v>
      </c>
      <c r="G250" s="111"/>
      <c r="H250" s="111"/>
      <c r="I250" s="112"/>
    </row>
    <row r="251" spans="1:9">
      <c r="B251" s="27"/>
      <c r="C251" s="27" t="s">
        <v>65</v>
      </c>
      <c r="D251" s="52">
        <v>2706</v>
      </c>
      <c r="G251" s="27"/>
      <c r="H251" s="27" t="s">
        <v>65</v>
      </c>
      <c r="I251" s="52">
        <v>2513</v>
      </c>
    </row>
    <row r="252" spans="1:9">
      <c r="A252" s="262" t="s">
        <v>68</v>
      </c>
      <c r="B252" s="262"/>
      <c r="C252" s="262"/>
      <c r="D252" s="52">
        <v>11439</v>
      </c>
      <c r="G252" s="27"/>
      <c r="H252" s="27" t="s">
        <v>68</v>
      </c>
      <c r="I252" s="52">
        <v>11110</v>
      </c>
    </row>
    <row r="253" spans="1:9">
      <c r="B253" s="3"/>
      <c r="C253" s="55" t="s">
        <v>66</v>
      </c>
      <c r="D253" s="113">
        <v>0.23655913978494625</v>
      </c>
      <c r="G253" s="3"/>
      <c r="H253" s="55" t="s">
        <v>66</v>
      </c>
      <c r="I253" s="114">
        <v>0.22619261926192619</v>
      </c>
    </row>
    <row r="255" spans="1:9">
      <c r="A255" t="s">
        <v>88</v>
      </c>
      <c r="F255" s="137"/>
      <c r="G255" s="137"/>
      <c r="H255" s="137"/>
      <c r="I255" s="137"/>
    </row>
    <row r="256" spans="1:9">
      <c r="A256" s="123" t="s">
        <v>100</v>
      </c>
      <c r="B256" s="124"/>
      <c r="C256" s="124"/>
      <c r="D256" s="2" t="s">
        <v>101</v>
      </c>
      <c r="F256" s="138"/>
      <c r="G256" s="137"/>
      <c r="H256" s="137"/>
      <c r="I256" s="44"/>
    </row>
    <row r="257" spans="1:9">
      <c r="F257" s="137"/>
      <c r="G257" s="137"/>
      <c r="H257" s="137"/>
      <c r="I257" s="137"/>
    </row>
    <row r="258" spans="1:9">
      <c r="A258" s="110" t="s">
        <v>96</v>
      </c>
      <c r="B258" s="111"/>
      <c r="C258" s="112"/>
      <c r="F258" s="137"/>
      <c r="G258" s="137"/>
      <c r="H258" s="137"/>
      <c r="I258" s="137"/>
    </row>
    <row r="259" spans="1:9">
      <c r="B259" s="27"/>
      <c r="C259" s="27" t="s">
        <v>65</v>
      </c>
      <c r="D259" s="11">
        <v>13441</v>
      </c>
      <c r="F259" s="137"/>
      <c r="G259" s="126"/>
      <c r="H259" s="126"/>
      <c r="I259" s="139"/>
    </row>
    <row r="260" spans="1:9">
      <c r="A260" s="262" t="s">
        <v>68</v>
      </c>
      <c r="B260" s="262"/>
      <c r="C260" s="262"/>
      <c r="D260" s="11">
        <v>371504</v>
      </c>
      <c r="F260" s="58"/>
      <c r="G260" s="126"/>
      <c r="H260" s="126"/>
      <c r="I260" s="139"/>
    </row>
    <row r="261" spans="1:9">
      <c r="B261" s="3"/>
      <c r="C261" s="55" t="s">
        <v>66</v>
      </c>
      <c r="D261" s="125">
        <f>D259/D260</f>
        <v>3.6179960377277227E-2</v>
      </c>
      <c r="F261" s="137"/>
      <c r="G261" s="140"/>
      <c r="H261" s="126"/>
      <c r="I261" s="141"/>
    </row>
    <row r="262" spans="1:9">
      <c r="F262" s="137"/>
      <c r="G262" s="137"/>
      <c r="H262" s="137"/>
      <c r="I262" s="137"/>
    </row>
    <row r="263" spans="1:9">
      <c r="A263" s="110" t="s">
        <v>97</v>
      </c>
      <c r="B263" s="111"/>
      <c r="C263" s="112"/>
      <c r="F263" s="137"/>
      <c r="G263" s="137"/>
      <c r="H263" s="137"/>
      <c r="I263" s="137"/>
    </row>
    <row r="264" spans="1:9">
      <c r="A264" s="262" t="s">
        <v>65</v>
      </c>
      <c r="B264" s="262"/>
      <c r="C264" s="262"/>
      <c r="D264" s="115">
        <v>6128</v>
      </c>
      <c r="F264" s="58"/>
      <c r="G264" s="126"/>
      <c r="H264" s="126"/>
      <c r="I264" s="139"/>
    </row>
    <row r="265" spans="1:9">
      <c r="A265" s="262" t="s">
        <v>68</v>
      </c>
      <c r="B265" s="262"/>
      <c r="C265" s="262"/>
      <c r="D265" s="11">
        <v>87608</v>
      </c>
      <c r="F265" s="58"/>
      <c r="G265" s="126"/>
      <c r="H265" s="126"/>
      <c r="I265" s="139"/>
    </row>
    <row r="266" spans="1:9">
      <c r="B266" s="3"/>
      <c r="C266" s="55" t="s">
        <v>66</v>
      </c>
      <c r="D266" s="125">
        <f>D264/D265</f>
        <v>6.9947949958907865E-2</v>
      </c>
      <c r="F266" s="58"/>
      <c r="G266" s="140"/>
      <c r="H266" s="126"/>
      <c r="I266" s="141"/>
    </row>
    <row r="267" spans="1:9">
      <c r="F267" s="137"/>
      <c r="G267" s="137"/>
      <c r="H267" s="137"/>
      <c r="I267" s="137"/>
    </row>
    <row r="268" spans="1:9">
      <c r="A268" s="110" t="s">
        <v>98</v>
      </c>
      <c r="B268" s="111"/>
      <c r="C268" s="112"/>
      <c r="F268" s="137"/>
      <c r="G268" s="137"/>
      <c r="H268" s="137"/>
      <c r="I268" s="137"/>
    </row>
    <row r="269" spans="1:9">
      <c r="B269" s="27"/>
      <c r="C269" s="27" t="s">
        <v>65</v>
      </c>
      <c r="D269" s="115">
        <v>11359</v>
      </c>
      <c r="F269" s="58"/>
      <c r="G269" s="126"/>
      <c r="H269" s="126"/>
      <c r="I269" s="139"/>
    </row>
    <row r="270" spans="1:9">
      <c r="B270" s="27"/>
      <c r="C270" s="27" t="s">
        <v>68</v>
      </c>
      <c r="D270" s="11">
        <v>105455</v>
      </c>
      <c r="F270" s="58"/>
      <c r="G270" s="126"/>
      <c r="H270" s="126"/>
      <c r="I270" s="139"/>
    </row>
    <row r="271" spans="1:9">
      <c r="B271" s="3"/>
      <c r="C271" s="55" t="s">
        <v>66</v>
      </c>
      <c r="D271" s="125">
        <f>D269/D270</f>
        <v>0.10771419088710825</v>
      </c>
      <c r="F271" s="58"/>
      <c r="G271" s="140"/>
      <c r="H271" s="126"/>
      <c r="I271" s="141"/>
    </row>
    <row r="272" spans="1:9">
      <c r="F272" s="137"/>
      <c r="G272" s="137"/>
      <c r="H272" s="137"/>
      <c r="I272" s="137"/>
    </row>
    <row r="273" spans="1:9">
      <c r="A273" s="110" t="s">
        <v>99</v>
      </c>
      <c r="B273" s="111"/>
      <c r="C273" s="111"/>
      <c r="D273" s="112"/>
      <c r="F273" s="137"/>
      <c r="G273" s="137"/>
      <c r="H273" s="137"/>
      <c r="I273" s="137"/>
    </row>
    <row r="274" spans="1:9">
      <c r="B274" s="27"/>
      <c r="C274" s="27" t="s">
        <v>65</v>
      </c>
      <c r="D274" s="115">
        <v>2599</v>
      </c>
      <c r="F274" s="137"/>
      <c r="G274" s="126"/>
      <c r="H274" s="126"/>
      <c r="I274" s="139"/>
    </row>
    <row r="275" spans="1:9">
      <c r="A275" s="262" t="s">
        <v>68</v>
      </c>
      <c r="B275" s="262"/>
      <c r="C275" s="262"/>
      <c r="D275" s="11">
        <v>11346</v>
      </c>
      <c r="F275" s="137"/>
      <c r="G275" s="126"/>
      <c r="H275" s="126"/>
      <c r="I275" s="139"/>
    </row>
    <row r="276" spans="1:9">
      <c r="B276" s="3"/>
      <c r="C276" s="55" t="s">
        <v>66</v>
      </c>
      <c r="D276" s="125">
        <f>D274/D275</f>
        <v>0.22906751277983431</v>
      </c>
      <c r="F276" s="137"/>
      <c r="G276" s="140"/>
      <c r="H276" s="126"/>
      <c r="I276" s="141"/>
    </row>
    <row r="281" spans="1:9">
      <c r="C281" s="41"/>
      <c r="D281" s="88"/>
    </row>
    <row r="282" spans="1:9">
      <c r="C282" s="41"/>
      <c r="D282" s="88"/>
    </row>
    <row r="283" spans="1:9">
      <c r="C283" s="85" t="s">
        <v>35</v>
      </c>
      <c r="D283" s="89" t="s">
        <v>33</v>
      </c>
      <c r="E283" s="69" t="s">
        <v>34</v>
      </c>
      <c r="F283" s="69">
        <v>61</v>
      </c>
    </row>
    <row r="284" spans="1:9">
      <c r="C284" s="86">
        <f>E284/D284</f>
        <v>8.9281073813370693E-2</v>
      </c>
      <c r="D284" s="90">
        <v>88507</v>
      </c>
      <c r="E284" s="9">
        <v>7902</v>
      </c>
      <c r="F284" s="13"/>
    </row>
    <row r="285" spans="1:9">
      <c r="C285" s="86">
        <f>E285/D285</f>
        <v>0.12465059986360187</v>
      </c>
      <c r="D285" s="90">
        <v>104107</v>
      </c>
      <c r="E285" s="9">
        <v>12977</v>
      </c>
      <c r="F285" s="13"/>
    </row>
    <row r="286" spans="1:9">
      <c r="C286" s="86">
        <f>E286/D286</f>
        <v>0.25711805555555556</v>
      </c>
      <c r="D286" s="91">
        <v>11520</v>
      </c>
      <c r="E286" s="10">
        <v>2962</v>
      </c>
      <c r="F286" s="16"/>
    </row>
    <row r="287" spans="1:9">
      <c r="C287" s="94">
        <f>E287/D287</f>
        <v>0.11679093144699071</v>
      </c>
      <c r="D287" s="11">
        <v>204134</v>
      </c>
      <c r="E287" s="11">
        <v>23841</v>
      </c>
      <c r="F287" s="11"/>
    </row>
    <row r="288" spans="1:9">
      <c r="C288" s="41"/>
      <c r="D288" s="88"/>
    </row>
    <row r="289" spans="3:6">
      <c r="C289" s="85" t="s">
        <v>35</v>
      </c>
      <c r="D289" s="89" t="s">
        <v>33</v>
      </c>
      <c r="E289" s="69" t="s">
        <v>34</v>
      </c>
      <c r="F289" s="69">
        <v>62</v>
      </c>
    </row>
    <row r="290" spans="3:6">
      <c r="C290" s="86">
        <f>E290/D290</f>
        <v>3.8347107438016531E-2</v>
      </c>
      <c r="D290" s="90">
        <v>87725</v>
      </c>
      <c r="E290" s="9">
        <v>3364</v>
      </c>
      <c r="F290" s="13"/>
    </row>
    <row r="291" spans="3:6">
      <c r="C291" s="86">
        <f>E291/D291</f>
        <v>6.7118788985833927E-2</v>
      </c>
      <c r="D291" s="90">
        <v>102922</v>
      </c>
      <c r="E291" s="9">
        <v>6908</v>
      </c>
      <c r="F291" s="13"/>
    </row>
    <row r="292" spans="3:6">
      <c r="C292" s="86">
        <f>E292/D292</f>
        <v>0.16146983482024557</v>
      </c>
      <c r="D292" s="91">
        <v>11321</v>
      </c>
      <c r="E292" s="10">
        <v>1828</v>
      </c>
      <c r="F292" s="16"/>
    </row>
    <row r="293" spans="3:6">
      <c r="C293" s="94">
        <f>E293/D293</f>
        <v>5.9910480868256358E-2</v>
      </c>
      <c r="D293" s="11">
        <v>201968</v>
      </c>
      <c r="E293" s="11">
        <v>12100</v>
      </c>
      <c r="F293" s="11"/>
    </row>
    <row r="294" spans="3:6">
      <c r="C294" s="41"/>
      <c r="D294" s="88"/>
    </row>
    <row r="295" spans="3:6">
      <c r="C295" s="85" t="s">
        <v>35</v>
      </c>
      <c r="D295" s="89" t="s">
        <v>33</v>
      </c>
      <c r="E295" s="69" t="s">
        <v>34</v>
      </c>
      <c r="F295" s="69">
        <v>63</v>
      </c>
    </row>
    <row r="296" spans="3:6">
      <c r="C296" s="86">
        <f>E296/D296</f>
        <v>6.3197026022304828E-2</v>
      </c>
      <c r="D296" s="9">
        <v>86887</v>
      </c>
      <c r="E296" s="13">
        <v>5491</v>
      </c>
      <c r="F296" s="13"/>
    </row>
    <row r="297" spans="3:6">
      <c r="C297" s="86">
        <f>E297/D297</f>
        <v>7.9789424151520502E-2</v>
      </c>
      <c r="D297" s="9">
        <v>102006</v>
      </c>
      <c r="E297" s="13">
        <v>8139</v>
      </c>
      <c r="F297" s="13"/>
    </row>
    <row r="298" spans="3:6">
      <c r="C298" s="86">
        <f>E298/D298</f>
        <v>0.15296111309311453</v>
      </c>
      <c r="D298" s="10">
        <v>11212</v>
      </c>
      <c r="E298" s="16">
        <v>1715</v>
      </c>
      <c r="F298" s="16"/>
    </row>
    <row r="299" spans="3:6">
      <c r="C299" s="94">
        <f>E299/D299</f>
        <v>7.66847405112316E-2</v>
      </c>
      <c r="D299" s="11">
        <v>200105</v>
      </c>
      <c r="E299" s="11">
        <v>15345</v>
      </c>
      <c r="F299" s="11"/>
    </row>
    <row r="300" spans="3:6">
      <c r="C300" s="41"/>
      <c r="D300" s="88"/>
    </row>
    <row r="301" spans="3:6">
      <c r="C301" s="87" t="s">
        <v>35</v>
      </c>
      <c r="D301" s="92" t="s">
        <v>33</v>
      </c>
      <c r="E301" s="4" t="s">
        <v>34</v>
      </c>
      <c r="F301" s="4">
        <v>64</v>
      </c>
    </row>
    <row r="302" spans="3:6">
      <c r="C302" s="86">
        <f>E302/D302</f>
        <v>0.11661029428683187</v>
      </c>
      <c r="D302" s="90">
        <v>86922</v>
      </c>
      <c r="E302">
        <v>10136</v>
      </c>
    </row>
    <row r="303" spans="3:6">
      <c r="C303" s="86">
        <f>E303/D303</f>
        <v>0.15597167859675024</v>
      </c>
      <c r="D303" s="90">
        <v>102961</v>
      </c>
      <c r="E303">
        <v>16059</v>
      </c>
    </row>
    <row r="304" spans="3:6">
      <c r="C304" s="86">
        <f>E304/D304</f>
        <v>0.3000778748810245</v>
      </c>
      <c r="D304" s="91">
        <v>11557</v>
      </c>
      <c r="E304" s="84">
        <v>3468</v>
      </c>
      <c r="F304" s="84"/>
    </row>
    <row r="305" spans="3:6">
      <c r="C305" s="94">
        <f>E305/D305</f>
        <v>0.13003872120730739</v>
      </c>
      <c r="D305" s="11">
        <v>201440</v>
      </c>
      <c r="E305" s="11">
        <v>26195</v>
      </c>
      <c r="F305" s="4"/>
    </row>
    <row r="306" spans="3:6">
      <c r="C306" s="41"/>
      <c r="D306" s="88"/>
    </row>
    <row r="307" spans="3:6">
      <c r="C307" s="87" t="s">
        <v>35</v>
      </c>
      <c r="D307" s="92" t="s">
        <v>33</v>
      </c>
      <c r="E307" s="4" t="s">
        <v>34</v>
      </c>
      <c r="F307" s="4">
        <v>71</v>
      </c>
    </row>
    <row r="308" spans="3:6">
      <c r="C308" s="86">
        <f>E308/D308</f>
        <v>8.38201907068261E-2</v>
      </c>
      <c r="D308" s="9">
        <v>99105</v>
      </c>
      <c r="E308" s="13">
        <v>8307</v>
      </c>
      <c r="F308" s="13"/>
    </row>
    <row r="309" spans="3:6">
      <c r="C309" s="86">
        <f>E309/D309</f>
        <v>0.11384951485309051</v>
      </c>
      <c r="D309" s="9">
        <v>117181</v>
      </c>
      <c r="E309" s="13">
        <v>13341</v>
      </c>
      <c r="F309" s="13"/>
    </row>
    <row r="310" spans="3:6">
      <c r="C310" s="86">
        <f>E310/D310</f>
        <v>0.22903277634961439</v>
      </c>
      <c r="D310" s="10">
        <v>12448</v>
      </c>
      <c r="E310" s="10">
        <v>2851</v>
      </c>
      <c r="F310" s="16"/>
    </row>
    <row r="311" spans="3:6">
      <c r="C311" s="94">
        <f>E311/D311</f>
        <v>0.107106945185237</v>
      </c>
      <c r="D311" s="11">
        <v>228734</v>
      </c>
      <c r="E311" s="11">
        <v>24499</v>
      </c>
      <c r="F311" s="11"/>
    </row>
    <row r="312" spans="3:6">
      <c r="C312" s="41"/>
      <c r="D312" s="88"/>
    </row>
    <row r="313" spans="3:6">
      <c r="C313" s="92" t="s">
        <v>33</v>
      </c>
      <c r="D313" s="4" t="s">
        <v>34</v>
      </c>
      <c r="E313" s="69">
        <v>72</v>
      </c>
    </row>
    <row r="314" spans="3:6">
      <c r="C314" s="86">
        <f>E314/D314</f>
        <v>6.9947949958907865E-2</v>
      </c>
      <c r="D314" s="90">
        <v>87608</v>
      </c>
      <c r="E314" s="9">
        <v>6128</v>
      </c>
    </row>
    <row r="315" spans="3:6">
      <c r="C315" s="86">
        <f>E315/D315</f>
        <v>0.10771419088710825</v>
      </c>
      <c r="D315" s="90">
        <v>105455</v>
      </c>
      <c r="E315" s="9">
        <v>11359</v>
      </c>
    </row>
    <row r="316" spans="3:6">
      <c r="C316" s="86">
        <f>E316/D316</f>
        <v>0.22906751277983431</v>
      </c>
      <c r="D316" s="91">
        <v>11346</v>
      </c>
      <c r="E316" s="10">
        <v>2599</v>
      </c>
    </row>
    <row r="317" spans="3:6">
      <c r="C317" s="94">
        <f>E317/D317</f>
        <v>9.8263775078396745E-2</v>
      </c>
      <c r="D317" s="11">
        <v>204409</v>
      </c>
      <c r="E317" s="11">
        <v>20086</v>
      </c>
    </row>
    <row r="318" spans="3:6">
      <c r="C318" s="11"/>
      <c r="D318" s="11"/>
    </row>
    <row r="319" spans="3:6">
      <c r="C319" s="87" t="s">
        <v>35</v>
      </c>
      <c r="D319" s="92" t="s">
        <v>33</v>
      </c>
      <c r="E319" s="4" t="s">
        <v>34</v>
      </c>
    </row>
    <row r="320" spans="3:6">
      <c r="C320" s="86">
        <f>E320/D320</f>
        <v>2.7734994466691767E-2</v>
      </c>
      <c r="D320" s="90">
        <f>Summary!$C$13</f>
        <v>87651</v>
      </c>
      <c r="E320" s="9">
        <f>Summary!$E$13</f>
        <v>2431</v>
      </c>
    </row>
    <row r="321" spans="3:6">
      <c r="C321" s="86">
        <f>E321/D321</f>
        <v>6.1876134301270418E-2</v>
      </c>
      <c r="D321" s="90">
        <f>Summary!$C$15</f>
        <v>35264</v>
      </c>
      <c r="E321" s="9">
        <f>Summary!$E$15</f>
        <v>2182</v>
      </c>
    </row>
    <row r="322" spans="3:6">
      <c r="C322" s="86">
        <f>E322/D322</f>
        <v>0.13652785700703557</v>
      </c>
      <c r="D322" s="91">
        <f>Summary!$C$16</f>
        <v>10518</v>
      </c>
      <c r="E322" s="10">
        <f>Summary!$E$16</f>
        <v>1436</v>
      </c>
    </row>
    <row r="323" spans="3:6">
      <c r="C323" s="94">
        <f>E323/D323</f>
        <v>4.5333613124189667E-2</v>
      </c>
      <c r="D323" s="11">
        <f>SUM(D320:D322)</f>
        <v>133433</v>
      </c>
      <c r="E323" s="11">
        <f>SUM(E320:E322)</f>
        <v>6049</v>
      </c>
    </row>
    <row r="324" spans="3:6">
      <c r="C324" s="41"/>
      <c r="D324" s="88"/>
      <c r="F324" s="4">
        <v>73</v>
      </c>
    </row>
  </sheetData>
  <mergeCells count="17">
    <mergeCell ref="A58:I58"/>
    <mergeCell ref="A237:C237"/>
    <mergeCell ref="F237:H237"/>
    <mergeCell ref="A241:C241"/>
    <mergeCell ref="F241:H241"/>
    <mergeCell ref="F104:H104"/>
    <mergeCell ref="A275:C275"/>
    <mergeCell ref="A265:C265"/>
    <mergeCell ref="A260:C260"/>
    <mergeCell ref="A264:C264"/>
    <mergeCell ref="F248:H248"/>
    <mergeCell ref="A252:C252"/>
    <mergeCell ref="A242:C242"/>
    <mergeCell ref="F242:H242"/>
    <mergeCell ref="F243:H243"/>
    <mergeCell ref="F246:H246"/>
    <mergeCell ref="F247:H247"/>
  </mergeCells>
  <pageMargins left="0.75" right="0.75" top="1" bottom="1" header="0.5" footer="0.5"/>
  <pageSetup scale="91" orientation="portrait" horizontalDpi="4294967293" r:id="rId1"/>
  <headerFooter alignWithMargins="0">
    <oddHeader>&amp;L&amp;D&amp;R&amp;P of &amp;N</oddHeader>
  </headerFooter>
  <rowBreaks count="1" manualBreakCount="1"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32"/>
  <sheetViews>
    <sheetView view="pageLayout" zoomScaleNormal="100" workbookViewId="0">
      <selection activeCell="A20" sqref="A20"/>
    </sheetView>
  </sheetViews>
  <sheetFormatPr defaultRowHeight="12.75"/>
  <cols>
    <col min="1" max="1" width="111.42578125" customWidth="1"/>
  </cols>
  <sheetData>
    <row r="1" spans="1:1" ht="15.75">
      <c r="A1" s="26" t="s">
        <v>126</v>
      </c>
    </row>
    <row r="3" spans="1:1">
      <c r="A3" s="166" t="s">
        <v>127</v>
      </c>
    </row>
    <row r="4" spans="1:1">
      <c r="A4" s="192" t="s">
        <v>193</v>
      </c>
    </row>
    <row r="5" spans="1:1">
      <c r="A5" s="192" t="s">
        <v>194</v>
      </c>
    </row>
    <row r="7" spans="1:1">
      <c r="A7" s="166" t="s">
        <v>128</v>
      </c>
    </row>
    <row r="8" spans="1:1">
      <c r="A8" s="192" t="s">
        <v>173</v>
      </c>
    </row>
    <row r="9" spans="1:1">
      <c r="A9" s="192" t="s">
        <v>174</v>
      </c>
    </row>
    <row r="10" spans="1:1">
      <c r="A10" s="189"/>
    </row>
    <row r="11" spans="1:1">
      <c r="A11" s="189" t="s">
        <v>131</v>
      </c>
    </row>
    <row r="12" spans="1:1">
      <c r="A12" s="189"/>
    </row>
    <row r="13" spans="1:1">
      <c r="A13" s="189" t="s">
        <v>133</v>
      </c>
    </row>
    <row r="14" spans="1:1">
      <c r="A14" s="191" t="s">
        <v>136</v>
      </c>
    </row>
    <row r="15" spans="1:1">
      <c r="A15" s="191" t="s">
        <v>137</v>
      </c>
    </row>
    <row r="16" spans="1:1">
      <c r="A16" s="190"/>
    </row>
    <row r="17" spans="1:1">
      <c r="A17" s="192" t="s">
        <v>138</v>
      </c>
    </row>
    <row r="18" spans="1:1">
      <c r="A18" s="191" t="s">
        <v>139</v>
      </c>
    </row>
    <row r="19" spans="1:1">
      <c r="A19" s="191" t="s">
        <v>140</v>
      </c>
    </row>
    <row r="20" spans="1:1">
      <c r="A20" s="190"/>
    </row>
    <row r="21" spans="1:1">
      <c r="A21" s="192" t="s">
        <v>141</v>
      </c>
    </row>
    <row r="22" spans="1:1">
      <c r="A22" s="191" t="s">
        <v>142</v>
      </c>
    </row>
    <row r="23" spans="1:1">
      <c r="A23" s="191" t="s">
        <v>146</v>
      </c>
    </row>
    <row r="24" spans="1:1">
      <c r="A24" s="191" t="s">
        <v>147</v>
      </c>
    </row>
    <row r="25" spans="1:1">
      <c r="A25" s="191" t="s">
        <v>148</v>
      </c>
    </row>
    <row r="26" spans="1:1">
      <c r="A26" s="191" t="s">
        <v>149</v>
      </c>
    </row>
    <row r="27" spans="1:1">
      <c r="A27" s="193"/>
    </row>
    <row r="28" spans="1:1">
      <c r="A28" s="189" t="s">
        <v>132</v>
      </c>
    </row>
    <row r="29" spans="1:1">
      <c r="A29" s="189"/>
    </row>
    <row r="30" spans="1:1">
      <c r="A30" s="192" t="s">
        <v>143</v>
      </c>
    </row>
    <row r="31" spans="1:1">
      <c r="A31" s="191" t="s">
        <v>144</v>
      </c>
    </row>
    <row r="32" spans="1:1">
      <c r="A32" s="191" t="s">
        <v>145</v>
      </c>
    </row>
  </sheetData>
  <pageMargins left="0.75" right="0.75" top="1" bottom="1" header="0.5" footer="0.5"/>
  <pageSetup scale="91" orientation="portrait" horizontalDpi="4294967293" r:id="rId1"/>
  <headerFooter alignWithMargins="0">
    <oddHeader>&amp;L&amp;D&amp;R&amp;P of &amp;N</oddHeader>
  </headerFooter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35"/>
  <sheetViews>
    <sheetView view="pageLayout" zoomScaleNormal="100" zoomScaleSheetLayoutView="130" workbookViewId="0">
      <selection sqref="A1:H1"/>
    </sheetView>
  </sheetViews>
  <sheetFormatPr defaultRowHeight="12.75"/>
  <sheetData>
    <row r="1" spans="1:5" ht="15.75">
      <c r="A1" s="26" t="s">
        <v>69</v>
      </c>
      <c r="B1" s="4"/>
      <c r="C1" s="4"/>
      <c r="D1" s="4"/>
      <c r="E1" s="4"/>
    </row>
    <row r="3" spans="1:5">
      <c r="A3" s="4" t="s">
        <v>45</v>
      </c>
      <c r="B3" s="4"/>
      <c r="C3" s="4"/>
      <c r="D3" s="4"/>
      <c r="E3" s="4"/>
    </row>
    <row r="4" spans="1:5">
      <c r="A4" s="4"/>
      <c r="B4" s="4"/>
      <c r="C4" s="4"/>
      <c r="D4" s="4"/>
      <c r="E4" s="4"/>
    </row>
    <row r="5" spans="1:5">
      <c r="A5" s="4" t="s">
        <v>46</v>
      </c>
      <c r="C5" s="4"/>
      <c r="D5" s="4"/>
      <c r="E5" s="4"/>
    </row>
    <row r="6" spans="1:5">
      <c r="A6" t="s">
        <v>76</v>
      </c>
    </row>
    <row r="7" spans="1:5">
      <c r="A7">
        <v>1</v>
      </c>
      <c r="B7" t="s">
        <v>43</v>
      </c>
    </row>
    <row r="8" spans="1:5">
      <c r="B8" s="15" t="s">
        <v>44</v>
      </c>
      <c r="C8" s="14"/>
      <c r="D8" s="1"/>
      <c r="E8" s="1"/>
    </row>
    <row r="9" spans="1:5">
      <c r="A9">
        <v>2</v>
      </c>
      <c r="B9" t="s">
        <v>42</v>
      </c>
      <c r="C9" s="13"/>
      <c r="E9" s="14"/>
    </row>
    <row r="10" spans="1:5">
      <c r="A10">
        <v>3</v>
      </c>
      <c r="B10" s="1" t="s">
        <v>41</v>
      </c>
      <c r="D10" s="1"/>
      <c r="E10" s="1"/>
    </row>
    <row r="11" spans="1:5">
      <c r="A11">
        <v>4</v>
      </c>
      <c r="B11" s="1" t="s">
        <v>52</v>
      </c>
    </row>
    <row r="12" spans="1:5">
      <c r="B12" s="1" t="s">
        <v>53</v>
      </c>
    </row>
    <row r="13" spans="1:5">
      <c r="A13">
        <v>5</v>
      </c>
      <c r="B13" s="1" t="s">
        <v>77</v>
      </c>
    </row>
    <row r="14" spans="1:5">
      <c r="A14" s="5"/>
      <c r="B14" s="5" t="s">
        <v>78</v>
      </c>
    </row>
    <row r="15" spans="1:5">
      <c r="A15" s="4"/>
      <c r="C15" s="4"/>
      <c r="D15" s="4"/>
      <c r="E15" s="4"/>
    </row>
    <row r="16" spans="1:5">
      <c r="A16" s="4" t="s">
        <v>47</v>
      </c>
    </row>
    <row r="17" spans="1:7">
      <c r="A17" s="4"/>
      <c r="B17" s="12"/>
    </row>
    <row r="18" spans="1:7">
      <c r="D18" s="1"/>
      <c r="E18" s="1"/>
      <c r="F18" s="1"/>
    </row>
    <row r="19" spans="1:7" ht="25.5">
      <c r="B19" s="12" t="s">
        <v>54</v>
      </c>
      <c r="C19" s="28" t="s">
        <v>55</v>
      </c>
      <c r="D19" s="260" t="s">
        <v>0</v>
      </c>
      <c r="E19" s="260"/>
      <c r="F19" s="260"/>
    </row>
    <row r="20" spans="1:7">
      <c r="B20" s="12"/>
      <c r="C20" s="7">
        <v>0</v>
      </c>
      <c r="D20" s="8" t="s">
        <v>40</v>
      </c>
      <c r="E20" s="8"/>
      <c r="F20" s="8"/>
    </row>
    <row r="21" spans="1:7">
      <c r="B21" s="7"/>
      <c r="C21" s="150">
        <v>1</v>
      </c>
      <c r="D21" s="151" t="s">
        <v>71</v>
      </c>
      <c r="E21" s="151"/>
      <c r="F21" s="151"/>
    </row>
    <row r="22" spans="1:7">
      <c r="B22" s="7"/>
      <c r="C22" s="7">
        <v>2</v>
      </c>
      <c r="D22" s="1" t="s">
        <v>70</v>
      </c>
      <c r="E22" s="1"/>
      <c r="F22" s="1"/>
    </row>
    <row r="23" spans="1:7">
      <c r="B23" s="7"/>
      <c r="C23" s="7">
        <v>2</v>
      </c>
      <c r="D23" s="1" t="s">
        <v>74</v>
      </c>
      <c r="E23" s="1"/>
      <c r="F23" s="1"/>
    </row>
    <row r="24" spans="1:7">
      <c r="B24" s="7"/>
      <c r="C24" s="7">
        <v>3</v>
      </c>
      <c r="D24" s="1" t="s">
        <v>1</v>
      </c>
      <c r="E24" s="1"/>
      <c r="F24" s="1"/>
    </row>
    <row r="25" spans="1:7">
      <c r="B25" s="7"/>
      <c r="C25" s="7">
        <v>4</v>
      </c>
      <c r="D25" s="1" t="s">
        <v>2</v>
      </c>
      <c r="E25" s="1"/>
      <c r="F25" s="1"/>
    </row>
    <row r="26" spans="1:7">
      <c r="B26" s="7"/>
      <c r="C26" s="7">
        <v>5</v>
      </c>
      <c r="D26" s="1" t="s">
        <v>79</v>
      </c>
      <c r="E26" s="1"/>
      <c r="F26" s="1"/>
    </row>
    <row r="27" spans="1:7">
      <c r="B27" s="7"/>
      <c r="C27" s="150">
        <v>6</v>
      </c>
      <c r="D27" s="151" t="s">
        <v>72</v>
      </c>
      <c r="E27" s="151"/>
      <c r="F27" s="151"/>
    </row>
    <row r="28" spans="1:7">
      <c r="B28" s="7"/>
      <c r="C28" s="7">
        <v>7</v>
      </c>
      <c r="D28" s="1" t="s">
        <v>3</v>
      </c>
      <c r="E28" s="1"/>
      <c r="F28" s="1"/>
    </row>
    <row r="29" spans="1:7">
      <c r="B29" s="7"/>
      <c r="C29" s="7"/>
      <c r="D29" s="1"/>
      <c r="E29" s="1"/>
      <c r="F29" s="1"/>
    </row>
    <row r="30" spans="1:7">
      <c r="A30" s="7"/>
      <c r="B30" s="7"/>
      <c r="C30" s="7"/>
      <c r="D30" s="1"/>
      <c r="E30" s="1"/>
      <c r="F30" s="1"/>
    </row>
    <row r="31" spans="1:7">
      <c r="A31" s="8" t="s">
        <v>80</v>
      </c>
      <c r="B31" s="7"/>
      <c r="C31" s="7"/>
      <c r="D31" s="1"/>
      <c r="E31" s="1"/>
      <c r="F31" s="1"/>
    </row>
    <row r="32" spans="1:7">
      <c r="A32" s="8" t="s">
        <v>81</v>
      </c>
      <c r="B32" s="7"/>
      <c r="C32" s="7"/>
      <c r="D32" s="1"/>
      <c r="E32" s="1"/>
      <c r="F32" s="1"/>
      <c r="G32" s="1"/>
    </row>
    <row r="33" spans="1:7">
      <c r="A33" s="8" t="s">
        <v>82</v>
      </c>
      <c r="B33" s="7"/>
      <c r="C33" s="7"/>
      <c r="D33" s="1"/>
      <c r="E33" s="1"/>
      <c r="F33" s="1"/>
      <c r="G33" s="1"/>
    </row>
    <row r="34" spans="1:7">
      <c r="A34" s="8" t="s">
        <v>83</v>
      </c>
      <c r="B34" s="7"/>
      <c r="C34" s="7"/>
      <c r="D34" s="1"/>
      <c r="E34" s="1"/>
      <c r="F34" s="1"/>
      <c r="G34" s="1"/>
    </row>
    <row r="35" spans="1:7">
      <c r="A35" s="8"/>
      <c r="F35" s="1"/>
      <c r="G35" s="1"/>
    </row>
  </sheetData>
  <mergeCells count="1">
    <mergeCell ref="D19:F19"/>
  </mergeCells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78"/>
  <sheetViews>
    <sheetView tabSelected="1" view="pageBreakPreview" zoomScaleNormal="100" zoomScaleSheetLayoutView="100" workbookViewId="0">
      <selection activeCell="G17" sqref="G17"/>
    </sheetView>
  </sheetViews>
  <sheetFormatPr defaultRowHeight="12.75"/>
  <cols>
    <col min="1" max="1" width="14.28515625" customWidth="1"/>
    <col min="2" max="2" width="9.42578125" customWidth="1"/>
    <col min="3" max="3" width="12.42578125" customWidth="1"/>
    <col min="4" max="4" width="11.85546875" customWidth="1"/>
    <col min="5" max="5" width="11.42578125" customWidth="1"/>
    <col min="6" max="6" width="10" customWidth="1"/>
  </cols>
  <sheetData>
    <row r="1" spans="1:9" ht="15.75">
      <c r="A1" s="26" t="s">
        <v>89</v>
      </c>
      <c r="B1" s="1"/>
      <c r="C1" s="1"/>
      <c r="D1" s="1"/>
      <c r="E1" s="1"/>
      <c r="F1" s="1"/>
      <c r="G1" s="1"/>
      <c r="H1" s="1"/>
    </row>
    <row r="2" spans="1:9" ht="15.75">
      <c r="A2" s="26"/>
      <c r="B2" s="1"/>
      <c r="C2" s="1"/>
      <c r="D2" s="1"/>
      <c r="E2" s="1"/>
      <c r="F2" s="1"/>
      <c r="G2" s="1"/>
      <c r="H2" s="1"/>
    </row>
    <row r="3" spans="1:9">
      <c r="A3" s="163" t="s">
        <v>123</v>
      </c>
      <c r="B3" s="8"/>
      <c r="C3" s="8"/>
      <c r="D3" s="8"/>
      <c r="E3" s="8"/>
      <c r="F3" s="8"/>
      <c r="G3" s="8"/>
      <c r="H3" s="8" t="s">
        <v>87</v>
      </c>
      <c r="I3" s="8"/>
    </row>
    <row r="4" spans="1:9">
      <c r="A4" s="8"/>
      <c r="B4" s="8"/>
      <c r="C4" s="8"/>
      <c r="D4" s="8"/>
      <c r="E4" s="8"/>
      <c r="F4" s="8"/>
      <c r="G4" s="8"/>
      <c r="H4" s="8"/>
      <c r="I4" s="8"/>
    </row>
    <row r="5" spans="1:9">
      <c r="A5" s="8" t="s">
        <v>164</v>
      </c>
      <c r="B5" s="8"/>
      <c r="C5" s="8" t="str">
        <f>Cover!$B$21</f>
        <v>Oct-Dec 2012</v>
      </c>
      <c r="D5" s="8"/>
      <c r="E5" s="8"/>
      <c r="F5" s="8"/>
      <c r="G5" s="8"/>
      <c r="H5" s="8"/>
      <c r="I5" s="8"/>
    </row>
    <row r="6" spans="1:9" ht="15.75">
      <c r="A6" s="26"/>
      <c r="B6" s="1" t="s">
        <v>168</v>
      </c>
      <c r="C6" s="1"/>
      <c r="D6" s="8" t="str">
        <f>Cover!$B$21</f>
        <v>Oct-Dec 2012</v>
      </c>
      <c r="E6" s="1" t="s">
        <v>165</v>
      </c>
      <c r="F6" s="1"/>
      <c r="G6" s="1"/>
      <c r="H6" s="1"/>
    </row>
    <row r="7" spans="1:9" ht="15.75">
      <c r="A7" s="26"/>
      <c r="B7" s="1" t="s">
        <v>167</v>
      </c>
      <c r="C7" s="1"/>
      <c r="D7" s="8" t="str">
        <f>Cover!$B$21</f>
        <v>Oct-Dec 2012</v>
      </c>
      <c r="E7" s="1" t="s">
        <v>166</v>
      </c>
      <c r="F7" s="1"/>
      <c r="G7" s="1"/>
      <c r="H7" s="1"/>
    </row>
    <row r="8" spans="1:9" ht="15.75">
      <c r="A8" s="26"/>
      <c r="B8" s="1"/>
      <c r="C8" s="1"/>
      <c r="D8" s="1"/>
      <c r="E8" s="1"/>
      <c r="F8" s="1"/>
      <c r="G8" s="1"/>
      <c r="H8" s="1"/>
    </row>
    <row r="9" spans="1:9">
      <c r="A9" s="180" t="s">
        <v>134</v>
      </c>
      <c r="B9" s="1"/>
      <c r="C9" s="1"/>
      <c r="D9" s="1"/>
      <c r="E9" s="1"/>
      <c r="F9" s="1"/>
      <c r="G9" s="1"/>
      <c r="H9" s="1"/>
    </row>
    <row r="10" spans="1:9">
      <c r="A10" s="8" t="s">
        <v>48</v>
      </c>
      <c r="B10" s="1"/>
      <c r="C10" s="1"/>
      <c r="D10" s="1"/>
      <c r="E10" s="1"/>
      <c r="F10" s="1"/>
      <c r="G10" s="1"/>
      <c r="H10" s="1"/>
    </row>
    <row r="12" spans="1:9">
      <c r="A12" s="69" t="s">
        <v>32</v>
      </c>
      <c r="B12" s="69"/>
      <c r="C12" s="12" t="s">
        <v>33</v>
      </c>
      <c r="D12" s="4"/>
      <c r="E12" s="69" t="s">
        <v>34</v>
      </c>
      <c r="F12" s="69"/>
      <c r="G12" s="4" t="s">
        <v>35</v>
      </c>
      <c r="H12" s="4"/>
    </row>
    <row r="13" spans="1:9" ht="13.5">
      <c r="A13" s="81" t="s">
        <v>37</v>
      </c>
      <c r="B13" s="5"/>
      <c r="C13" s="71">
        <f>'5-9'!$J$3</f>
        <v>87651</v>
      </c>
      <c r="D13" s="72"/>
      <c r="E13" s="73">
        <f>'5-9'!$J$2</f>
        <v>2431</v>
      </c>
      <c r="F13" s="72"/>
      <c r="G13" s="74">
        <f>E13/C13</f>
        <v>2.7734994466691767E-2</v>
      </c>
    </row>
    <row r="14" spans="1:9" ht="13.5">
      <c r="A14" s="81" t="s">
        <v>114</v>
      </c>
      <c r="B14" s="5"/>
      <c r="C14" s="71">
        <f>'10-25'!$J$3</f>
        <v>71514</v>
      </c>
      <c r="D14" s="72"/>
      <c r="E14" s="73">
        <f>'10-25'!$J$2</f>
        <v>2808</v>
      </c>
      <c r="F14" s="72"/>
      <c r="G14" s="74">
        <f>E14/C14</f>
        <v>3.9265039013340046E-2</v>
      </c>
    </row>
    <row r="15" spans="1:9" ht="13.5">
      <c r="A15" s="81" t="s">
        <v>115</v>
      </c>
      <c r="B15" s="5"/>
      <c r="C15" s="71">
        <f>'26-99'!$J$3</f>
        <v>35264</v>
      </c>
      <c r="D15" s="72"/>
      <c r="E15" s="73">
        <f>'26-99'!$J$2</f>
        <v>2182</v>
      </c>
      <c r="F15" s="72"/>
      <c r="G15" s="74">
        <f>E15/C15</f>
        <v>6.1876134301270418E-2</v>
      </c>
    </row>
    <row r="16" spans="1:9" ht="13.5">
      <c r="A16" s="82" t="s">
        <v>38</v>
      </c>
      <c r="B16" s="5"/>
      <c r="C16" s="75">
        <f>'100+'!$J$3</f>
        <v>10518</v>
      </c>
      <c r="D16" s="72"/>
      <c r="E16" s="76">
        <f>'100+'!$J$2</f>
        <v>1436</v>
      </c>
      <c r="F16" s="72"/>
      <c r="G16" s="77">
        <f>E16/C16</f>
        <v>0.13652785700703557</v>
      </c>
    </row>
    <row r="17" spans="1:7" ht="13.5">
      <c r="A17" s="4" t="s">
        <v>84</v>
      </c>
      <c r="B17" s="4"/>
      <c r="C17" s="78">
        <f>SUM(C13:C16)</f>
        <v>204947</v>
      </c>
      <c r="D17" s="79"/>
      <c r="E17" s="78">
        <f>SUM(E13:E16)</f>
        <v>8857</v>
      </c>
      <c r="F17" s="79"/>
      <c r="G17" s="80">
        <f>E17/C17</f>
        <v>4.3216050979033603E-2</v>
      </c>
    </row>
    <row r="41" spans="1:11">
      <c r="J41" s="69"/>
      <c r="K41" s="69"/>
    </row>
    <row r="43" spans="1:11">
      <c r="A43" s="95" t="s">
        <v>85</v>
      </c>
      <c r="B43" s="95"/>
      <c r="C43" s="95"/>
      <c r="D43" s="95"/>
      <c r="E43" s="95"/>
      <c r="F43" s="95"/>
      <c r="G43" s="95"/>
      <c r="H43" s="95"/>
      <c r="I43" s="70"/>
      <c r="J43" s="67"/>
      <c r="K43" s="6"/>
    </row>
    <row r="44" spans="1:11">
      <c r="A44" s="95" t="s">
        <v>86</v>
      </c>
      <c r="B44" s="95"/>
      <c r="C44" s="95"/>
      <c r="D44" s="95"/>
      <c r="E44" s="95"/>
      <c r="F44" s="95"/>
      <c r="G44" s="95"/>
      <c r="H44" s="95"/>
      <c r="I44" s="70"/>
      <c r="J44" s="67"/>
      <c r="K44" s="105"/>
    </row>
    <row r="45" spans="1:11">
      <c r="A45" s="96" t="s">
        <v>32</v>
      </c>
      <c r="B45" s="96"/>
      <c r="C45" s="55" t="s">
        <v>33</v>
      </c>
      <c r="D45" s="96"/>
      <c r="E45" s="96" t="s">
        <v>34</v>
      </c>
      <c r="F45" s="96"/>
      <c r="G45" s="96" t="s">
        <v>35</v>
      </c>
      <c r="H45" s="95"/>
      <c r="I45" s="70"/>
      <c r="J45" s="69"/>
      <c r="K45" s="104"/>
    </row>
    <row r="46" spans="1:11">
      <c r="A46" s="100" t="s">
        <v>36</v>
      </c>
      <c r="B46" s="97"/>
      <c r="C46" s="98">
        <f>'0-4'!$J$3</f>
        <v>379562</v>
      </c>
      <c r="D46" s="97"/>
      <c r="E46" s="98">
        <f>'0-4'!$J$2</f>
        <v>5760</v>
      </c>
      <c r="F46" s="97"/>
      <c r="G46" s="99">
        <f>E46/C46</f>
        <v>1.5175386366390735E-2</v>
      </c>
      <c r="H46" s="101"/>
    </row>
    <row r="73" spans="10:10">
      <c r="J73" s="4"/>
    </row>
    <row r="74" spans="10:10">
      <c r="J74" s="6"/>
    </row>
    <row r="75" spans="10:10">
      <c r="J75" s="6"/>
    </row>
    <row r="76" spans="10:10">
      <c r="J76" s="105"/>
    </row>
    <row r="77" spans="10:10">
      <c r="J77" s="6"/>
    </row>
    <row r="78" spans="10:10">
      <c r="J78" s="6"/>
    </row>
  </sheetData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  <rowBreaks count="1" manualBreakCount="1">
    <brk id="46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163"/>
  <sheetViews>
    <sheetView zoomScaleNormal="100" zoomScaleSheetLayoutView="100" workbookViewId="0">
      <selection activeCell="H39" sqref="H39"/>
    </sheetView>
  </sheetViews>
  <sheetFormatPr defaultRowHeight="12.75"/>
  <cols>
    <col min="1" max="3" width="10.7109375" customWidth="1"/>
    <col min="4" max="4" width="12.42578125" customWidth="1"/>
    <col min="5" max="5" width="8" customWidth="1"/>
    <col min="6" max="6" width="13.28515625" customWidth="1"/>
    <col min="7" max="9" width="10.7109375" customWidth="1"/>
    <col min="11" max="11" width="16" customWidth="1"/>
    <col min="12" max="12" width="15.42578125" customWidth="1"/>
    <col min="13" max="13" width="19" style="41" customWidth="1"/>
    <col min="14" max="14" width="15.5703125" style="88" customWidth="1"/>
    <col min="15" max="15" width="15.28515625" customWidth="1"/>
  </cols>
  <sheetData>
    <row r="1" spans="2:8">
      <c r="B1" s="261"/>
      <c r="C1" s="261"/>
      <c r="D1" s="261"/>
      <c r="E1" s="261"/>
      <c r="F1" s="261"/>
      <c r="G1" s="261"/>
      <c r="H1" s="261"/>
    </row>
    <row r="2" spans="2:8" ht="3.75" customHeight="1"/>
    <row r="25" spans="1:14" ht="4.5" customHeight="1"/>
    <row r="26" spans="1:14" ht="3.75" customHeight="1"/>
    <row r="27" spans="1:14" ht="11.25" customHeight="1">
      <c r="D27" s="167" t="s">
        <v>90</v>
      </c>
      <c r="E27" s="168" t="s">
        <v>91</v>
      </c>
      <c r="F27" s="169" t="s">
        <v>107</v>
      </c>
      <c r="G27" s="170" t="s">
        <v>106</v>
      </c>
      <c r="H27" s="194" t="s">
        <v>156</v>
      </c>
    </row>
    <row r="28" spans="1:14" ht="11.25" customHeight="1">
      <c r="A28" s="171"/>
      <c r="B28" s="172" t="s">
        <v>108</v>
      </c>
      <c r="C28" s="171"/>
      <c r="D28" s="204" t="s">
        <v>155</v>
      </c>
      <c r="E28" s="179">
        <v>4.3113372391818276E-2</v>
      </c>
      <c r="F28" s="176">
        <v>194580</v>
      </c>
      <c r="G28" s="176">
        <v>8389</v>
      </c>
      <c r="H28" s="225">
        <v>6.1603150152457355E-2</v>
      </c>
    </row>
    <row r="29" spans="1:14" ht="10.5" customHeight="1">
      <c r="A29" s="171"/>
      <c r="B29" s="172" t="s">
        <v>110</v>
      </c>
      <c r="C29" s="171"/>
      <c r="D29" s="206" t="s">
        <v>162</v>
      </c>
      <c r="E29" s="179">
        <v>5.2313583004389916E-2</v>
      </c>
      <c r="F29" s="176">
        <v>194309</v>
      </c>
      <c r="G29" s="176">
        <v>10165</v>
      </c>
      <c r="H29" s="225">
        <v>6.0585891864566678E-2</v>
      </c>
      <c r="J29" s="103"/>
    </row>
    <row r="30" spans="1:14" ht="11.25" customHeight="1">
      <c r="A30" s="171"/>
      <c r="B30" s="174" t="s">
        <v>111</v>
      </c>
      <c r="C30" s="171"/>
      <c r="D30" s="215" t="s">
        <v>169</v>
      </c>
      <c r="E30" s="199">
        <v>5.0968824039972792E-2</v>
      </c>
      <c r="F30" s="173">
        <v>170516</v>
      </c>
      <c r="G30" s="173">
        <v>8691</v>
      </c>
      <c r="H30" s="225">
        <v>5.9742747715995206E-2</v>
      </c>
      <c r="J30" s="103"/>
    </row>
    <row r="31" spans="1:14" ht="11.25" customHeight="1">
      <c r="A31" s="171"/>
      <c r="B31" s="172" t="s">
        <v>109</v>
      </c>
      <c r="C31" s="171"/>
      <c r="D31" s="221" t="s">
        <v>175</v>
      </c>
      <c r="E31" s="199">
        <v>4.2474175968112267E-2</v>
      </c>
      <c r="F31" s="173">
        <v>194683</v>
      </c>
      <c r="G31" s="173">
        <v>8269</v>
      </c>
      <c r="H31" s="225">
        <v>5.8171490104326838E-2</v>
      </c>
      <c r="J31" s="103"/>
    </row>
    <row r="32" spans="1:14" ht="10.5" customHeight="1">
      <c r="A32" s="171"/>
      <c r="B32" s="171" t="s">
        <v>172</v>
      </c>
      <c r="C32" s="171"/>
      <c r="D32" s="224" t="s">
        <v>177</v>
      </c>
      <c r="E32" s="199">
        <v>4.6465273081362536E-2</v>
      </c>
      <c r="F32" s="173">
        <v>196663</v>
      </c>
      <c r="G32" s="173">
        <v>9138</v>
      </c>
      <c r="H32" s="225">
        <v>5.7186088169893658E-2</v>
      </c>
      <c r="L32" s="41"/>
      <c r="M32" s="88"/>
      <c r="N32"/>
    </row>
    <row r="33" spans="1:14" ht="11.25" customHeight="1">
      <c r="C33" s="171"/>
      <c r="D33" s="230" t="s">
        <v>179</v>
      </c>
      <c r="E33" s="199">
        <v>5.2943680817418806E-2</v>
      </c>
      <c r="F33" s="173">
        <v>197304</v>
      </c>
      <c r="G33" s="173">
        <v>10446</v>
      </c>
      <c r="H33" s="225">
        <v>5.7189039375813502E-2</v>
      </c>
      <c r="L33" s="41"/>
      <c r="M33" s="88"/>
      <c r="N33"/>
    </row>
    <row r="34" spans="1:14" ht="10.5" customHeight="1">
      <c r="C34" s="171"/>
      <c r="D34" s="233" t="s">
        <v>183</v>
      </c>
      <c r="E34" s="199">
        <v>4.4874885186669981E-2</v>
      </c>
      <c r="F34" s="173">
        <v>197059</v>
      </c>
      <c r="G34" s="173">
        <v>8843</v>
      </c>
      <c r="H34" s="225">
        <v>5.54033875789346E-2</v>
      </c>
      <c r="L34" s="41"/>
      <c r="M34" s="88"/>
      <c r="N34"/>
    </row>
    <row r="35" spans="1:14" ht="10.5" customHeight="1">
      <c r="A35" s="175" t="s">
        <v>152</v>
      </c>
      <c r="B35" s="171"/>
      <c r="C35" s="171"/>
      <c r="D35" s="239" t="s">
        <v>184</v>
      </c>
      <c r="E35" s="199">
        <f>[1]Summary!$G$17</f>
        <v>4.5169026379955651E-2</v>
      </c>
      <c r="F35" s="173">
        <f>[1]Summary!$C$17</f>
        <v>199318</v>
      </c>
      <c r="G35" s="173">
        <f>[1]Summary!$E$17</f>
        <v>9003</v>
      </c>
      <c r="H35" s="225">
        <f>SUM($G$28:G35)/SUM($F$28:F35)</f>
        <v>4.7230308618314044E-2</v>
      </c>
      <c r="L35" s="41"/>
      <c r="M35" s="88"/>
      <c r="N35"/>
    </row>
    <row r="36" spans="1:14" ht="11.25" customHeight="1">
      <c r="A36" s="192" t="s">
        <v>153</v>
      </c>
      <c r="B36" s="171"/>
      <c r="C36" s="171"/>
      <c r="D36" s="240" t="s">
        <v>186</v>
      </c>
      <c r="E36" s="199">
        <f>[2]Summary!$G$17</f>
        <v>4.9881575051810914E-2</v>
      </c>
      <c r="F36" s="173">
        <f>[2]Summary!$C$17</f>
        <v>202660</v>
      </c>
      <c r="G36" s="173">
        <f>[2]Summary!$E$17</f>
        <v>10109</v>
      </c>
      <c r="H36" s="225">
        <f>SUM($G$28:G36)/SUM($F$28:F36)</f>
        <v>4.7537851469756601E-2</v>
      </c>
      <c r="I36" s="78"/>
      <c r="J36" s="79"/>
      <c r="L36" s="41"/>
      <c r="M36" s="88"/>
      <c r="N36"/>
    </row>
    <row r="37" spans="1:14" ht="12.75" customHeight="1">
      <c r="A37" s="175" t="s">
        <v>154</v>
      </c>
      <c r="B37" s="171"/>
      <c r="C37" s="171"/>
      <c r="D37" s="241" t="s">
        <v>187</v>
      </c>
      <c r="E37" s="199">
        <f>[3]Summary!$G$17</f>
        <v>5.1288228931065001E-2</v>
      </c>
      <c r="F37" s="173">
        <f>[3]Summary!$C$17</f>
        <v>203380</v>
      </c>
      <c r="G37" s="173">
        <f>[3]Summary!$E$17</f>
        <v>10431</v>
      </c>
      <c r="H37" s="225">
        <f>SUM($G$28:G37)/SUM($F$28:F37)</f>
        <v>4.7928911566020943E-2</v>
      </c>
      <c r="L37" s="41"/>
      <c r="M37" s="88"/>
      <c r="N37"/>
    </row>
    <row r="38" spans="1:14" ht="12.75" customHeight="1">
      <c r="A38" s="171"/>
      <c r="B38" s="171"/>
      <c r="C38" s="171"/>
      <c r="D38" s="244" t="s">
        <v>190</v>
      </c>
      <c r="E38" s="199">
        <f>[4]Summary!$G$17</f>
        <v>4.5372668815049866E-2</v>
      </c>
      <c r="F38" s="173">
        <f>[4]Summary!$C$17</f>
        <v>202633</v>
      </c>
      <c r="G38" s="173">
        <f>[4]Summary!$E$17</f>
        <v>9194</v>
      </c>
      <c r="H38" s="225">
        <f>SUM($G$28:G38)/SUM($F$28:F38)</f>
        <v>4.7688338469326859E-2</v>
      </c>
      <c r="L38" s="41"/>
      <c r="M38" s="88"/>
      <c r="N38"/>
    </row>
    <row r="39" spans="1:14" ht="12.75" customHeight="1">
      <c r="A39" s="171"/>
      <c r="B39" s="171"/>
      <c r="C39" s="171"/>
      <c r="D39" s="250" t="s">
        <v>192</v>
      </c>
      <c r="E39" s="199">
        <f>Summary!$G$17</f>
        <v>4.3216050979033603E-2</v>
      </c>
      <c r="F39" s="173">
        <f>Summary!$C$17</f>
        <v>204947</v>
      </c>
      <c r="G39" s="173">
        <f>Summary!$E$17</f>
        <v>8857</v>
      </c>
      <c r="H39" s="225">
        <f>SUM($G$28:G39)/SUM($F$28:F39)</f>
        <v>4.7299635461813393E-2</v>
      </c>
      <c r="L39" s="41"/>
      <c r="M39" s="88"/>
      <c r="N39"/>
    </row>
    <row r="40" spans="1:14" ht="12.75" customHeight="1">
      <c r="A40" s="171"/>
      <c r="B40" s="171"/>
      <c r="C40" s="171"/>
      <c r="D40" s="166"/>
      <c r="E40" s="166"/>
      <c r="F40" s="56"/>
      <c r="G40" s="56"/>
      <c r="H40" s="56"/>
      <c r="L40" s="41"/>
      <c r="M40" s="88"/>
      <c r="N40"/>
    </row>
    <row r="41" spans="1:14" s="166" customFormat="1" ht="14.25" customHeight="1">
      <c r="D41" s="36"/>
      <c r="E41" s="56"/>
      <c r="F41" s="245"/>
      <c r="G41" s="56"/>
      <c r="H41" s="56"/>
    </row>
    <row r="42" spans="1:14" s="166" customFormat="1" ht="11.2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</row>
    <row r="43" spans="1:14" s="166" customFormat="1" ht="12" customHeight="1">
      <c r="A43" s="246"/>
      <c r="B43" s="246"/>
      <c r="C43" s="246"/>
      <c r="D43" s="56"/>
      <c r="E43" s="56"/>
      <c r="F43" s="56"/>
      <c r="G43" s="56"/>
      <c r="H43" s="56"/>
      <c r="I43" s="36"/>
      <c r="J43" s="56"/>
    </row>
    <row r="44" spans="1:14" s="166" customFormat="1" ht="12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</row>
    <row r="45" spans="1:14" s="166" customFormat="1" ht="12" customHeight="1">
      <c r="A45" s="56"/>
      <c r="B45" s="56"/>
      <c r="C45" s="56"/>
      <c r="D45" s="247"/>
      <c r="E45" s="56"/>
      <c r="F45" s="56"/>
      <c r="G45" s="56"/>
      <c r="H45" s="56"/>
      <c r="I45" s="127"/>
      <c r="J45" s="56"/>
    </row>
    <row r="46" spans="1:14" s="166" customFormat="1" ht="11.2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</row>
    <row r="47" spans="1:14" s="166" customFormat="1" ht="11.25" customHeight="1">
      <c r="A47" s="56"/>
      <c r="B47" s="56"/>
      <c r="C47" s="56"/>
      <c r="D47" s="56"/>
      <c r="E47" s="56"/>
      <c r="F47" s="56"/>
      <c r="G47" s="56"/>
      <c r="H47" s="56"/>
      <c r="I47" s="248"/>
      <c r="J47" s="56"/>
    </row>
    <row r="48" spans="1:14" s="166" customFormat="1" ht="12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</row>
    <row r="49" spans="1:14" s="166" customFormat="1" ht="12" customHeight="1">
      <c r="A49" s="56"/>
      <c r="B49" s="56"/>
      <c r="C49" s="56"/>
      <c r="D49" s="247"/>
      <c r="E49" s="56"/>
      <c r="F49" s="56"/>
      <c r="G49" s="56"/>
      <c r="H49" s="56"/>
      <c r="I49" s="56"/>
      <c r="J49" s="56"/>
    </row>
    <row r="50" spans="1:14" s="166" customFormat="1" ht="11.2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</row>
    <row r="51" spans="1:14" s="166" customFormat="1" ht="12" customHeight="1">
      <c r="A51" s="56"/>
      <c r="B51" s="56"/>
      <c r="C51" s="56"/>
      <c r="D51" s="56"/>
      <c r="E51" s="56"/>
      <c r="F51" s="56"/>
      <c r="G51" s="56"/>
      <c r="H51" s="56"/>
      <c r="I51" s="248"/>
      <c r="J51" s="56"/>
    </row>
    <row r="52" spans="1:14" s="166" customFormat="1" ht="12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</row>
    <row r="53" spans="1:14" s="166" customFormat="1" ht="11.25" customHeight="1">
      <c r="A53" s="56"/>
      <c r="B53" s="56"/>
      <c r="C53" s="56"/>
      <c r="D53" s="247"/>
      <c r="E53" s="56"/>
      <c r="F53" s="56"/>
      <c r="G53" s="56"/>
      <c r="H53" s="56"/>
      <c r="I53" s="56"/>
      <c r="J53" s="56"/>
    </row>
    <row r="54" spans="1:14" s="166" customFormat="1" ht="12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</row>
    <row r="55" spans="1:14" s="166" customFormat="1" ht="12" customHeight="1">
      <c r="A55" s="56"/>
      <c r="B55" s="56"/>
      <c r="C55" s="56"/>
      <c r="D55" s="56"/>
      <c r="E55" s="56"/>
      <c r="F55" s="56"/>
      <c r="G55" s="56"/>
      <c r="H55" s="56"/>
      <c r="I55" s="248"/>
      <c r="J55" s="56"/>
    </row>
    <row r="56" spans="1:14" s="166" customFormat="1" ht="11.2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</row>
    <row r="57" spans="1:14" s="166" customFormat="1" ht="12" customHeight="1">
      <c r="A57" s="56"/>
      <c r="B57" s="56"/>
      <c r="C57" s="56"/>
      <c r="D57" s="247"/>
      <c r="E57" s="56"/>
      <c r="F57" s="56"/>
      <c r="G57" s="56"/>
      <c r="H57" s="56"/>
      <c r="I57" s="56"/>
      <c r="J57" s="56"/>
    </row>
    <row r="58" spans="1:14" s="166" customFormat="1" ht="11.2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</row>
    <row r="59" spans="1:14" s="166" customFormat="1" ht="11.25" customHeight="1">
      <c r="A59" s="56"/>
      <c r="B59" s="56"/>
      <c r="C59" s="56"/>
      <c r="D59" s="56"/>
      <c r="E59" s="56"/>
      <c r="F59" s="56"/>
      <c r="G59" s="56"/>
      <c r="H59" s="56"/>
      <c r="I59" s="248"/>
      <c r="J59" s="56"/>
    </row>
    <row r="60" spans="1:14" s="166" customFormat="1" ht="11.2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</row>
    <row r="61" spans="1:14" s="166" customFormat="1" ht="12" customHeight="1">
      <c r="A61" s="56"/>
      <c r="B61" s="56"/>
      <c r="C61" s="56"/>
      <c r="D61" s="247"/>
      <c r="E61" s="56"/>
      <c r="F61" s="56"/>
      <c r="G61" s="56"/>
      <c r="H61" s="43"/>
      <c r="I61" s="56"/>
      <c r="J61" s="56"/>
    </row>
    <row r="62" spans="1:14" s="166" customFormat="1" ht="11.2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</row>
    <row r="63" spans="1:14" s="166" customFormat="1">
      <c r="A63" s="56"/>
      <c r="B63" s="56"/>
      <c r="C63" s="43"/>
      <c r="D63" s="36"/>
      <c r="E63" s="56"/>
      <c r="F63" s="246"/>
      <c r="G63" s="246"/>
      <c r="H63" s="246"/>
      <c r="I63" s="248"/>
      <c r="J63" s="56"/>
    </row>
    <row r="64" spans="1:14" s="4" customFormat="1">
      <c r="A64" s="56"/>
      <c r="B64" s="56"/>
      <c r="C64" s="56"/>
      <c r="D64" s="56"/>
      <c r="E64" s="56"/>
      <c r="F64" s="56"/>
      <c r="G64" s="56"/>
      <c r="H64" s="56"/>
      <c r="I64" s="56"/>
      <c r="M64" s="87"/>
      <c r="N64" s="92"/>
    </row>
    <row r="65" spans="1:14" s="4" customFormat="1">
      <c r="A65" s="56"/>
      <c r="B65" s="56"/>
      <c r="C65" s="56"/>
      <c r="D65" s="56"/>
      <c r="E65" s="56"/>
      <c r="F65" s="56"/>
      <c r="G65" s="56"/>
      <c r="H65" s="56"/>
      <c r="I65" s="36"/>
      <c r="M65" s="87"/>
      <c r="N65" s="92"/>
    </row>
    <row r="66" spans="1:14" s="157" customFormat="1">
      <c r="A66" s="56"/>
      <c r="B66" s="56"/>
      <c r="C66" s="56"/>
      <c r="D66" s="56"/>
      <c r="E66" s="56"/>
      <c r="F66" s="56"/>
      <c r="G66" s="56"/>
      <c r="H66" s="56"/>
      <c r="I66" s="56"/>
      <c r="M66" s="158"/>
      <c r="N66" s="159"/>
    </row>
    <row r="67" spans="1:14" s="4" customFormat="1">
      <c r="A67" s="56"/>
      <c r="B67" s="56"/>
      <c r="C67" s="56"/>
      <c r="D67" s="249"/>
      <c r="E67" s="56"/>
      <c r="F67" s="56"/>
      <c r="G67" s="56"/>
      <c r="H67" s="56"/>
      <c r="I67" s="127"/>
      <c r="M67" s="87"/>
      <c r="N67" s="92"/>
    </row>
    <row r="68" spans="1:14" s="4" customFormat="1">
      <c r="A68" s="56"/>
      <c r="B68" s="56"/>
      <c r="C68" s="56"/>
      <c r="D68" s="56"/>
      <c r="E68" s="56"/>
      <c r="F68" s="56"/>
      <c r="G68" s="56"/>
      <c r="H68" s="56"/>
      <c r="I68" s="56"/>
      <c r="M68" s="87"/>
      <c r="N68" s="92"/>
    </row>
    <row r="69" spans="1:14" s="4" customFormat="1">
      <c r="A69" s="56"/>
      <c r="B69" s="56"/>
      <c r="C69" s="56"/>
      <c r="D69" s="56"/>
      <c r="E69" s="56"/>
      <c r="F69" s="56"/>
      <c r="G69" s="56"/>
      <c r="H69" s="56"/>
      <c r="I69" s="247"/>
      <c r="M69" s="87"/>
      <c r="N69" s="92"/>
    </row>
    <row r="70" spans="1:14">
      <c r="A70" s="56"/>
      <c r="B70" s="56"/>
      <c r="C70" s="56"/>
      <c r="D70" s="56"/>
      <c r="E70" s="56"/>
      <c r="F70" s="56"/>
      <c r="G70" s="56"/>
      <c r="H70" s="56"/>
      <c r="I70" s="56"/>
    </row>
    <row r="71" spans="1:14">
      <c r="A71" s="56"/>
      <c r="B71" s="56"/>
      <c r="C71" s="56"/>
      <c r="D71" s="249"/>
      <c r="E71" s="56"/>
      <c r="F71" s="56"/>
      <c r="G71" s="56"/>
      <c r="H71" s="56"/>
      <c r="I71" s="56"/>
    </row>
    <row r="72" spans="1:14">
      <c r="A72" s="56"/>
      <c r="B72" s="56"/>
      <c r="C72" s="56"/>
      <c r="D72" s="56"/>
      <c r="E72" s="56"/>
      <c r="F72" s="56"/>
      <c r="G72" s="56"/>
      <c r="H72" s="56"/>
      <c r="I72" s="56"/>
    </row>
    <row r="73" spans="1:14">
      <c r="A73" s="56"/>
      <c r="B73" s="56"/>
      <c r="C73" s="56"/>
      <c r="D73" s="56"/>
      <c r="E73" s="56"/>
      <c r="F73" s="56"/>
      <c r="G73" s="56"/>
      <c r="H73" s="56"/>
      <c r="I73" s="247"/>
    </row>
    <row r="74" spans="1:14">
      <c r="A74" s="56"/>
      <c r="B74" s="56"/>
      <c r="C74" s="56"/>
      <c r="D74" s="56"/>
      <c r="E74" s="56"/>
      <c r="F74" s="56"/>
      <c r="G74" s="56"/>
      <c r="H74" s="56"/>
      <c r="I74" s="56"/>
    </row>
    <row r="75" spans="1:14">
      <c r="A75" s="56"/>
      <c r="B75" s="56"/>
      <c r="C75" s="56"/>
      <c r="D75" s="249"/>
      <c r="E75" s="56"/>
      <c r="F75" s="56"/>
      <c r="G75" s="56"/>
      <c r="H75" s="56"/>
      <c r="I75" s="56"/>
    </row>
    <row r="76" spans="1:14">
      <c r="A76" s="56"/>
      <c r="B76" s="56"/>
      <c r="C76" s="56"/>
      <c r="D76" s="56"/>
      <c r="E76" s="56"/>
      <c r="F76" s="56"/>
      <c r="G76" s="56"/>
      <c r="H76" s="56"/>
      <c r="I76" s="56"/>
    </row>
    <row r="77" spans="1:14">
      <c r="A77" s="56"/>
      <c r="B77" s="56"/>
      <c r="C77" s="56"/>
      <c r="D77" s="56"/>
      <c r="E77" s="56"/>
      <c r="F77" s="56"/>
      <c r="G77" s="56"/>
      <c r="H77" s="56"/>
      <c r="I77" s="247"/>
    </row>
    <row r="78" spans="1:14">
      <c r="A78" s="56"/>
      <c r="B78" s="56"/>
      <c r="C78" s="56"/>
      <c r="D78" s="56"/>
      <c r="E78" s="56"/>
      <c r="F78" s="56"/>
      <c r="G78" s="56"/>
      <c r="H78" s="56"/>
      <c r="I78" s="56"/>
    </row>
    <row r="79" spans="1:14">
      <c r="A79" s="56"/>
      <c r="B79" s="56"/>
      <c r="C79" s="56"/>
      <c r="D79" s="249"/>
      <c r="E79" s="56"/>
      <c r="F79" s="56"/>
      <c r="G79" s="56"/>
      <c r="H79" s="56"/>
      <c r="I79" s="56"/>
    </row>
    <row r="80" spans="1:14">
      <c r="A80" s="56"/>
      <c r="B80" s="56"/>
      <c r="C80" s="56"/>
      <c r="D80" s="56"/>
      <c r="E80" s="56"/>
      <c r="F80" s="56"/>
      <c r="G80" s="56"/>
      <c r="H80" s="56"/>
      <c r="I80" s="56"/>
    </row>
    <row r="81" spans="1:9">
      <c r="A81" s="56"/>
      <c r="B81" s="56"/>
      <c r="C81" s="56"/>
      <c r="D81" s="56"/>
      <c r="E81" s="56"/>
      <c r="F81" s="56"/>
      <c r="G81" s="56"/>
      <c r="H81" s="56"/>
      <c r="I81" s="247"/>
    </row>
    <row r="82" spans="1:9">
      <c r="A82" s="56"/>
      <c r="B82" s="56"/>
      <c r="C82" s="56"/>
      <c r="D82" s="56"/>
      <c r="E82" s="56"/>
      <c r="F82" s="56"/>
      <c r="G82" s="56"/>
      <c r="H82" s="56"/>
      <c r="I82" s="56"/>
    </row>
    <row r="83" spans="1:9">
      <c r="A83" s="56"/>
      <c r="B83" s="56"/>
      <c r="C83" s="56"/>
      <c r="D83" s="249"/>
      <c r="E83" s="56"/>
      <c r="F83" s="56"/>
      <c r="G83" s="56"/>
      <c r="H83" s="43"/>
      <c r="I83" s="56"/>
    </row>
    <row r="84" spans="1:9">
      <c r="A84" s="56"/>
      <c r="B84" s="56"/>
      <c r="C84" s="56"/>
      <c r="D84" s="58"/>
      <c r="E84" s="58"/>
      <c r="F84" s="58"/>
      <c r="G84" s="58"/>
      <c r="H84" s="58"/>
      <c r="I84" s="56"/>
    </row>
    <row r="85" spans="1:9">
      <c r="A85" s="56"/>
      <c r="B85" s="56"/>
      <c r="C85" s="43"/>
      <c r="I85" s="247"/>
    </row>
    <row r="161" spans="6:10">
      <c r="F161" s="58"/>
      <c r="G161" s="58"/>
      <c r="H161" s="58"/>
    </row>
    <row r="162" spans="6:10">
      <c r="J162" s="58"/>
    </row>
    <row r="163" spans="6:10">
      <c r="I163" s="58"/>
    </row>
  </sheetData>
  <mergeCells count="1">
    <mergeCell ref="B1:H1"/>
  </mergeCells>
  <phoneticPr fontId="14" type="noConversion"/>
  <pageMargins left="0.75" right="0.75" top="1" bottom="1" header="0.5" footer="0.5"/>
  <pageSetup scale="91" orientation="portrait" r:id="rId1"/>
  <headerFooter alignWithMargins="0">
    <oddHeader>&amp;L&amp;D&amp;R&amp;P of &amp;N</oddHeader>
  </headerFooter>
  <rowBreaks count="1" manualBreakCount="1">
    <brk id="70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T298"/>
  <sheetViews>
    <sheetView zoomScale="90" zoomScaleNormal="90" zoomScaleSheetLayoutView="100" workbookViewId="0">
      <selection activeCell="R1" sqref="R1:T1048576"/>
    </sheetView>
  </sheetViews>
  <sheetFormatPr defaultRowHeight="12.75"/>
  <cols>
    <col min="1" max="1" width="9.42578125" customWidth="1"/>
    <col min="2" max="2" width="8.28515625" customWidth="1"/>
    <col min="3" max="3" width="8.28515625" style="2" customWidth="1"/>
    <col min="4" max="10" width="8.28515625" customWidth="1"/>
    <col min="11" max="11" width="8.85546875" customWidth="1"/>
    <col min="12" max="12" width="10" customWidth="1"/>
    <col min="13" max="13" width="8.28515625" customWidth="1"/>
    <col min="14" max="14" width="8.28515625" style="2" customWidth="1"/>
    <col min="15" max="15" width="8.28515625" customWidth="1"/>
    <col min="17" max="17" width="0" hidden="1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181</v>
      </c>
      <c r="S1" t="s">
        <v>116</v>
      </c>
      <c r="T1" t="s">
        <v>75</v>
      </c>
    </row>
    <row r="2" spans="1:20">
      <c r="G2" s="262" t="s">
        <v>65</v>
      </c>
      <c r="H2" s="262"/>
      <c r="I2" s="262"/>
      <c r="J2" s="52">
        <f>$K$62</f>
        <v>2431</v>
      </c>
      <c r="R2">
        <v>1946</v>
      </c>
      <c r="S2">
        <v>0</v>
      </c>
      <c r="T2" t="s">
        <v>7</v>
      </c>
    </row>
    <row r="3" spans="1:20">
      <c r="G3" s="262" t="s">
        <v>68</v>
      </c>
      <c r="H3" s="262"/>
      <c r="I3" s="262"/>
      <c r="J3" s="52">
        <f>$K$60</f>
        <v>87651</v>
      </c>
      <c r="R3">
        <v>6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2.7734994466691767E-2</v>
      </c>
      <c r="R4">
        <v>6</v>
      </c>
      <c r="S4">
        <v>3</v>
      </c>
      <c r="T4" t="s">
        <v>7</v>
      </c>
    </row>
    <row r="5" spans="1:20" ht="12.75" customHeight="1">
      <c r="A5" s="22"/>
      <c r="R5">
        <v>13</v>
      </c>
      <c r="S5">
        <v>6</v>
      </c>
      <c r="T5" t="s">
        <v>7</v>
      </c>
    </row>
    <row r="6" spans="1:20">
      <c r="A6" t="s">
        <v>64</v>
      </c>
      <c r="B6" s="2"/>
      <c r="C6"/>
      <c r="R6">
        <v>19</v>
      </c>
      <c r="S6">
        <v>7</v>
      </c>
      <c r="T6" t="s">
        <v>7</v>
      </c>
    </row>
    <row r="7" spans="1:20">
      <c r="A7" s="17" t="str">
        <f>M35</f>
        <v>Rank</v>
      </c>
      <c r="B7" s="29" t="str">
        <f>N35</f>
        <v>RWB</v>
      </c>
      <c r="C7" s="17" t="s">
        <v>57</v>
      </c>
      <c r="R7">
        <v>1387</v>
      </c>
      <c r="S7">
        <v>0</v>
      </c>
      <c r="T7" t="s">
        <v>8</v>
      </c>
    </row>
    <row r="8" spans="1:20">
      <c r="A8" s="42">
        <v>1</v>
      </c>
      <c r="B8" s="19" t="str">
        <f>VLOOKUP(A:A,$M$36:$N$59,2,FALSE)</f>
        <v>19</v>
      </c>
      <c r="C8" s="37">
        <f>SUMIF($M$36:$M$59,$A8,$L$36:$L$59)</f>
        <v>6.0185185185185182E-2</v>
      </c>
      <c r="R8">
        <v>7</v>
      </c>
      <c r="S8">
        <v>1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03</v>
      </c>
      <c r="C9" s="37">
        <f t="shared" ref="C9:C31" si="1">SUMIF($M$36:$M$59,$A9,$L$36:$L$59)</f>
        <v>5.701754385964912E-2</v>
      </c>
      <c r="R9">
        <v>1</v>
      </c>
      <c r="S9">
        <v>2</v>
      </c>
      <c r="T9" t="s">
        <v>8</v>
      </c>
    </row>
    <row r="10" spans="1:20">
      <c r="A10" s="42">
        <v>3</v>
      </c>
      <c r="B10" s="19" t="str">
        <f t="shared" si="0"/>
        <v>10</v>
      </c>
      <c r="C10" s="37">
        <f t="shared" si="1"/>
        <v>4.7737444057682744E-2</v>
      </c>
      <c r="R10">
        <v>18</v>
      </c>
      <c r="S10">
        <v>3</v>
      </c>
      <c r="T10" t="s">
        <v>8</v>
      </c>
    </row>
    <row r="11" spans="1:20">
      <c r="A11" s="42">
        <v>4</v>
      </c>
      <c r="B11" s="19" t="str">
        <f t="shared" si="0"/>
        <v>13</v>
      </c>
      <c r="C11" s="37">
        <f t="shared" si="1"/>
        <v>4.6141282155982032E-2</v>
      </c>
      <c r="R11">
        <v>20</v>
      </c>
      <c r="S11">
        <v>6</v>
      </c>
      <c r="T11" t="s">
        <v>8</v>
      </c>
    </row>
    <row r="12" spans="1:20">
      <c r="A12" s="42">
        <v>5</v>
      </c>
      <c r="B12" s="19" t="str">
        <f t="shared" si="0"/>
        <v>16</v>
      </c>
      <c r="C12" s="37">
        <f t="shared" si="1"/>
        <v>4.596100278551532E-2</v>
      </c>
      <c r="R12">
        <v>16</v>
      </c>
      <c r="S12">
        <v>7</v>
      </c>
      <c r="T12" t="s">
        <v>8</v>
      </c>
    </row>
    <row r="13" spans="1:20">
      <c r="A13" s="42">
        <v>6</v>
      </c>
      <c r="B13" s="19" t="str">
        <f t="shared" si="0"/>
        <v>02</v>
      </c>
      <c r="C13" s="37">
        <f t="shared" si="1"/>
        <v>4.2788129744651481E-2</v>
      </c>
      <c r="R13">
        <v>430</v>
      </c>
      <c r="S13">
        <v>0</v>
      </c>
      <c r="T13" t="s">
        <v>9</v>
      </c>
    </row>
    <row r="14" spans="1:20">
      <c r="A14" s="42">
        <v>7</v>
      </c>
      <c r="B14" s="19" t="str">
        <f t="shared" si="0"/>
        <v>04</v>
      </c>
      <c r="C14" s="37">
        <f t="shared" si="1"/>
        <v>4.0315512708150744E-2</v>
      </c>
      <c r="R14">
        <v>5</v>
      </c>
      <c r="S14">
        <v>1</v>
      </c>
      <c r="T14" t="s">
        <v>9</v>
      </c>
    </row>
    <row r="15" spans="1:20">
      <c r="A15" s="42">
        <v>8</v>
      </c>
      <c r="B15" s="19" t="str">
        <f t="shared" si="0"/>
        <v>22</v>
      </c>
      <c r="C15" s="37">
        <f t="shared" si="1"/>
        <v>3.8872691933916424E-2</v>
      </c>
      <c r="R15">
        <v>7</v>
      </c>
      <c r="S15">
        <v>3</v>
      </c>
      <c r="T15" t="s">
        <v>9</v>
      </c>
    </row>
    <row r="16" spans="1:20">
      <c r="A16" s="42">
        <v>9</v>
      </c>
      <c r="B16" s="19" t="str">
        <f t="shared" si="0"/>
        <v>11</v>
      </c>
      <c r="C16" s="37">
        <f t="shared" si="1"/>
        <v>3.6868110984416572E-2</v>
      </c>
      <c r="R16">
        <v>6</v>
      </c>
      <c r="S16">
        <v>6</v>
      </c>
      <c r="T16" t="s">
        <v>9</v>
      </c>
    </row>
    <row r="17" spans="1:20">
      <c r="A17" s="42">
        <v>10</v>
      </c>
      <c r="B17" s="19" t="str">
        <f t="shared" si="0"/>
        <v>05</v>
      </c>
      <c r="C17" s="37">
        <f t="shared" si="1"/>
        <v>3.5425730267246734E-2</v>
      </c>
      <c r="R17">
        <v>8</v>
      </c>
      <c r="S17">
        <v>7</v>
      </c>
      <c r="T17" t="s">
        <v>9</v>
      </c>
    </row>
    <row r="18" spans="1:20">
      <c r="A18" s="42">
        <v>11</v>
      </c>
      <c r="B18" s="19" t="str">
        <f t="shared" si="0"/>
        <v>17</v>
      </c>
      <c r="C18" s="37">
        <f t="shared" si="1"/>
        <v>3.5389765662362509E-2</v>
      </c>
      <c r="R18">
        <v>1095</v>
      </c>
      <c r="S18">
        <v>0</v>
      </c>
      <c r="T18" t="s">
        <v>10</v>
      </c>
    </row>
    <row r="19" spans="1:20">
      <c r="A19" s="42">
        <v>12</v>
      </c>
      <c r="B19" s="19" t="str">
        <f t="shared" si="0"/>
        <v>09</v>
      </c>
      <c r="C19" s="37">
        <f t="shared" si="1"/>
        <v>3.0087094220110848E-2</v>
      </c>
      <c r="R19">
        <v>12</v>
      </c>
      <c r="S19">
        <v>1</v>
      </c>
      <c r="T19" t="s">
        <v>10</v>
      </c>
    </row>
    <row r="20" spans="1:20">
      <c r="A20" s="42">
        <v>13</v>
      </c>
      <c r="B20" s="19" t="str">
        <f t="shared" si="0"/>
        <v>20</v>
      </c>
      <c r="C20" s="37">
        <f t="shared" si="1"/>
        <v>3.0007230657989877E-2</v>
      </c>
      <c r="R20">
        <v>1</v>
      </c>
      <c r="S20">
        <v>2</v>
      </c>
      <c r="T20" t="s">
        <v>10</v>
      </c>
    </row>
    <row r="21" spans="1:20">
      <c r="A21" s="42">
        <v>14</v>
      </c>
      <c r="B21" s="19" t="str">
        <f t="shared" si="0"/>
        <v>06</v>
      </c>
      <c r="C21" s="37">
        <f t="shared" si="1"/>
        <v>2.8888888888888888E-2</v>
      </c>
      <c r="R21">
        <v>14</v>
      </c>
      <c r="S21">
        <v>3</v>
      </c>
      <c r="T21" t="s">
        <v>10</v>
      </c>
    </row>
    <row r="22" spans="1:20">
      <c r="A22" s="42">
        <v>15</v>
      </c>
      <c r="B22" s="19" t="str">
        <f t="shared" si="0"/>
        <v>07</v>
      </c>
      <c r="C22" s="37">
        <f t="shared" si="1"/>
        <v>2.7210884353741496E-2</v>
      </c>
      <c r="R22">
        <v>1</v>
      </c>
      <c r="S22">
        <v>5</v>
      </c>
      <c r="T22" t="s">
        <v>10</v>
      </c>
    </row>
    <row r="23" spans="1:20">
      <c r="A23" s="42">
        <v>16</v>
      </c>
      <c r="B23" s="19" t="str">
        <f t="shared" si="0"/>
        <v>14</v>
      </c>
      <c r="C23" s="37">
        <f t="shared" si="1"/>
        <v>2.614668734766231E-2</v>
      </c>
      <c r="R23">
        <v>14</v>
      </c>
      <c r="S23">
        <v>6</v>
      </c>
      <c r="T23" t="s">
        <v>10</v>
      </c>
    </row>
    <row r="24" spans="1:20">
      <c r="A24" s="42">
        <v>17</v>
      </c>
      <c r="B24" s="19" t="str">
        <f t="shared" si="0"/>
        <v>15</v>
      </c>
      <c r="C24" s="37">
        <f t="shared" si="1"/>
        <v>2.5493837582306264E-2</v>
      </c>
      <c r="R24">
        <v>4</v>
      </c>
      <c r="S24">
        <v>7</v>
      </c>
      <c r="T24" t="s">
        <v>10</v>
      </c>
    </row>
    <row r="25" spans="1:20">
      <c r="A25" s="42">
        <v>18</v>
      </c>
      <c r="B25" s="19" t="str">
        <f t="shared" si="0"/>
        <v>24</v>
      </c>
      <c r="C25" s="37">
        <f t="shared" si="1"/>
        <v>2.5369244135534319E-2</v>
      </c>
      <c r="R25">
        <v>1552</v>
      </c>
      <c r="S25">
        <v>0</v>
      </c>
      <c r="T25" t="s">
        <v>11</v>
      </c>
    </row>
    <row r="26" spans="1:20">
      <c r="A26" s="42">
        <v>19</v>
      </c>
      <c r="B26" s="19" t="str">
        <f t="shared" si="0"/>
        <v>23</v>
      </c>
      <c r="C26" s="37">
        <f t="shared" si="1"/>
        <v>2.5034663380064704E-2</v>
      </c>
      <c r="R26">
        <v>18</v>
      </c>
      <c r="S26">
        <v>1</v>
      </c>
      <c r="T26" t="s">
        <v>11</v>
      </c>
    </row>
    <row r="27" spans="1:20">
      <c r="A27" s="42">
        <v>20</v>
      </c>
      <c r="B27" s="19" t="str">
        <f t="shared" si="0"/>
        <v>01</v>
      </c>
      <c r="C27" s="37">
        <f t="shared" si="1"/>
        <v>2.2110552763819097E-2</v>
      </c>
      <c r="R27">
        <v>14</v>
      </c>
      <c r="S27">
        <v>3</v>
      </c>
      <c r="T27" t="s">
        <v>11</v>
      </c>
    </row>
    <row r="28" spans="1:20">
      <c r="A28" s="42">
        <v>21</v>
      </c>
      <c r="B28" s="19" t="str">
        <f t="shared" si="0"/>
        <v>08</v>
      </c>
      <c r="C28" s="37">
        <f t="shared" si="1"/>
        <v>1.9938176197836166E-2</v>
      </c>
      <c r="I28" s="2"/>
      <c r="R28">
        <v>1</v>
      </c>
      <c r="S28">
        <v>4</v>
      </c>
      <c r="T28" t="s">
        <v>11</v>
      </c>
    </row>
    <row r="29" spans="1:20">
      <c r="A29" s="42">
        <v>22</v>
      </c>
      <c r="B29" s="19" t="str">
        <f t="shared" si="0"/>
        <v>18</v>
      </c>
      <c r="C29" s="37">
        <f t="shared" si="1"/>
        <v>1.7539125742039936E-2</v>
      </c>
      <c r="R29">
        <v>21</v>
      </c>
      <c r="S29">
        <v>6</v>
      </c>
      <c r="T29" t="s">
        <v>11</v>
      </c>
    </row>
    <row r="30" spans="1:20">
      <c r="A30" s="42">
        <v>23</v>
      </c>
      <c r="B30" s="19" t="str">
        <f t="shared" si="0"/>
        <v>21</v>
      </c>
      <c r="C30" s="37">
        <f t="shared" si="1"/>
        <v>1.6844880621063426E-2</v>
      </c>
      <c r="R30">
        <v>3</v>
      </c>
      <c r="S30">
        <v>7</v>
      </c>
      <c r="T30" t="s">
        <v>11</v>
      </c>
    </row>
    <row r="31" spans="1:20">
      <c r="A31" s="42">
        <v>24</v>
      </c>
      <c r="B31" s="19" t="str">
        <f t="shared" si="0"/>
        <v>12</v>
      </c>
      <c r="C31" s="37">
        <f t="shared" si="1"/>
        <v>1.6814524448112236E-2</v>
      </c>
      <c r="R31">
        <v>437</v>
      </c>
      <c r="S31">
        <v>0</v>
      </c>
      <c r="T31" t="s">
        <v>12</v>
      </c>
    </row>
    <row r="32" spans="1:20">
      <c r="A32" s="44"/>
      <c r="B32" s="44"/>
      <c r="C32" s="43"/>
      <c r="R32">
        <v>2</v>
      </c>
      <c r="S32">
        <v>1</v>
      </c>
      <c r="T32" t="s">
        <v>12</v>
      </c>
    </row>
    <row r="33" spans="1:20">
      <c r="A33" s="2"/>
      <c r="J33" s="47"/>
      <c r="R33">
        <v>1</v>
      </c>
      <c r="S33">
        <v>2</v>
      </c>
      <c r="T33" t="s">
        <v>12</v>
      </c>
    </row>
    <row r="34" spans="1:20">
      <c r="A34" s="2" t="s">
        <v>4</v>
      </c>
      <c r="B34" s="3" t="s">
        <v>5</v>
      </c>
      <c r="J34" s="154" t="s">
        <v>31</v>
      </c>
      <c r="K34" s="31" t="s">
        <v>31</v>
      </c>
      <c r="M34" s="2"/>
      <c r="N34"/>
      <c r="O34" s="58"/>
      <c r="R34">
        <v>7</v>
      </c>
      <c r="S34">
        <v>3</v>
      </c>
      <c r="T34" t="s">
        <v>12</v>
      </c>
    </row>
    <row r="35" spans="1:20">
      <c r="A35" s="17" t="s">
        <v>6</v>
      </c>
      <c r="B35" s="18">
        <v>0</v>
      </c>
      <c r="C35" s="6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19" t="s">
        <v>58</v>
      </c>
      <c r="N35" s="120" t="s">
        <v>6</v>
      </c>
      <c r="O35" s="36"/>
      <c r="R35">
        <v>3</v>
      </c>
      <c r="S35">
        <v>6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1946</v>
      </c>
      <c r="C36" s="33">
        <f t="shared" si="2"/>
        <v>6</v>
      </c>
      <c r="D36" s="33">
        <f t="shared" si="2"/>
        <v>0</v>
      </c>
      <c r="E36" s="33">
        <f t="shared" si="2"/>
        <v>6</v>
      </c>
      <c r="F36" s="33">
        <f t="shared" si="2"/>
        <v>0</v>
      </c>
      <c r="G36" s="33">
        <f t="shared" si="2"/>
        <v>0</v>
      </c>
      <c r="H36" s="33">
        <f t="shared" si="2"/>
        <v>13</v>
      </c>
      <c r="I36" s="33">
        <f t="shared" si="2"/>
        <v>19</v>
      </c>
      <c r="J36" s="63">
        <f t="shared" ref="J36:J60" si="3">SUM(C36:I36)</f>
        <v>44</v>
      </c>
      <c r="K36" s="64">
        <f t="shared" ref="K36:K60" si="4">SUM(B36:I36)</f>
        <v>1990</v>
      </c>
      <c r="L36" s="37">
        <f>J36/K36</f>
        <v>2.2110552763819097E-2</v>
      </c>
      <c r="M36" s="42">
        <f>RANK(L36,$L$36:$L$59)</f>
        <v>20</v>
      </c>
      <c r="N36" s="155" t="s">
        <v>7</v>
      </c>
      <c r="R36">
        <v>429</v>
      </c>
      <c r="S36">
        <v>0</v>
      </c>
      <c r="T36" t="s">
        <v>13</v>
      </c>
    </row>
    <row r="37" spans="1:20">
      <c r="A37" s="21" t="s">
        <v>8</v>
      </c>
      <c r="B37" s="33">
        <f t="shared" si="2"/>
        <v>1387</v>
      </c>
      <c r="C37" s="33">
        <f t="shared" si="2"/>
        <v>7</v>
      </c>
      <c r="D37" s="33">
        <f t="shared" si="2"/>
        <v>1</v>
      </c>
      <c r="E37" s="33">
        <f t="shared" si="2"/>
        <v>18</v>
      </c>
      <c r="F37" s="33">
        <f t="shared" si="2"/>
        <v>0</v>
      </c>
      <c r="G37" s="33">
        <f t="shared" si="2"/>
        <v>0</v>
      </c>
      <c r="H37" s="33">
        <f t="shared" si="2"/>
        <v>20</v>
      </c>
      <c r="I37" s="33">
        <f t="shared" si="2"/>
        <v>16</v>
      </c>
      <c r="J37" s="63">
        <f t="shared" si="3"/>
        <v>62</v>
      </c>
      <c r="K37" s="64">
        <f t="shared" si="4"/>
        <v>1449</v>
      </c>
      <c r="L37" s="37">
        <f t="shared" ref="L37:L60" si="5">J37/K37</f>
        <v>4.2788129744651481E-2</v>
      </c>
      <c r="M37" s="42">
        <f t="shared" ref="M37:M59" si="6">RANK(L37,$L$36:$L$59)</f>
        <v>6</v>
      </c>
      <c r="N37" s="155" t="s">
        <v>8</v>
      </c>
      <c r="R37">
        <v>3</v>
      </c>
      <c r="S37">
        <v>1</v>
      </c>
      <c r="T37" t="s">
        <v>13</v>
      </c>
    </row>
    <row r="38" spans="1:20">
      <c r="A38" s="21" t="s">
        <v>9</v>
      </c>
      <c r="B38" s="33">
        <f t="shared" si="2"/>
        <v>430</v>
      </c>
      <c r="C38" s="33">
        <f t="shared" si="2"/>
        <v>5</v>
      </c>
      <c r="D38" s="33">
        <f t="shared" si="2"/>
        <v>0</v>
      </c>
      <c r="E38" s="33">
        <f t="shared" si="2"/>
        <v>7</v>
      </c>
      <c r="F38" s="33">
        <f t="shared" si="2"/>
        <v>0</v>
      </c>
      <c r="G38" s="33">
        <f t="shared" si="2"/>
        <v>0</v>
      </c>
      <c r="H38" s="33">
        <f t="shared" si="2"/>
        <v>6</v>
      </c>
      <c r="I38" s="33">
        <f t="shared" si="2"/>
        <v>8</v>
      </c>
      <c r="J38" s="63">
        <f t="shared" si="3"/>
        <v>26</v>
      </c>
      <c r="K38" s="64">
        <f t="shared" si="4"/>
        <v>456</v>
      </c>
      <c r="L38" s="37">
        <f t="shared" si="5"/>
        <v>5.701754385964912E-2</v>
      </c>
      <c r="M38" s="42">
        <f t="shared" si="6"/>
        <v>2</v>
      </c>
      <c r="N38" s="155" t="s">
        <v>9</v>
      </c>
      <c r="R38">
        <v>5</v>
      </c>
      <c r="S38">
        <v>3</v>
      </c>
      <c r="T38" t="s">
        <v>13</v>
      </c>
    </row>
    <row r="39" spans="1:20">
      <c r="A39" s="21" t="s">
        <v>10</v>
      </c>
      <c r="B39" s="33">
        <f t="shared" si="2"/>
        <v>1095</v>
      </c>
      <c r="C39" s="33">
        <f t="shared" si="2"/>
        <v>12</v>
      </c>
      <c r="D39" s="33">
        <f t="shared" si="2"/>
        <v>1</v>
      </c>
      <c r="E39" s="33">
        <f t="shared" si="2"/>
        <v>14</v>
      </c>
      <c r="F39" s="33">
        <f t="shared" si="2"/>
        <v>0</v>
      </c>
      <c r="G39" s="33">
        <f t="shared" si="2"/>
        <v>1</v>
      </c>
      <c r="H39" s="33">
        <f t="shared" si="2"/>
        <v>14</v>
      </c>
      <c r="I39" s="33">
        <f t="shared" si="2"/>
        <v>4</v>
      </c>
      <c r="J39" s="63">
        <f t="shared" si="3"/>
        <v>46</v>
      </c>
      <c r="K39" s="64">
        <f t="shared" si="4"/>
        <v>1141</v>
      </c>
      <c r="L39" s="37">
        <f t="shared" si="5"/>
        <v>4.0315512708150744E-2</v>
      </c>
      <c r="M39" s="42">
        <f t="shared" si="6"/>
        <v>7</v>
      </c>
      <c r="N39" s="155" t="s">
        <v>10</v>
      </c>
      <c r="R39">
        <v>3</v>
      </c>
      <c r="S39">
        <v>6</v>
      </c>
      <c r="T39" t="s">
        <v>13</v>
      </c>
    </row>
    <row r="40" spans="1:20">
      <c r="A40" s="21" t="s">
        <v>11</v>
      </c>
      <c r="B40" s="33">
        <f t="shared" si="2"/>
        <v>1552</v>
      </c>
      <c r="C40" s="33">
        <f t="shared" si="2"/>
        <v>18</v>
      </c>
      <c r="D40" s="33">
        <f t="shared" si="2"/>
        <v>0</v>
      </c>
      <c r="E40" s="33">
        <f t="shared" si="2"/>
        <v>14</v>
      </c>
      <c r="F40" s="33">
        <f t="shared" si="2"/>
        <v>1</v>
      </c>
      <c r="G40" s="33">
        <f t="shared" si="2"/>
        <v>0</v>
      </c>
      <c r="H40" s="33">
        <f t="shared" si="2"/>
        <v>21</v>
      </c>
      <c r="I40" s="33">
        <f t="shared" si="2"/>
        <v>3</v>
      </c>
      <c r="J40" s="63">
        <f t="shared" si="3"/>
        <v>57</v>
      </c>
      <c r="K40" s="64">
        <f t="shared" si="4"/>
        <v>1609</v>
      </c>
      <c r="L40" s="37">
        <f t="shared" si="5"/>
        <v>3.5425730267246734E-2</v>
      </c>
      <c r="M40" s="42">
        <f t="shared" si="6"/>
        <v>10</v>
      </c>
      <c r="N40" s="155" t="s">
        <v>11</v>
      </c>
      <c r="R40">
        <v>1</v>
      </c>
      <c r="S40">
        <v>7</v>
      </c>
      <c r="T40" t="s">
        <v>13</v>
      </c>
    </row>
    <row r="41" spans="1:20">
      <c r="A41" s="21" t="s">
        <v>12</v>
      </c>
      <c r="B41" s="33">
        <f t="shared" si="2"/>
        <v>437</v>
      </c>
      <c r="C41" s="33">
        <f t="shared" si="2"/>
        <v>2</v>
      </c>
      <c r="D41" s="33">
        <f t="shared" si="2"/>
        <v>1</v>
      </c>
      <c r="E41" s="33">
        <f t="shared" si="2"/>
        <v>7</v>
      </c>
      <c r="F41" s="33">
        <f t="shared" si="2"/>
        <v>0</v>
      </c>
      <c r="G41" s="33">
        <f t="shared" si="2"/>
        <v>0</v>
      </c>
      <c r="H41" s="33">
        <f t="shared" si="2"/>
        <v>3</v>
      </c>
      <c r="I41" s="33">
        <f t="shared" si="2"/>
        <v>0</v>
      </c>
      <c r="J41" s="63">
        <f t="shared" si="3"/>
        <v>13</v>
      </c>
      <c r="K41" s="64">
        <f t="shared" si="4"/>
        <v>450</v>
      </c>
      <c r="L41" s="37">
        <f t="shared" si="5"/>
        <v>2.8888888888888888E-2</v>
      </c>
      <c r="M41" s="42">
        <f t="shared" si="6"/>
        <v>14</v>
      </c>
      <c r="N41" s="155" t="s">
        <v>12</v>
      </c>
      <c r="R41">
        <v>6341</v>
      </c>
      <c r="S41">
        <v>0</v>
      </c>
      <c r="T41" t="s">
        <v>14</v>
      </c>
    </row>
    <row r="42" spans="1:20">
      <c r="A42" s="21" t="s">
        <v>13</v>
      </c>
      <c r="B42" s="33">
        <f t="shared" si="2"/>
        <v>429</v>
      </c>
      <c r="C42" s="33">
        <f t="shared" si="2"/>
        <v>3</v>
      </c>
      <c r="D42" s="33">
        <f t="shared" si="2"/>
        <v>0</v>
      </c>
      <c r="E42" s="33">
        <f t="shared" si="2"/>
        <v>5</v>
      </c>
      <c r="F42" s="33">
        <f t="shared" si="2"/>
        <v>0</v>
      </c>
      <c r="G42" s="33">
        <f t="shared" si="2"/>
        <v>0</v>
      </c>
      <c r="H42" s="33">
        <f t="shared" si="2"/>
        <v>3</v>
      </c>
      <c r="I42" s="33">
        <f t="shared" si="2"/>
        <v>1</v>
      </c>
      <c r="J42" s="63">
        <f t="shared" si="3"/>
        <v>12</v>
      </c>
      <c r="K42" s="64">
        <f t="shared" si="4"/>
        <v>441</v>
      </c>
      <c r="L42" s="37">
        <f t="shared" si="5"/>
        <v>2.7210884353741496E-2</v>
      </c>
      <c r="M42" s="42">
        <f t="shared" si="6"/>
        <v>15</v>
      </c>
      <c r="N42" s="155" t="s">
        <v>13</v>
      </c>
      <c r="R42">
        <v>15</v>
      </c>
      <c r="S42">
        <v>1</v>
      </c>
      <c r="T42" t="s">
        <v>14</v>
      </c>
    </row>
    <row r="43" spans="1:20">
      <c r="A43" s="21" t="s">
        <v>14</v>
      </c>
      <c r="B43" s="33">
        <f t="shared" si="2"/>
        <v>6341</v>
      </c>
      <c r="C43" s="33">
        <f t="shared" si="2"/>
        <v>15</v>
      </c>
      <c r="D43" s="33">
        <f t="shared" si="2"/>
        <v>1</v>
      </c>
      <c r="E43" s="33">
        <f t="shared" si="2"/>
        <v>26</v>
      </c>
      <c r="F43" s="33">
        <f t="shared" si="2"/>
        <v>2</v>
      </c>
      <c r="G43" s="33">
        <f t="shared" si="2"/>
        <v>0</v>
      </c>
      <c r="H43" s="33">
        <f t="shared" si="2"/>
        <v>65</v>
      </c>
      <c r="I43" s="33">
        <f t="shared" si="2"/>
        <v>20</v>
      </c>
      <c r="J43" s="63">
        <f t="shared" si="3"/>
        <v>129</v>
      </c>
      <c r="K43" s="64">
        <f t="shared" si="4"/>
        <v>6470</v>
      </c>
      <c r="L43" s="37">
        <f t="shared" si="5"/>
        <v>1.9938176197836166E-2</v>
      </c>
      <c r="M43" s="42">
        <f t="shared" si="6"/>
        <v>21</v>
      </c>
      <c r="N43" s="155" t="s">
        <v>14</v>
      </c>
      <c r="R43">
        <v>1</v>
      </c>
      <c r="S43">
        <v>2</v>
      </c>
      <c r="T43" t="s">
        <v>14</v>
      </c>
    </row>
    <row r="44" spans="1:20">
      <c r="A44" s="21" t="s">
        <v>15</v>
      </c>
      <c r="B44" s="33">
        <f t="shared" si="2"/>
        <v>1225</v>
      </c>
      <c r="C44" s="33">
        <f t="shared" si="2"/>
        <v>4</v>
      </c>
      <c r="D44" s="33">
        <f t="shared" si="2"/>
        <v>1</v>
      </c>
      <c r="E44" s="33">
        <f t="shared" si="2"/>
        <v>7</v>
      </c>
      <c r="F44" s="33">
        <f t="shared" si="2"/>
        <v>2</v>
      </c>
      <c r="G44" s="33">
        <f t="shared" si="2"/>
        <v>0</v>
      </c>
      <c r="H44" s="33">
        <f t="shared" si="2"/>
        <v>21</v>
      </c>
      <c r="I44" s="33">
        <f t="shared" si="2"/>
        <v>3</v>
      </c>
      <c r="J44" s="63">
        <f t="shared" si="3"/>
        <v>38</v>
      </c>
      <c r="K44" s="64">
        <f t="shared" si="4"/>
        <v>1263</v>
      </c>
      <c r="L44" s="37">
        <f t="shared" si="5"/>
        <v>3.0087094220110848E-2</v>
      </c>
      <c r="M44" s="42">
        <f t="shared" si="6"/>
        <v>12</v>
      </c>
      <c r="N44" s="155" t="s">
        <v>15</v>
      </c>
      <c r="R44">
        <v>26</v>
      </c>
      <c r="S44">
        <v>3</v>
      </c>
      <c r="T44" t="s">
        <v>14</v>
      </c>
    </row>
    <row r="45" spans="1:20">
      <c r="A45" s="21" t="s">
        <v>16</v>
      </c>
      <c r="B45" s="33">
        <f t="shared" si="2"/>
        <v>1915</v>
      </c>
      <c r="C45" s="33">
        <f t="shared" si="2"/>
        <v>35</v>
      </c>
      <c r="D45" s="33">
        <f t="shared" si="2"/>
        <v>0</v>
      </c>
      <c r="E45" s="33">
        <f t="shared" si="2"/>
        <v>21</v>
      </c>
      <c r="F45" s="33">
        <f t="shared" si="2"/>
        <v>0</v>
      </c>
      <c r="G45" s="33">
        <f t="shared" si="2"/>
        <v>0</v>
      </c>
      <c r="H45" s="33">
        <f t="shared" si="2"/>
        <v>31</v>
      </c>
      <c r="I45" s="33">
        <f t="shared" si="2"/>
        <v>9</v>
      </c>
      <c r="J45" s="63">
        <f t="shared" si="3"/>
        <v>96</v>
      </c>
      <c r="K45" s="64">
        <f t="shared" si="4"/>
        <v>2011</v>
      </c>
      <c r="L45" s="37">
        <f t="shared" si="5"/>
        <v>4.7737444057682744E-2</v>
      </c>
      <c r="M45" s="42">
        <f t="shared" si="6"/>
        <v>3</v>
      </c>
      <c r="N45" s="155" t="s">
        <v>16</v>
      </c>
      <c r="R45">
        <v>2</v>
      </c>
      <c r="S45">
        <v>4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2534</v>
      </c>
      <c r="C46" s="33">
        <f t="shared" si="7"/>
        <v>17</v>
      </c>
      <c r="D46" s="33">
        <f t="shared" si="7"/>
        <v>3</v>
      </c>
      <c r="E46" s="33">
        <f t="shared" si="7"/>
        <v>31</v>
      </c>
      <c r="F46" s="33">
        <f t="shared" si="7"/>
        <v>4</v>
      </c>
      <c r="G46" s="33">
        <f t="shared" si="7"/>
        <v>0</v>
      </c>
      <c r="H46" s="33">
        <f t="shared" si="7"/>
        <v>30</v>
      </c>
      <c r="I46" s="33">
        <f t="shared" si="7"/>
        <v>12</v>
      </c>
      <c r="J46" s="63">
        <f t="shared" si="3"/>
        <v>97</v>
      </c>
      <c r="K46" s="64">
        <f t="shared" si="4"/>
        <v>2631</v>
      </c>
      <c r="L46" s="37">
        <f t="shared" si="5"/>
        <v>3.6868110984416572E-2</v>
      </c>
      <c r="M46" s="42">
        <f t="shared" si="6"/>
        <v>9</v>
      </c>
      <c r="N46" s="155" t="s">
        <v>17</v>
      </c>
      <c r="R46">
        <v>65</v>
      </c>
      <c r="S46">
        <v>6</v>
      </c>
      <c r="T46" t="s">
        <v>14</v>
      </c>
    </row>
    <row r="47" spans="1:20">
      <c r="A47" s="21" t="s">
        <v>18</v>
      </c>
      <c r="B47" s="33">
        <f t="shared" si="7"/>
        <v>9531</v>
      </c>
      <c r="C47" s="33">
        <f t="shared" si="7"/>
        <v>31</v>
      </c>
      <c r="D47" s="33">
        <f t="shared" si="7"/>
        <v>0</v>
      </c>
      <c r="E47" s="33">
        <f t="shared" si="7"/>
        <v>36</v>
      </c>
      <c r="F47" s="33">
        <f t="shared" si="7"/>
        <v>1</v>
      </c>
      <c r="G47" s="33">
        <f t="shared" si="7"/>
        <v>0</v>
      </c>
      <c r="H47" s="33">
        <f t="shared" si="7"/>
        <v>67</v>
      </c>
      <c r="I47" s="33">
        <f t="shared" si="7"/>
        <v>28</v>
      </c>
      <c r="J47" s="63">
        <f t="shared" si="3"/>
        <v>163</v>
      </c>
      <c r="K47" s="64">
        <f t="shared" si="4"/>
        <v>9694</v>
      </c>
      <c r="L47" s="37">
        <f t="shared" si="5"/>
        <v>1.6814524448112236E-2</v>
      </c>
      <c r="M47" s="42">
        <f t="shared" si="6"/>
        <v>24</v>
      </c>
      <c r="N47" s="155" t="s">
        <v>18</v>
      </c>
      <c r="R47">
        <v>20</v>
      </c>
      <c r="S47">
        <v>7</v>
      </c>
      <c r="T47" t="s">
        <v>14</v>
      </c>
    </row>
    <row r="48" spans="1:20">
      <c r="A48" s="21" t="s">
        <v>19</v>
      </c>
      <c r="B48" s="33">
        <f t="shared" si="7"/>
        <v>2336</v>
      </c>
      <c r="C48" s="33">
        <f t="shared" si="7"/>
        <v>40</v>
      </c>
      <c r="D48" s="33">
        <f t="shared" si="7"/>
        <v>3</v>
      </c>
      <c r="E48" s="33">
        <f t="shared" si="7"/>
        <v>20</v>
      </c>
      <c r="F48" s="33">
        <f t="shared" si="7"/>
        <v>2</v>
      </c>
      <c r="G48" s="33">
        <f t="shared" si="7"/>
        <v>0</v>
      </c>
      <c r="H48" s="33">
        <f t="shared" si="7"/>
        <v>30</v>
      </c>
      <c r="I48" s="33">
        <f t="shared" si="7"/>
        <v>18</v>
      </c>
      <c r="J48" s="63">
        <f t="shared" si="3"/>
        <v>113</v>
      </c>
      <c r="K48" s="64">
        <f t="shared" si="4"/>
        <v>2449</v>
      </c>
      <c r="L48" s="37">
        <f t="shared" si="5"/>
        <v>4.6141282155982032E-2</v>
      </c>
      <c r="M48" s="42">
        <f t="shared" si="6"/>
        <v>4</v>
      </c>
      <c r="N48" s="155" t="s">
        <v>19</v>
      </c>
      <c r="R48">
        <v>1225</v>
      </c>
      <c r="S48">
        <v>0</v>
      </c>
      <c r="T48" t="s">
        <v>15</v>
      </c>
    </row>
    <row r="49" spans="1:20">
      <c r="A49" s="21" t="s">
        <v>20</v>
      </c>
      <c r="B49" s="33">
        <f t="shared" si="7"/>
        <v>4395</v>
      </c>
      <c r="C49" s="33">
        <f t="shared" si="7"/>
        <v>13</v>
      </c>
      <c r="D49" s="33">
        <f t="shared" si="7"/>
        <v>1</v>
      </c>
      <c r="E49" s="33">
        <f t="shared" si="7"/>
        <v>19</v>
      </c>
      <c r="F49" s="33">
        <f t="shared" si="7"/>
        <v>1</v>
      </c>
      <c r="G49" s="33">
        <f t="shared" si="7"/>
        <v>0</v>
      </c>
      <c r="H49" s="33">
        <f t="shared" si="7"/>
        <v>56</v>
      </c>
      <c r="I49" s="33">
        <f t="shared" si="7"/>
        <v>28</v>
      </c>
      <c r="J49" s="63">
        <f t="shared" si="3"/>
        <v>118</v>
      </c>
      <c r="K49" s="64">
        <f t="shared" si="4"/>
        <v>4513</v>
      </c>
      <c r="L49" s="37">
        <f t="shared" si="5"/>
        <v>2.614668734766231E-2</v>
      </c>
      <c r="M49" s="42">
        <f t="shared" si="6"/>
        <v>16</v>
      </c>
      <c r="N49" s="155" t="s">
        <v>20</v>
      </c>
      <c r="R49">
        <v>4</v>
      </c>
      <c r="S49">
        <v>1</v>
      </c>
      <c r="T49" t="s">
        <v>15</v>
      </c>
    </row>
    <row r="50" spans="1:20">
      <c r="A50" s="21" t="s">
        <v>21</v>
      </c>
      <c r="B50" s="33">
        <f t="shared" si="7"/>
        <v>5772</v>
      </c>
      <c r="C50" s="33">
        <f t="shared" si="7"/>
        <v>23</v>
      </c>
      <c r="D50" s="33">
        <f t="shared" si="7"/>
        <v>1</v>
      </c>
      <c r="E50" s="33">
        <f t="shared" si="7"/>
        <v>27</v>
      </c>
      <c r="F50" s="33">
        <f t="shared" si="7"/>
        <v>1</v>
      </c>
      <c r="G50" s="33">
        <f t="shared" si="7"/>
        <v>0</v>
      </c>
      <c r="H50" s="33">
        <f t="shared" si="7"/>
        <v>74</v>
      </c>
      <c r="I50" s="33">
        <f t="shared" si="7"/>
        <v>25</v>
      </c>
      <c r="J50" s="63">
        <f t="shared" si="3"/>
        <v>151</v>
      </c>
      <c r="K50" s="64">
        <f t="shared" si="4"/>
        <v>5923</v>
      </c>
      <c r="L50" s="37">
        <f t="shared" si="5"/>
        <v>2.5493837582306264E-2</v>
      </c>
      <c r="M50" s="42">
        <f t="shared" si="6"/>
        <v>17</v>
      </c>
      <c r="N50" s="155" t="s">
        <v>21</v>
      </c>
      <c r="R50">
        <v>1</v>
      </c>
      <c r="S50">
        <v>2</v>
      </c>
      <c r="T50" t="s">
        <v>15</v>
      </c>
    </row>
    <row r="51" spans="1:20">
      <c r="A51" s="21" t="s">
        <v>22</v>
      </c>
      <c r="B51" s="33">
        <f t="shared" si="7"/>
        <v>2055</v>
      </c>
      <c r="C51" s="33">
        <f t="shared" si="7"/>
        <v>24</v>
      </c>
      <c r="D51" s="33">
        <f t="shared" si="7"/>
        <v>3</v>
      </c>
      <c r="E51" s="33">
        <f t="shared" si="7"/>
        <v>11</v>
      </c>
      <c r="F51" s="33">
        <f t="shared" si="7"/>
        <v>0</v>
      </c>
      <c r="G51" s="33">
        <f t="shared" si="7"/>
        <v>0</v>
      </c>
      <c r="H51" s="33">
        <f t="shared" si="7"/>
        <v>47</v>
      </c>
      <c r="I51" s="33">
        <f t="shared" si="7"/>
        <v>14</v>
      </c>
      <c r="J51" s="63">
        <f t="shared" si="3"/>
        <v>99</v>
      </c>
      <c r="K51" s="64">
        <f t="shared" si="4"/>
        <v>2154</v>
      </c>
      <c r="L51" s="37">
        <f t="shared" si="5"/>
        <v>4.596100278551532E-2</v>
      </c>
      <c r="M51" s="42">
        <f t="shared" si="6"/>
        <v>5</v>
      </c>
      <c r="N51" s="155" t="s">
        <v>22</v>
      </c>
      <c r="R51">
        <v>7</v>
      </c>
      <c r="S51">
        <v>3</v>
      </c>
      <c r="T51" t="s">
        <v>15</v>
      </c>
    </row>
    <row r="52" spans="1:20">
      <c r="A52" s="21" t="s">
        <v>23</v>
      </c>
      <c r="B52" s="33">
        <f t="shared" si="7"/>
        <v>2017</v>
      </c>
      <c r="C52" s="33">
        <f t="shared" si="7"/>
        <v>15</v>
      </c>
      <c r="D52" s="33">
        <f t="shared" si="7"/>
        <v>1</v>
      </c>
      <c r="E52" s="33">
        <f t="shared" si="7"/>
        <v>17</v>
      </c>
      <c r="F52" s="33">
        <f t="shared" si="7"/>
        <v>5</v>
      </c>
      <c r="G52" s="33">
        <f t="shared" si="7"/>
        <v>0</v>
      </c>
      <c r="H52" s="33">
        <f t="shared" si="7"/>
        <v>18</v>
      </c>
      <c r="I52" s="33">
        <f t="shared" si="7"/>
        <v>18</v>
      </c>
      <c r="J52" s="63">
        <f t="shared" si="3"/>
        <v>74</v>
      </c>
      <c r="K52" s="64">
        <f t="shared" si="4"/>
        <v>2091</v>
      </c>
      <c r="L52" s="37">
        <f t="shared" si="5"/>
        <v>3.5389765662362509E-2</v>
      </c>
      <c r="M52" s="42">
        <f t="shared" si="6"/>
        <v>11</v>
      </c>
      <c r="N52" s="155" t="s">
        <v>23</v>
      </c>
      <c r="R52">
        <v>2</v>
      </c>
      <c r="S52">
        <v>4</v>
      </c>
      <c r="T52" t="s">
        <v>15</v>
      </c>
    </row>
    <row r="53" spans="1:20">
      <c r="A53" s="21" t="s">
        <v>24</v>
      </c>
      <c r="B53" s="33">
        <f t="shared" si="7"/>
        <v>3641</v>
      </c>
      <c r="C53" s="33">
        <f t="shared" si="7"/>
        <v>8</v>
      </c>
      <c r="D53" s="33">
        <f t="shared" si="7"/>
        <v>0</v>
      </c>
      <c r="E53" s="33">
        <f t="shared" si="7"/>
        <v>20</v>
      </c>
      <c r="F53" s="33">
        <f t="shared" si="7"/>
        <v>1</v>
      </c>
      <c r="G53" s="33">
        <f t="shared" si="7"/>
        <v>0</v>
      </c>
      <c r="H53" s="33">
        <f t="shared" si="7"/>
        <v>25</v>
      </c>
      <c r="I53" s="33">
        <f t="shared" si="7"/>
        <v>11</v>
      </c>
      <c r="J53" s="63">
        <f t="shared" si="3"/>
        <v>65</v>
      </c>
      <c r="K53" s="64">
        <f t="shared" si="4"/>
        <v>3706</v>
      </c>
      <c r="L53" s="37">
        <f t="shared" si="5"/>
        <v>1.7539125742039936E-2</v>
      </c>
      <c r="M53" s="42">
        <f t="shared" si="6"/>
        <v>22</v>
      </c>
      <c r="N53" s="155" t="s">
        <v>24</v>
      </c>
      <c r="R53">
        <v>21</v>
      </c>
      <c r="S53">
        <v>6</v>
      </c>
      <c r="T53" t="s">
        <v>15</v>
      </c>
    </row>
    <row r="54" spans="1:20">
      <c r="A54" s="21" t="s">
        <v>25</v>
      </c>
      <c r="B54" s="33">
        <f t="shared" si="7"/>
        <v>609</v>
      </c>
      <c r="C54" s="33">
        <f t="shared" si="7"/>
        <v>10</v>
      </c>
      <c r="D54" s="33">
        <f t="shared" si="7"/>
        <v>0</v>
      </c>
      <c r="E54" s="33">
        <f t="shared" si="7"/>
        <v>13</v>
      </c>
      <c r="F54" s="33">
        <f t="shared" si="7"/>
        <v>0</v>
      </c>
      <c r="G54" s="33">
        <f t="shared" si="7"/>
        <v>1</v>
      </c>
      <c r="H54" s="33">
        <f t="shared" si="7"/>
        <v>8</v>
      </c>
      <c r="I54" s="33">
        <f t="shared" si="7"/>
        <v>7</v>
      </c>
      <c r="J54" s="63">
        <f t="shared" si="3"/>
        <v>39</v>
      </c>
      <c r="K54" s="64">
        <f t="shared" si="4"/>
        <v>648</v>
      </c>
      <c r="L54" s="37">
        <f t="shared" si="5"/>
        <v>6.0185185185185182E-2</v>
      </c>
      <c r="M54" s="42">
        <f t="shared" si="6"/>
        <v>1</v>
      </c>
      <c r="N54" s="155" t="s">
        <v>25</v>
      </c>
      <c r="R54">
        <v>3</v>
      </c>
      <c r="S54">
        <v>7</v>
      </c>
      <c r="T54" t="s">
        <v>15</v>
      </c>
    </row>
    <row r="55" spans="1:20">
      <c r="A55" s="21" t="s">
        <v>26</v>
      </c>
      <c r="B55" s="33">
        <f t="shared" si="7"/>
        <v>2683</v>
      </c>
      <c r="C55" s="33">
        <f t="shared" si="7"/>
        <v>20</v>
      </c>
      <c r="D55" s="33">
        <f t="shared" si="7"/>
        <v>1</v>
      </c>
      <c r="E55" s="33">
        <f t="shared" si="7"/>
        <v>16</v>
      </c>
      <c r="F55" s="33">
        <f t="shared" si="7"/>
        <v>2</v>
      </c>
      <c r="G55" s="33">
        <f t="shared" si="7"/>
        <v>0</v>
      </c>
      <c r="H55" s="33">
        <f t="shared" si="7"/>
        <v>34</v>
      </c>
      <c r="I55" s="33">
        <f t="shared" si="7"/>
        <v>10</v>
      </c>
      <c r="J55" s="63">
        <f t="shared" si="3"/>
        <v>83</v>
      </c>
      <c r="K55" s="64">
        <f t="shared" si="4"/>
        <v>2766</v>
      </c>
      <c r="L55" s="37">
        <f t="shared" si="5"/>
        <v>3.0007230657989877E-2</v>
      </c>
      <c r="M55" s="42">
        <f t="shared" si="6"/>
        <v>13</v>
      </c>
      <c r="N55" s="155" t="s">
        <v>26</v>
      </c>
      <c r="R55">
        <v>1915</v>
      </c>
      <c r="S55">
        <v>0</v>
      </c>
      <c r="T55" t="s">
        <v>16</v>
      </c>
    </row>
    <row r="56" spans="1:20">
      <c r="A56" s="21" t="s">
        <v>27</v>
      </c>
      <c r="B56" s="33">
        <f t="shared" si="7"/>
        <v>6712</v>
      </c>
      <c r="C56" s="33">
        <f t="shared" si="7"/>
        <v>10</v>
      </c>
      <c r="D56" s="33">
        <f t="shared" si="7"/>
        <v>0</v>
      </c>
      <c r="E56" s="33">
        <f t="shared" si="7"/>
        <v>27</v>
      </c>
      <c r="F56" s="33">
        <f t="shared" si="7"/>
        <v>1</v>
      </c>
      <c r="G56" s="33">
        <f t="shared" si="7"/>
        <v>1</v>
      </c>
      <c r="H56" s="33">
        <f t="shared" si="7"/>
        <v>70</v>
      </c>
      <c r="I56" s="33">
        <f t="shared" si="7"/>
        <v>6</v>
      </c>
      <c r="J56" s="63">
        <f t="shared" si="3"/>
        <v>115</v>
      </c>
      <c r="K56" s="64">
        <f t="shared" si="4"/>
        <v>6827</v>
      </c>
      <c r="L56" s="37">
        <f t="shared" si="5"/>
        <v>1.6844880621063426E-2</v>
      </c>
      <c r="M56" s="42">
        <f t="shared" si="6"/>
        <v>23</v>
      </c>
      <c r="N56" s="155" t="s">
        <v>27</v>
      </c>
      <c r="R56">
        <v>35</v>
      </c>
      <c r="S56">
        <v>1</v>
      </c>
      <c r="T56" t="s">
        <v>16</v>
      </c>
    </row>
    <row r="57" spans="1:20">
      <c r="A57" s="21" t="s">
        <v>28</v>
      </c>
      <c r="B57" s="33">
        <f t="shared" si="7"/>
        <v>7912</v>
      </c>
      <c r="C57" s="33">
        <f t="shared" si="7"/>
        <v>47</v>
      </c>
      <c r="D57" s="33">
        <f t="shared" si="7"/>
        <v>3</v>
      </c>
      <c r="E57" s="33">
        <f t="shared" si="7"/>
        <v>53</v>
      </c>
      <c r="F57" s="33">
        <f t="shared" si="7"/>
        <v>2</v>
      </c>
      <c r="G57" s="33">
        <f t="shared" si="7"/>
        <v>0</v>
      </c>
      <c r="H57" s="33">
        <f t="shared" si="7"/>
        <v>196</v>
      </c>
      <c r="I57" s="33">
        <f t="shared" si="7"/>
        <v>19</v>
      </c>
      <c r="J57" s="63">
        <f t="shared" si="3"/>
        <v>320</v>
      </c>
      <c r="K57" s="64">
        <f t="shared" si="4"/>
        <v>8232</v>
      </c>
      <c r="L57" s="37">
        <f t="shared" si="5"/>
        <v>3.8872691933916424E-2</v>
      </c>
      <c r="M57" s="42">
        <f t="shared" si="6"/>
        <v>8</v>
      </c>
      <c r="N57" s="155" t="s">
        <v>28</v>
      </c>
      <c r="R57">
        <v>21</v>
      </c>
      <c r="S57">
        <v>3</v>
      </c>
      <c r="T57" t="s">
        <v>16</v>
      </c>
    </row>
    <row r="58" spans="1:20">
      <c r="A58" s="21" t="s">
        <v>29</v>
      </c>
      <c r="B58" s="33">
        <f t="shared" si="7"/>
        <v>12657</v>
      </c>
      <c r="C58" s="33">
        <f t="shared" si="7"/>
        <v>16</v>
      </c>
      <c r="D58" s="33">
        <f t="shared" si="7"/>
        <v>0</v>
      </c>
      <c r="E58" s="33">
        <f t="shared" si="7"/>
        <v>55</v>
      </c>
      <c r="F58" s="33">
        <f t="shared" si="7"/>
        <v>0</v>
      </c>
      <c r="G58" s="33">
        <f t="shared" si="7"/>
        <v>0</v>
      </c>
      <c r="H58" s="33">
        <f t="shared" si="7"/>
        <v>223</v>
      </c>
      <c r="I58" s="33">
        <f t="shared" si="7"/>
        <v>31</v>
      </c>
      <c r="J58" s="63">
        <f t="shared" si="3"/>
        <v>325</v>
      </c>
      <c r="K58" s="64">
        <f t="shared" si="4"/>
        <v>12982</v>
      </c>
      <c r="L58" s="37">
        <f t="shared" si="5"/>
        <v>2.5034663380064704E-2</v>
      </c>
      <c r="M58" s="42">
        <f t="shared" si="6"/>
        <v>19</v>
      </c>
      <c r="N58" s="155" t="s">
        <v>29</v>
      </c>
      <c r="R58">
        <v>31</v>
      </c>
      <c r="S58">
        <v>6</v>
      </c>
      <c r="T58" t="s">
        <v>16</v>
      </c>
    </row>
    <row r="59" spans="1:20">
      <c r="A59" s="21" t="s">
        <v>30</v>
      </c>
      <c r="B59" s="33">
        <f t="shared" si="7"/>
        <v>5609</v>
      </c>
      <c r="C59" s="33">
        <f t="shared" si="7"/>
        <v>14</v>
      </c>
      <c r="D59" s="33">
        <f t="shared" si="7"/>
        <v>0</v>
      </c>
      <c r="E59" s="33">
        <f t="shared" si="7"/>
        <v>33</v>
      </c>
      <c r="F59" s="33">
        <f t="shared" si="7"/>
        <v>3</v>
      </c>
      <c r="G59" s="33">
        <f t="shared" si="7"/>
        <v>0</v>
      </c>
      <c r="H59" s="33">
        <f t="shared" si="7"/>
        <v>80</v>
      </c>
      <c r="I59" s="33">
        <f t="shared" si="7"/>
        <v>16</v>
      </c>
      <c r="J59" s="63">
        <f t="shared" si="3"/>
        <v>146</v>
      </c>
      <c r="K59" s="64">
        <f t="shared" si="4"/>
        <v>5755</v>
      </c>
      <c r="L59" s="37">
        <f t="shared" si="5"/>
        <v>2.5369244135534319E-2</v>
      </c>
      <c r="M59" s="42">
        <f t="shared" si="6"/>
        <v>18</v>
      </c>
      <c r="N59" s="156" t="s">
        <v>30</v>
      </c>
      <c r="R59">
        <v>9</v>
      </c>
      <c r="S59">
        <v>7</v>
      </c>
      <c r="T59" t="s">
        <v>16</v>
      </c>
    </row>
    <row r="60" spans="1:20" ht="12" customHeight="1">
      <c r="A60" s="17" t="s">
        <v>39</v>
      </c>
      <c r="B60" s="59">
        <f>SUM(B36:B59)</f>
        <v>85220</v>
      </c>
      <c r="C60" s="59">
        <f>SUM(C36:C59)</f>
        <v>395</v>
      </c>
      <c r="D60" s="59">
        <f t="shared" ref="D60:I60" si="8">SUM(D36:D59)</f>
        <v>21</v>
      </c>
      <c r="E60" s="59">
        <f t="shared" si="8"/>
        <v>503</v>
      </c>
      <c r="F60" s="59">
        <f t="shared" si="8"/>
        <v>28</v>
      </c>
      <c r="G60" s="59">
        <f t="shared" si="8"/>
        <v>3</v>
      </c>
      <c r="H60" s="59">
        <f t="shared" si="8"/>
        <v>1155</v>
      </c>
      <c r="I60" s="59">
        <f t="shared" si="8"/>
        <v>326</v>
      </c>
      <c r="J60" s="65">
        <f t="shared" si="3"/>
        <v>2431</v>
      </c>
      <c r="K60" s="66">
        <f t="shared" si="4"/>
        <v>87651</v>
      </c>
      <c r="L60" s="37">
        <f t="shared" si="5"/>
        <v>2.7734994466691767E-2</v>
      </c>
      <c r="M60" s="2"/>
      <c r="N60" s="21" t="s">
        <v>39</v>
      </c>
      <c r="O60" s="58"/>
      <c r="R60">
        <v>2534</v>
      </c>
      <c r="S60">
        <v>0</v>
      </c>
      <c r="T60" t="s">
        <v>17</v>
      </c>
    </row>
    <row r="61" spans="1:20">
      <c r="R61">
        <v>17</v>
      </c>
      <c r="S61">
        <v>1</v>
      </c>
      <c r="T61" t="s">
        <v>17</v>
      </c>
    </row>
    <row r="62" spans="1:20">
      <c r="J62" s="27" t="s">
        <v>61</v>
      </c>
      <c r="K62" s="52">
        <f>SUM(C60:I60)</f>
        <v>2431</v>
      </c>
      <c r="R62">
        <v>3</v>
      </c>
      <c r="S62">
        <v>2</v>
      </c>
      <c r="T62" t="s">
        <v>17</v>
      </c>
    </row>
    <row r="63" spans="1:20">
      <c r="I63" s="4"/>
      <c r="J63" s="27" t="s">
        <v>59</v>
      </c>
      <c r="K63" s="32">
        <f>K62/K60</f>
        <v>2.7734994466691767E-2</v>
      </c>
      <c r="R63">
        <v>31</v>
      </c>
      <c r="S63">
        <v>3</v>
      </c>
      <c r="T63" t="s">
        <v>17</v>
      </c>
    </row>
    <row r="64" spans="1:20">
      <c r="C64"/>
      <c r="K64" s="2"/>
      <c r="N64"/>
      <c r="R64">
        <v>4</v>
      </c>
      <c r="S64">
        <v>4</v>
      </c>
      <c r="T64" t="s">
        <v>17</v>
      </c>
    </row>
    <row r="65" spans="3:20">
      <c r="C65"/>
      <c r="K65" s="2"/>
      <c r="N65"/>
      <c r="R65">
        <v>30</v>
      </c>
      <c r="S65">
        <v>6</v>
      </c>
      <c r="T65" t="s">
        <v>17</v>
      </c>
    </row>
    <row r="66" spans="3:20">
      <c r="C66"/>
      <c r="K66" s="2"/>
      <c r="N66"/>
      <c r="R66">
        <v>12</v>
      </c>
      <c r="S66">
        <v>7</v>
      </c>
      <c r="T66" t="s">
        <v>17</v>
      </c>
    </row>
    <row r="67" spans="3:20">
      <c r="C67"/>
      <c r="K67" s="2"/>
      <c r="N67"/>
      <c r="R67">
        <v>9531</v>
      </c>
      <c r="S67">
        <v>0</v>
      </c>
      <c r="T67" t="s">
        <v>18</v>
      </c>
    </row>
    <row r="68" spans="3:20">
      <c r="C68"/>
      <c r="K68" s="2"/>
      <c r="N68"/>
      <c r="R68">
        <v>31</v>
      </c>
      <c r="S68">
        <v>1</v>
      </c>
      <c r="T68" t="s">
        <v>18</v>
      </c>
    </row>
    <row r="69" spans="3:20">
      <c r="C69"/>
      <c r="K69" s="2"/>
      <c r="N69"/>
      <c r="R69">
        <v>36</v>
      </c>
      <c r="S69">
        <v>3</v>
      </c>
      <c r="T69" t="s">
        <v>18</v>
      </c>
    </row>
    <row r="70" spans="3:20">
      <c r="C70"/>
      <c r="K70" s="2"/>
      <c r="N70"/>
      <c r="R70">
        <v>1</v>
      </c>
      <c r="S70">
        <v>4</v>
      </c>
      <c r="T70" t="s">
        <v>18</v>
      </c>
    </row>
    <row r="71" spans="3:20">
      <c r="C71"/>
      <c r="K71" s="2"/>
      <c r="N71"/>
      <c r="R71">
        <v>67</v>
      </c>
      <c r="S71">
        <v>6</v>
      </c>
      <c r="T71" t="s">
        <v>18</v>
      </c>
    </row>
    <row r="72" spans="3:20">
      <c r="C72"/>
      <c r="K72" s="2"/>
      <c r="N72"/>
      <c r="R72">
        <v>28</v>
      </c>
      <c r="S72">
        <v>7</v>
      </c>
      <c r="T72" t="s">
        <v>18</v>
      </c>
    </row>
    <row r="73" spans="3:20">
      <c r="C73"/>
      <c r="K73" s="2"/>
      <c r="N73"/>
      <c r="R73">
        <v>2336</v>
      </c>
      <c r="S73">
        <v>0</v>
      </c>
      <c r="T73" t="s">
        <v>19</v>
      </c>
    </row>
    <row r="74" spans="3:20">
      <c r="C74"/>
      <c r="K74" s="2"/>
      <c r="N74"/>
      <c r="R74">
        <v>40</v>
      </c>
      <c r="S74">
        <v>1</v>
      </c>
      <c r="T74" t="s">
        <v>19</v>
      </c>
    </row>
    <row r="75" spans="3:20">
      <c r="C75"/>
      <c r="K75" s="2"/>
      <c r="N75"/>
      <c r="R75">
        <v>3</v>
      </c>
      <c r="S75">
        <v>2</v>
      </c>
      <c r="T75" t="s">
        <v>19</v>
      </c>
    </row>
    <row r="76" spans="3:20">
      <c r="C76"/>
      <c r="K76" s="2"/>
      <c r="N76"/>
      <c r="R76">
        <v>20</v>
      </c>
      <c r="S76">
        <v>3</v>
      </c>
      <c r="T76" t="s">
        <v>19</v>
      </c>
    </row>
    <row r="77" spans="3:20">
      <c r="C77"/>
      <c r="K77" s="2"/>
      <c r="N77"/>
      <c r="R77">
        <v>2</v>
      </c>
      <c r="S77">
        <v>4</v>
      </c>
      <c r="T77" t="s">
        <v>19</v>
      </c>
    </row>
    <row r="78" spans="3:20">
      <c r="C78"/>
      <c r="K78" s="2"/>
      <c r="N78"/>
      <c r="R78">
        <v>30</v>
      </c>
      <c r="S78">
        <v>6</v>
      </c>
      <c r="T78" t="s">
        <v>19</v>
      </c>
    </row>
    <row r="79" spans="3:20">
      <c r="C79"/>
      <c r="K79" s="2"/>
      <c r="N79"/>
      <c r="R79">
        <v>18</v>
      </c>
      <c r="S79">
        <v>7</v>
      </c>
      <c r="T79" t="s">
        <v>19</v>
      </c>
    </row>
    <row r="80" spans="3:20">
      <c r="C80"/>
      <c r="K80" s="2"/>
      <c r="N80"/>
      <c r="R80">
        <v>4395</v>
      </c>
      <c r="S80">
        <v>0</v>
      </c>
      <c r="T80" t="s">
        <v>20</v>
      </c>
    </row>
    <row r="81" spans="3:20">
      <c r="C81"/>
      <c r="K81" s="2"/>
      <c r="N81"/>
      <c r="R81">
        <v>13</v>
      </c>
      <c r="S81">
        <v>1</v>
      </c>
      <c r="T81" t="s">
        <v>20</v>
      </c>
    </row>
    <row r="82" spans="3:20">
      <c r="C82"/>
      <c r="K82" s="2"/>
      <c r="N82"/>
      <c r="R82">
        <v>1</v>
      </c>
      <c r="S82">
        <v>2</v>
      </c>
      <c r="T82" t="s">
        <v>20</v>
      </c>
    </row>
    <row r="83" spans="3:20">
      <c r="C83"/>
      <c r="K83" s="2"/>
      <c r="N83"/>
      <c r="R83">
        <v>19</v>
      </c>
      <c r="S83">
        <v>3</v>
      </c>
      <c r="T83" t="s">
        <v>20</v>
      </c>
    </row>
    <row r="84" spans="3:20">
      <c r="C84"/>
      <c r="K84" s="2"/>
      <c r="N84"/>
      <c r="R84">
        <v>1</v>
      </c>
      <c r="S84">
        <v>4</v>
      </c>
      <c r="T84" t="s">
        <v>20</v>
      </c>
    </row>
    <row r="85" spans="3:20">
      <c r="C85"/>
      <c r="K85" s="2"/>
      <c r="N85"/>
      <c r="R85">
        <v>56</v>
      </c>
      <c r="S85">
        <v>6</v>
      </c>
      <c r="T85" t="s">
        <v>20</v>
      </c>
    </row>
    <row r="86" spans="3:20">
      <c r="C86"/>
      <c r="K86" s="2"/>
      <c r="N86"/>
      <c r="R86">
        <v>28</v>
      </c>
      <c r="S86">
        <v>7</v>
      </c>
      <c r="T86" t="s">
        <v>20</v>
      </c>
    </row>
    <row r="87" spans="3:20">
      <c r="C87"/>
      <c r="K87" s="2"/>
      <c r="N87"/>
      <c r="R87">
        <v>5772</v>
      </c>
      <c r="S87">
        <v>0</v>
      </c>
      <c r="T87" t="s">
        <v>21</v>
      </c>
    </row>
    <row r="88" spans="3:20">
      <c r="C88"/>
      <c r="K88" s="2"/>
      <c r="N88"/>
      <c r="R88">
        <v>23</v>
      </c>
      <c r="S88">
        <v>1</v>
      </c>
      <c r="T88" t="s">
        <v>21</v>
      </c>
    </row>
    <row r="89" spans="3:20">
      <c r="C89"/>
      <c r="K89" s="2"/>
      <c r="N89"/>
      <c r="R89">
        <v>1</v>
      </c>
      <c r="S89">
        <v>2</v>
      </c>
      <c r="T89" t="s">
        <v>21</v>
      </c>
    </row>
    <row r="90" spans="3:20">
      <c r="C90"/>
      <c r="K90" s="2"/>
      <c r="N90"/>
      <c r="R90">
        <v>27</v>
      </c>
      <c r="S90">
        <v>3</v>
      </c>
      <c r="T90" t="s">
        <v>21</v>
      </c>
    </row>
    <row r="91" spans="3:20">
      <c r="C91"/>
      <c r="K91" s="2"/>
      <c r="N91"/>
      <c r="R91">
        <v>1</v>
      </c>
      <c r="S91">
        <v>4</v>
      </c>
      <c r="T91" t="s">
        <v>21</v>
      </c>
    </row>
    <row r="92" spans="3:20">
      <c r="C92"/>
      <c r="K92" s="2"/>
      <c r="N92"/>
      <c r="R92">
        <v>74</v>
      </c>
      <c r="S92">
        <v>6</v>
      </c>
      <c r="T92" t="s">
        <v>21</v>
      </c>
    </row>
    <row r="93" spans="3:20">
      <c r="C93"/>
      <c r="K93" s="2"/>
      <c r="N93"/>
      <c r="R93">
        <v>25</v>
      </c>
      <c r="S93">
        <v>7</v>
      </c>
      <c r="T93" t="s">
        <v>21</v>
      </c>
    </row>
    <row r="94" spans="3:20">
      <c r="C94"/>
      <c r="K94" s="2"/>
      <c r="N94"/>
      <c r="R94">
        <v>2055</v>
      </c>
      <c r="S94">
        <v>0</v>
      </c>
      <c r="T94" t="s">
        <v>22</v>
      </c>
    </row>
    <row r="95" spans="3:20">
      <c r="C95"/>
      <c r="K95" s="2"/>
      <c r="N95"/>
      <c r="R95">
        <v>24</v>
      </c>
      <c r="S95">
        <v>1</v>
      </c>
      <c r="T95" t="s">
        <v>22</v>
      </c>
    </row>
    <row r="96" spans="3:20">
      <c r="C96"/>
      <c r="K96" s="2"/>
      <c r="N96"/>
      <c r="R96">
        <v>3</v>
      </c>
      <c r="S96">
        <v>2</v>
      </c>
      <c r="T96" t="s">
        <v>22</v>
      </c>
    </row>
    <row r="97" spans="3:20">
      <c r="C97"/>
      <c r="K97" s="2"/>
      <c r="N97"/>
      <c r="R97">
        <v>11</v>
      </c>
      <c r="S97">
        <v>3</v>
      </c>
      <c r="T97" t="s">
        <v>22</v>
      </c>
    </row>
    <row r="98" spans="3:20">
      <c r="C98"/>
      <c r="K98" s="2"/>
      <c r="N98"/>
      <c r="R98">
        <v>47</v>
      </c>
      <c r="S98">
        <v>6</v>
      </c>
      <c r="T98" t="s">
        <v>22</v>
      </c>
    </row>
    <row r="99" spans="3:20">
      <c r="C99"/>
      <c r="K99" s="2"/>
      <c r="N99"/>
      <c r="R99">
        <v>14</v>
      </c>
      <c r="S99">
        <v>7</v>
      </c>
      <c r="T99" t="s">
        <v>22</v>
      </c>
    </row>
    <row r="100" spans="3:20">
      <c r="C100"/>
      <c r="K100" s="2"/>
      <c r="N100"/>
      <c r="R100">
        <v>2017</v>
      </c>
      <c r="S100">
        <v>0</v>
      </c>
      <c r="T100" t="s">
        <v>23</v>
      </c>
    </row>
    <row r="101" spans="3:20">
      <c r="C101"/>
      <c r="K101" s="2"/>
      <c r="N101"/>
      <c r="R101">
        <v>15</v>
      </c>
      <c r="S101">
        <v>1</v>
      </c>
      <c r="T101" t="s">
        <v>23</v>
      </c>
    </row>
    <row r="102" spans="3:20">
      <c r="C102"/>
      <c r="K102" s="2"/>
      <c r="N102"/>
      <c r="R102">
        <v>1</v>
      </c>
      <c r="S102">
        <v>2</v>
      </c>
      <c r="T102" t="s">
        <v>23</v>
      </c>
    </row>
    <row r="103" spans="3:20">
      <c r="C103"/>
      <c r="K103" s="2"/>
      <c r="N103"/>
      <c r="R103">
        <v>17</v>
      </c>
      <c r="S103">
        <v>3</v>
      </c>
      <c r="T103" t="s">
        <v>23</v>
      </c>
    </row>
    <row r="104" spans="3:20">
      <c r="C104"/>
      <c r="K104" s="2"/>
      <c r="N104"/>
      <c r="R104">
        <v>5</v>
      </c>
      <c r="S104">
        <v>4</v>
      </c>
      <c r="T104" t="s">
        <v>23</v>
      </c>
    </row>
    <row r="105" spans="3:20">
      <c r="C105"/>
      <c r="K105" s="2"/>
      <c r="N105"/>
      <c r="R105">
        <v>18</v>
      </c>
      <c r="S105">
        <v>6</v>
      </c>
      <c r="T105" t="s">
        <v>23</v>
      </c>
    </row>
    <row r="106" spans="3:20">
      <c r="C106"/>
      <c r="K106" s="2"/>
      <c r="N106"/>
      <c r="R106">
        <v>18</v>
      </c>
      <c r="S106">
        <v>7</v>
      </c>
      <c r="T106" t="s">
        <v>23</v>
      </c>
    </row>
    <row r="107" spans="3:20">
      <c r="C107"/>
      <c r="K107" s="2"/>
      <c r="N107"/>
      <c r="R107">
        <v>3641</v>
      </c>
      <c r="S107">
        <v>0</v>
      </c>
      <c r="T107" t="s">
        <v>24</v>
      </c>
    </row>
    <row r="108" spans="3:20">
      <c r="C108"/>
      <c r="K108" s="2"/>
      <c r="N108"/>
      <c r="R108">
        <v>8</v>
      </c>
      <c r="S108">
        <v>1</v>
      </c>
      <c r="T108" t="s">
        <v>24</v>
      </c>
    </row>
    <row r="109" spans="3:20">
      <c r="C109"/>
      <c r="K109" s="2"/>
      <c r="N109"/>
      <c r="R109">
        <v>20</v>
      </c>
      <c r="S109">
        <v>3</v>
      </c>
      <c r="T109" t="s">
        <v>24</v>
      </c>
    </row>
    <row r="110" spans="3:20">
      <c r="C110"/>
      <c r="K110" s="2"/>
      <c r="N110"/>
      <c r="R110">
        <v>1</v>
      </c>
      <c r="S110">
        <v>4</v>
      </c>
      <c r="T110" t="s">
        <v>24</v>
      </c>
    </row>
    <row r="111" spans="3:20">
      <c r="C111"/>
      <c r="K111" s="2"/>
      <c r="N111"/>
      <c r="R111">
        <v>25</v>
      </c>
      <c r="S111">
        <v>6</v>
      </c>
      <c r="T111" t="s">
        <v>24</v>
      </c>
    </row>
    <row r="112" spans="3:20">
      <c r="C112"/>
      <c r="K112" s="2"/>
      <c r="N112"/>
      <c r="R112">
        <v>11</v>
      </c>
      <c r="S112">
        <v>7</v>
      </c>
      <c r="T112" t="s">
        <v>24</v>
      </c>
    </row>
    <row r="113" spans="3:20">
      <c r="C113"/>
      <c r="K113" s="2"/>
      <c r="N113"/>
      <c r="R113">
        <v>609</v>
      </c>
      <c r="S113">
        <v>0</v>
      </c>
      <c r="T113" t="s">
        <v>25</v>
      </c>
    </row>
    <row r="114" spans="3:20">
      <c r="C114"/>
      <c r="K114" s="2"/>
      <c r="N114"/>
      <c r="R114">
        <v>10</v>
      </c>
      <c r="S114">
        <v>1</v>
      </c>
      <c r="T114" t="s">
        <v>25</v>
      </c>
    </row>
    <row r="115" spans="3:20">
      <c r="C115"/>
      <c r="K115" s="2"/>
      <c r="N115"/>
      <c r="R115">
        <v>13</v>
      </c>
      <c r="S115">
        <v>3</v>
      </c>
      <c r="T115" t="s">
        <v>25</v>
      </c>
    </row>
    <row r="116" spans="3:20">
      <c r="C116"/>
      <c r="K116" s="2"/>
      <c r="N116"/>
      <c r="R116">
        <v>1</v>
      </c>
      <c r="S116">
        <v>5</v>
      </c>
      <c r="T116" t="s">
        <v>25</v>
      </c>
    </row>
    <row r="117" spans="3:20">
      <c r="C117"/>
      <c r="K117" s="2"/>
      <c r="N117"/>
      <c r="R117">
        <v>8</v>
      </c>
      <c r="S117">
        <v>6</v>
      </c>
      <c r="T117" t="s">
        <v>25</v>
      </c>
    </row>
    <row r="118" spans="3:20">
      <c r="C118"/>
      <c r="K118" s="2"/>
      <c r="N118"/>
      <c r="R118">
        <v>7</v>
      </c>
      <c r="S118">
        <v>7</v>
      </c>
      <c r="T118" t="s">
        <v>25</v>
      </c>
    </row>
    <row r="119" spans="3:20">
      <c r="C119"/>
      <c r="K119" s="2"/>
      <c r="N119"/>
      <c r="R119">
        <v>2683</v>
      </c>
      <c r="S119">
        <v>0</v>
      </c>
      <c r="T119" t="s">
        <v>26</v>
      </c>
    </row>
    <row r="120" spans="3:20">
      <c r="C120"/>
      <c r="K120" s="2"/>
      <c r="N120"/>
      <c r="R120">
        <v>20</v>
      </c>
      <c r="S120">
        <v>1</v>
      </c>
      <c r="T120" t="s">
        <v>26</v>
      </c>
    </row>
    <row r="121" spans="3:20">
      <c r="C121"/>
      <c r="K121" s="2"/>
      <c r="N121"/>
      <c r="R121">
        <v>1</v>
      </c>
      <c r="S121">
        <v>2</v>
      </c>
      <c r="T121" t="s">
        <v>26</v>
      </c>
    </row>
    <row r="122" spans="3:20">
      <c r="C122"/>
      <c r="K122" s="2"/>
      <c r="N122"/>
      <c r="R122">
        <v>16</v>
      </c>
      <c r="S122">
        <v>3</v>
      </c>
      <c r="T122" t="s">
        <v>26</v>
      </c>
    </row>
    <row r="123" spans="3:20">
      <c r="C123"/>
      <c r="K123" s="2"/>
      <c r="N123"/>
      <c r="R123">
        <v>2</v>
      </c>
      <c r="S123">
        <v>4</v>
      </c>
      <c r="T123" t="s">
        <v>26</v>
      </c>
    </row>
    <row r="124" spans="3:20">
      <c r="C124"/>
      <c r="K124" s="2"/>
      <c r="N124"/>
      <c r="R124">
        <v>34</v>
      </c>
      <c r="S124">
        <v>6</v>
      </c>
      <c r="T124" t="s">
        <v>26</v>
      </c>
    </row>
    <row r="125" spans="3:20">
      <c r="C125"/>
      <c r="K125" s="2"/>
      <c r="N125"/>
      <c r="R125">
        <v>10</v>
      </c>
      <c r="S125">
        <v>7</v>
      </c>
      <c r="T125" t="s">
        <v>26</v>
      </c>
    </row>
    <row r="126" spans="3:20">
      <c r="C126"/>
      <c r="K126" s="2"/>
      <c r="N126"/>
      <c r="R126">
        <v>6712</v>
      </c>
      <c r="S126">
        <v>0</v>
      </c>
      <c r="T126" t="s">
        <v>27</v>
      </c>
    </row>
    <row r="127" spans="3:20">
      <c r="C127"/>
      <c r="K127" s="2"/>
      <c r="N127"/>
      <c r="R127">
        <v>10</v>
      </c>
      <c r="S127">
        <v>1</v>
      </c>
      <c r="T127" t="s">
        <v>27</v>
      </c>
    </row>
    <row r="128" spans="3:20">
      <c r="C128"/>
      <c r="K128" s="2"/>
      <c r="N128"/>
      <c r="R128">
        <v>27</v>
      </c>
      <c r="S128">
        <v>3</v>
      </c>
      <c r="T128" t="s">
        <v>27</v>
      </c>
    </row>
    <row r="129" spans="3:20">
      <c r="C129"/>
      <c r="K129" s="2"/>
      <c r="N129"/>
      <c r="R129">
        <v>1</v>
      </c>
      <c r="S129">
        <v>4</v>
      </c>
      <c r="T129" t="s">
        <v>27</v>
      </c>
    </row>
    <row r="130" spans="3:20">
      <c r="C130"/>
      <c r="K130" s="2"/>
      <c r="N130"/>
      <c r="R130">
        <v>1</v>
      </c>
      <c r="S130">
        <v>5</v>
      </c>
      <c r="T130" t="s">
        <v>27</v>
      </c>
    </row>
    <row r="131" spans="3:20">
      <c r="C131"/>
      <c r="K131" s="2"/>
      <c r="N131"/>
      <c r="R131">
        <v>70</v>
      </c>
      <c r="S131">
        <v>6</v>
      </c>
      <c r="T131" t="s">
        <v>27</v>
      </c>
    </row>
    <row r="132" spans="3:20">
      <c r="C132"/>
      <c r="K132" s="2"/>
      <c r="N132"/>
      <c r="R132">
        <v>6</v>
      </c>
      <c r="S132">
        <v>7</v>
      </c>
      <c r="T132" t="s">
        <v>27</v>
      </c>
    </row>
    <row r="133" spans="3:20">
      <c r="C133"/>
      <c r="K133" s="2"/>
      <c r="N133"/>
      <c r="R133">
        <v>7912</v>
      </c>
      <c r="S133">
        <v>0</v>
      </c>
      <c r="T133" t="s">
        <v>28</v>
      </c>
    </row>
    <row r="134" spans="3:20">
      <c r="C134"/>
      <c r="K134" s="2"/>
      <c r="N134"/>
      <c r="R134">
        <v>47</v>
      </c>
      <c r="S134">
        <v>1</v>
      </c>
      <c r="T134" t="s">
        <v>28</v>
      </c>
    </row>
    <row r="135" spans="3:20">
      <c r="C135"/>
      <c r="K135" s="2"/>
      <c r="N135"/>
      <c r="R135">
        <v>3</v>
      </c>
      <c r="S135">
        <v>2</v>
      </c>
      <c r="T135" t="s">
        <v>28</v>
      </c>
    </row>
    <row r="136" spans="3:20">
      <c r="C136"/>
      <c r="K136" s="2"/>
      <c r="N136"/>
      <c r="R136">
        <v>53</v>
      </c>
      <c r="S136">
        <v>3</v>
      </c>
      <c r="T136" t="s">
        <v>28</v>
      </c>
    </row>
    <row r="137" spans="3:20">
      <c r="C137"/>
      <c r="K137" s="2"/>
      <c r="N137"/>
      <c r="R137">
        <v>2</v>
      </c>
      <c r="S137">
        <v>4</v>
      </c>
      <c r="T137" t="s">
        <v>28</v>
      </c>
    </row>
    <row r="138" spans="3:20">
      <c r="C138"/>
      <c r="K138" s="2"/>
      <c r="N138"/>
      <c r="R138">
        <v>196</v>
      </c>
      <c r="S138">
        <v>6</v>
      </c>
      <c r="T138" t="s">
        <v>28</v>
      </c>
    </row>
    <row r="139" spans="3:20">
      <c r="C139"/>
      <c r="K139" s="2"/>
      <c r="N139"/>
      <c r="R139">
        <v>19</v>
      </c>
      <c r="S139">
        <v>7</v>
      </c>
      <c r="T139" t="s">
        <v>28</v>
      </c>
    </row>
    <row r="140" spans="3:20">
      <c r="C140"/>
      <c r="K140" s="2"/>
      <c r="N140"/>
      <c r="R140">
        <v>12657</v>
      </c>
      <c r="S140">
        <v>0</v>
      </c>
      <c r="T140" t="s">
        <v>29</v>
      </c>
    </row>
    <row r="141" spans="3:20">
      <c r="C141"/>
      <c r="K141" s="2"/>
      <c r="N141"/>
      <c r="R141">
        <v>16</v>
      </c>
      <c r="S141">
        <v>1</v>
      </c>
      <c r="T141" t="s">
        <v>29</v>
      </c>
    </row>
    <row r="142" spans="3:20">
      <c r="C142"/>
      <c r="K142" s="2"/>
      <c r="N142"/>
      <c r="R142">
        <v>55</v>
      </c>
      <c r="S142">
        <v>3</v>
      </c>
      <c r="T142" t="s">
        <v>29</v>
      </c>
    </row>
    <row r="143" spans="3:20">
      <c r="C143"/>
      <c r="K143" s="2"/>
      <c r="N143"/>
      <c r="R143">
        <v>223</v>
      </c>
      <c r="S143">
        <v>6</v>
      </c>
      <c r="T143" t="s">
        <v>29</v>
      </c>
    </row>
    <row r="144" spans="3:20">
      <c r="C144"/>
      <c r="K144" s="2"/>
      <c r="N144"/>
      <c r="R144">
        <v>31</v>
      </c>
      <c r="S144">
        <v>7</v>
      </c>
      <c r="T144" t="s">
        <v>29</v>
      </c>
    </row>
    <row r="145" spans="3:20">
      <c r="C145"/>
      <c r="K145" s="2"/>
      <c r="N145"/>
      <c r="R145">
        <v>5609</v>
      </c>
      <c r="S145">
        <v>0</v>
      </c>
      <c r="T145" t="s">
        <v>30</v>
      </c>
    </row>
    <row r="146" spans="3:20">
      <c r="C146"/>
      <c r="K146" s="2"/>
      <c r="N146"/>
      <c r="R146">
        <v>14</v>
      </c>
      <c r="S146">
        <v>1</v>
      </c>
      <c r="T146" t="s">
        <v>30</v>
      </c>
    </row>
    <row r="147" spans="3:20">
      <c r="C147"/>
      <c r="K147" s="2"/>
      <c r="N147"/>
      <c r="R147">
        <v>33</v>
      </c>
      <c r="S147">
        <v>3</v>
      </c>
      <c r="T147" t="s">
        <v>30</v>
      </c>
    </row>
    <row r="148" spans="3:20">
      <c r="C148"/>
      <c r="K148" s="2"/>
      <c r="N148"/>
      <c r="R148">
        <v>3</v>
      </c>
      <c r="S148">
        <v>4</v>
      </c>
      <c r="T148" t="s">
        <v>30</v>
      </c>
    </row>
    <row r="149" spans="3:20">
      <c r="C149"/>
      <c r="K149" s="2"/>
      <c r="N149"/>
      <c r="R149">
        <v>80</v>
      </c>
      <c r="S149">
        <v>6</v>
      </c>
      <c r="T149" t="s">
        <v>30</v>
      </c>
    </row>
    <row r="150" spans="3:20">
      <c r="C150"/>
      <c r="K150" s="2"/>
      <c r="N150"/>
      <c r="R150">
        <v>16</v>
      </c>
      <c r="S150">
        <v>7</v>
      </c>
      <c r="T150" t="s">
        <v>30</v>
      </c>
    </row>
    <row r="151" spans="3:20">
      <c r="C151"/>
      <c r="K151" s="2"/>
      <c r="N151"/>
    </row>
    <row r="152" spans="3:20">
      <c r="C152"/>
      <c r="K152" s="2"/>
      <c r="N152"/>
    </row>
    <row r="153" spans="3:20">
      <c r="C153"/>
      <c r="K153" s="2"/>
      <c r="N153"/>
    </row>
    <row r="154" spans="3:20">
      <c r="C154"/>
      <c r="K154" s="2"/>
      <c r="N154"/>
    </row>
    <row r="155" spans="3:20">
      <c r="C155"/>
      <c r="K155" s="2"/>
      <c r="N155"/>
    </row>
    <row r="156" spans="3:20">
      <c r="C156"/>
      <c r="K156" s="2"/>
      <c r="N156"/>
    </row>
    <row r="157" spans="3:20">
      <c r="C157"/>
      <c r="K157" s="2"/>
      <c r="N157"/>
    </row>
    <row r="158" spans="3:20">
      <c r="C158"/>
      <c r="K158" s="2"/>
      <c r="N158"/>
    </row>
    <row r="159" spans="3:20">
      <c r="C159"/>
      <c r="K159" s="2"/>
      <c r="N159"/>
    </row>
    <row r="160" spans="3:20">
      <c r="C160"/>
      <c r="K160" s="2"/>
      <c r="N160"/>
    </row>
    <row r="161" spans="3:14">
      <c r="C161"/>
      <c r="K161" s="2"/>
      <c r="N161"/>
    </row>
    <row r="162" spans="3:14">
      <c r="C162"/>
      <c r="K162" s="2"/>
      <c r="N162"/>
    </row>
    <row r="163" spans="3:14">
      <c r="C163"/>
      <c r="K163" s="2"/>
      <c r="N163"/>
    </row>
    <row r="164" spans="3:14">
      <c r="C164"/>
      <c r="K164" s="2"/>
      <c r="N164"/>
    </row>
    <row r="165" spans="3:14">
      <c r="C165"/>
      <c r="K165" s="2"/>
      <c r="N165"/>
    </row>
    <row r="166" spans="3:14">
      <c r="C166"/>
      <c r="K166" s="2"/>
      <c r="N166"/>
    </row>
    <row r="167" spans="3:14">
      <c r="C167"/>
      <c r="K167" s="2"/>
      <c r="N167"/>
    </row>
    <row r="168" spans="3:14">
      <c r="C168"/>
      <c r="K168" s="2"/>
      <c r="N168"/>
    </row>
    <row r="169" spans="3:14">
      <c r="C169"/>
      <c r="K169" s="2"/>
      <c r="N169"/>
    </row>
    <row r="170" spans="3:14">
      <c r="C170"/>
      <c r="K170" s="2"/>
      <c r="N170"/>
    </row>
    <row r="171" spans="3:14">
      <c r="C171"/>
      <c r="K171" s="2"/>
      <c r="N171"/>
    </row>
    <row r="172" spans="3:14">
      <c r="C172"/>
      <c r="K172" s="2"/>
      <c r="N172"/>
    </row>
    <row r="173" spans="3:14">
      <c r="C173"/>
      <c r="K173" s="2"/>
      <c r="N173"/>
    </row>
    <row r="174" spans="3:14">
      <c r="C174"/>
      <c r="K174" s="2"/>
      <c r="N174"/>
    </row>
    <row r="175" spans="3:14">
      <c r="C175"/>
      <c r="K175" s="2"/>
      <c r="N175"/>
    </row>
    <row r="176" spans="3:14">
      <c r="C176"/>
      <c r="K176" s="2"/>
      <c r="N176"/>
    </row>
    <row r="177" spans="3:14">
      <c r="C177"/>
      <c r="K177" s="2"/>
      <c r="N177"/>
    </row>
    <row r="178" spans="3:14">
      <c r="C178"/>
      <c r="K178" s="2"/>
      <c r="N178"/>
    </row>
    <row r="179" spans="3:14">
      <c r="C179"/>
      <c r="K179" s="2"/>
      <c r="N179"/>
    </row>
    <row r="180" spans="3:14">
      <c r="C180"/>
      <c r="K180" s="2"/>
      <c r="N180"/>
    </row>
    <row r="181" spans="3:14">
      <c r="C181"/>
      <c r="K181" s="2"/>
      <c r="N181"/>
    </row>
    <row r="182" spans="3:14">
      <c r="C182"/>
      <c r="K182" s="2"/>
      <c r="N182"/>
    </row>
    <row r="183" spans="3:14">
      <c r="C183"/>
      <c r="K183" s="2"/>
      <c r="N183"/>
    </row>
    <row r="184" spans="3:14">
      <c r="C184"/>
      <c r="K184" s="2"/>
      <c r="N184"/>
    </row>
    <row r="185" spans="3:14">
      <c r="C185"/>
      <c r="K185" s="2"/>
      <c r="N185"/>
    </row>
    <row r="186" spans="3:14">
      <c r="C186"/>
      <c r="K186" s="2"/>
      <c r="N186"/>
    </row>
    <row r="187" spans="3:14">
      <c r="C187"/>
      <c r="K187" s="2"/>
      <c r="N187"/>
    </row>
    <row r="188" spans="3:14">
      <c r="C188"/>
      <c r="K188" s="2"/>
      <c r="N188"/>
    </row>
    <row r="189" spans="3:14">
      <c r="C189"/>
      <c r="K189" s="2"/>
      <c r="N189"/>
    </row>
    <row r="190" spans="3:14">
      <c r="C190"/>
      <c r="K190" s="2"/>
      <c r="N190"/>
    </row>
    <row r="191" spans="3:14">
      <c r="C191"/>
      <c r="K191" s="2"/>
      <c r="N191"/>
    </row>
    <row r="192" spans="3:14">
      <c r="C192"/>
      <c r="K192" s="2"/>
      <c r="N192"/>
    </row>
    <row r="193" spans="3:14">
      <c r="C193"/>
      <c r="K193" s="2"/>
      <c r="N193"/>
    </row>
    <row r="194" spans="3:14">
      <c r="C194"/>
      <c r="K194" s="2"/>
      <c r="N194"/>
    </row>
    <row r="195" spans="3:14">
      <c r="C195"/>
      <c r="K195" s="2"/>
      <c r="N195"/>
    </row>
    <row r="196" spans="3:14">
      <c r="C196"/>
      <c r="K196" s="2"/>
      <c r="N196"/>
    </row>
    <row r="197" spans="3:14">
      <c r="C197"/>
      <c r="K197" s="2"/>
      <c r="N197"/>
    </row>
    <row r="198" spans="3:14">
      <c r="C198"/>
      <c r="K198" s="2"/>
      <c r="N198"/>
    </row>
    <row r="199" spans="3:14">
      <c r="C199"/>
      <c r="K199" s="2"/>
      <c r="N199"/>
    </row>
    <row r="200" spans="3:14">
      <c r="C200"/>
      <c r="K200" s="2"/>
      <c r="N200"/>
    </row>
    <row r="201" spans="3:14">
      <c r="C201"/>
      <c r="K201" s="2"/>
      <c r="N201"/>
    </row>
    <row r="202" spans="3:14">
      <c r="C202"/>
      <c r="K202" s="2"/>
      <c r="N202"/>
    </row>
    <row r="203" spans="3:14">
      <c r="C203"/>
      <c r="K203" s="2"/>
      <c r="N203"/>
    </row>
    <row r="204" spans="3:14">
      <c r="C204"/>
      <c r="K204" s="2"/>
      <c r="N204"/>
    </row>
    <row r="205" spans="3:14">
      <c r="C205"/>
      <c r="K205" s="2"/>
      <c r="N205"/>
    </row>
    <row r="206" spans="3:14">
      <c r="C206"/>
      <c r="K206" s="2"/>
      <c r="N206"/>
    </row>
    <row r="207" spans="3:14">
      <c r="C207"/>
      <c r="K207" s="2"/>
      <c r="N207"/>
    </row>
    <row r="208" spans="3:14">
      <c r="C208"/>
      <c r="K208" s="2"/>
      <c r="N208"/>
    </row>
    <row r="209" spans="3:14">
      <c r="C209"/>
      <c r="K209" s="2"/>
      <c r="N209"/>
    </row>
    <row r="210" spans="3:14">
      <c r="C210"/>
      <c r="K210" s="2"/>
      <c r="N210"/>
    </row>
    <row r="211" spans="3:14">
      <c r="C211"/>
      <c r="K211" s="2"/>
      <c r="N211"/>
    </row>
    <row r="212" spans="3:14">
      <c r="C212"/>
      <c r="K212" s="2"/>
      <c r="N212"/>
    </row>
    <row r="213" spans="3:14">
      <c r="C213"/>
      <c r="K213" s="2"/>
      <c r="N213"/>
    </row>
    <row r="214" spans="3:14">
      <c r="C214"/>
      <c r="K214" s="2"/>
      <c r="N214"/>
    </row>
    <row r="215" spans="3:14">
      <c r="C215"/>
      <c r="K215" s="2"/>
      <c r="N215"/>
    </row>
    <row r="216" spans="3:14">
      <c r="C216"/>
      <c r="K216" s="2"/>
      <c r="N216"/>
    </row>
    <row r="217" spans="3:14">
      <c r="C217"/>
      <c r="K217" s="2"/>
      <c r="N217"/>
    </row>
    <row r="218" spans="3:14">
      <c r="C218"/>
      <c r="K218" s="2"/>
      <c r="N218"/>
    </row>
    <row r="219" spans="3:14">
      <c r="C219"/>
      <c r="K219" s="2"/>
      <c r="N219"/>
    </row>
    <row r="220" spans="3:14">
      <c r="C220"/>
      <c r="K220" s="2"/>
      <c r="N220"/>
    </row>
    <row r="221" spans="3:14">
      <c r="C221"/>
      <c r="K221" s="2"/>
      <c r="N221"/>
    </row>
    <row r="222" spans="3:14">
      <c r="C222"/>
      <c r="K222" s="2"/>
      <c r="N222"/>
    </row>
    <row r="223" spans="3:14">
      <c r="C223"/>
      <c r="K223" s="2"/>
      <c r="N223"/>
    </row>
    <row r="224" spans="3:14">
      <c r="C224"/>
      <c r="K224" s="2"/>
      <c r="N224"/>
    </row>
    <row r="225" spans="3:14">
      <c r="C225"/>
      <c r="K225" s="2"/>
      <c r="N225"/>
    </row>
    <row r="226" spans="3:14">
      <c r="C226"/>
      <c r="K226" s="2"/>
      <c r="N226"/>
    </row>
    <row r="227" spans="3:14">
      <c r="C227"/>
      <c r="K227" s="2"/>
      <c r="N227"/>
    </row>
    <row r="228" spans="3:14">
      <c r="C228"/>
      <c r="K228" s="2"/>
      <c r="N228"/>
    </row>
    <row r="229" spans="3:14">
      <c r="C229"/>
      <c r="K229" s="2"/>
      <c r="N229"/>
    </row>
    <row r="230" spans="3:14">
      <c r="C230"/>
      <c r="K230" s="2"/>
      <c r="N230"/>
    </row>
    <row r="231" spans="3:14">
      <c r="C231"/>
      <c r="K231" s="2"/>
      <c r="N231"/>
    </row>
    <row r="232" spans="3:14">
      <c r="C232"/>
      <c r="K232" s="2"/>
      <c r="N232"/>
    </row>
    <row r="233" spans="3:14">
      <c r="C233"/>
      <c r="K233" s="2"/>
      <c r="N233"/>
    </row>
    <row r="234" spans="3:14">
      <c r="C234"/>
      <c r="K234" s="2"/>
      <c r="N234"/>
    </row>
    <row r="235" spans="3:14">
      <c r="C235"/>
      <c r="K235" s="2"/>
      <c r="N235"/>
    </row>
    <row r="236" spans="3:14">
      <c r="C236"/>
      <c r="K236" s="2"/>
      <c r="N236"/>
    </row>
    <row r="237" spans="3:14">
      <c r="C237"/>
      <c r="K237" s="2"/>
      <c r="N237"/>
    </row>
    <row r="238" spans="3:14">
      <c r="C238"/>
      <c r="K238" s="2"/>
      <c r="N238"/>
    </row>
    <row r="239" spans="3:14">
      <c r="C239"/>
      <c r="K239" s="2"/>
      <c r="N239"/>
    </row>
    <row r="240" spans="3:14">
      <c r="C240"/>
      <c r="K240" s="2"/>
      <c r="N240"/>
    </row>
    <row r="241" spans="3:14">
      <c r="C241"/>
      <c r="K241" s="2"/>
      <c r="N241"/>
    </row>
    <row r="242" spans="3:14">
      <c r="C242"/>
      <c r="K242" s="2"/>
      <c r="N242"/>
    </row>
    <row r="243" spans="3:14">
      <c r="C243"/>
      <c r="K243" s="2"/>
      <c r="N243"/>
    </row>
    <row r="244" spans="3:14">
      <c r="C244"/>
      <c r="K244" s="2"/>
      <c r="N244"/>
    </row>
    <row r="245" spans="3:14">
      <c r="C245"/>
      <c r="K245" s="2"/>
      <c r="N245"/>
    </row>
    <row r="246" spans="3:14">
      <c r="C246"/>
      <c r="K246" s="2"/>
      <c r="N246"/>
    </row>
    <row r="247" spans="3:14">
      <c r="C247"/>
      <c r="K247" s="2"/>
      <c r="N247"/>
    </row>
    <row r="248" spans="3:14">
      <c r="C248"/>
      <c r="K248" s="2"/>
      <c r="N248"/>
    </row>
    <row r="249" spans="3:14">
      <c r="C249"/>
      <c r="K249" s="2"/>
      <c r="N249"/>
    </row>
    <row r="250" spans="3:14">
      <c r="C250"/>
      <c r="K250" s="2"/>
      <c r="N250"/>
    </row>
    <row r="251" spans="3:14">
      <c r="C251"/>
      <c r="K251" s="2"/>
      <c r="N251"/>
    </row>
    <row r="252" spans="3:14">
      <c r="C252"/>
      <c r="K252" s="2"/>
      <c r="N252"/>
    </row>
    <row r="253" spans="3:14">
      <c r="C253"/>
      <c r="K253" s="2"/>
      <c r="N253"/>
    </row>
    <row r="254" spans="3:14">
      <c r="C254"/>
      <c r="K254" s="2"/>
      <c r="N254"/>
    </row>
    <row r="255" spans="3:14">
      <c r="C255"/>
      <c r="K255" s="2"/>
      <c r="N255"/>
    </row>
    <row r="256" spans="3:14">
      <c r="C256"/>
      <c r="K256" s="2"/>
      <c r="N256"/>
    </row>
    <row r="257" spans="3:14">
      <c r="C257"/>
      <c r="K257" s="2"/>
      <c r="N257"/>
    </row>
    <row r="258" spans="3:14">
      <c r="C258"/>
      <c r="K258" s="2"/>
      <c r="N258"/>
    </row>
    <row r="259" spans="3:14">
      <c r="C259"/>
      <c r="K259" s="2"/>
      <c r="N259"/>
    </row>
    <row r="260" spans="3:14">
      <c r="C260"/>
      <c r="K260" s="2"/>
      <c r="N260"/>
    </row>
    <row r="261" spans="3:14">
      <c r="C261"/>
      <c r="K261" s="2"/>
      <c r="N261"/>
    </row>
    <row r="262" spans="3:14">
      <c r="C262"/>
      <c r="K262" s="2"/>
      <c r="N262"/>
    </row>
    <row r="263" spans="3:14">
      <c r="C263"/>
      <c r="K263" s="2"/>
      <c r="N263"/>
    </row>
    <row r="264" spans="3:14">
      <c r="C264"/>
      <c r="K264" s="2"/>
      <c r="N264"/>
    </row>
    <row r="265" spans="3:14">
      <c r="C265"/>
      <c r="K265" s="2"/>
      <c r="N265"/>
    </row>
    <row r="266" spans="3:14">
      <c r="C266"/>
      <c r="K266" s="2"/>
      <c r="N266"/>
    </row>
    <row r="267" spans="3:14">
      <c r="C267"/>
      <c r="K267" s="2"/>
      <c r="N267"/>
    </row>
    <row r="268" spans="3:14">
      <c r="C268"/>
      <c r="K268" s="2"/>
      <c r="N268"/>
    </row>
    <row r="269" spans="3:14">
      <c r="C269"/>
      <c r="K269" s="2"/>
      <c r="N269"/>
    </row>
    <row r="270" spans="3:14">
      <c r="C270"/>
      <c r="K270" s="2"/>
      <c r="N270"/>
    </row>
    <row r="271" spans="3:14">
      <c r="C271"/>
      <c r="K271" s="2"/>
      <c r="N271"/>
    </row>
    <row r="272" spans="3:14">
      <c r="C272"/>
      <c r="K272" s="2"/>
      <c r="N272"/>
    </row>
    <row r="273" spans="3:14">
      <c r="C273"/>
      <c r="K273" s="2"/>
      <c r="N273"/>
    </row>
    <row r="274" spans="3:14">
      <c r="C274"/>
      <c r="K274" s="2"/>
      <c r="N274"/>
    </row>
    <row r="275" spans="3:14">
      <c r="C275"/>
      <c r="K275" s="2"/>
      <c r="N275"/>
    </row>
    <row r="276" spans="3:14">
      <c r="C276"/>
      <c r="K276" s="2"/>
      <c r="N276"/>
    </row>
    <row r="277" spans="3:14">
      <c r="C277"/>
      <c r="K277" s="2"/>
      <c r="N277"/>
    </row>
    <row r="278" spans="3:14">
      <c r="C278"/>
      <c r="K278" s="2"/>
      <c r="N278"/>
    </row>
    <row r="279" spans="3:14">
      <c r="C279"/>
      <c r="K279" s="2"/>
      <c r="N279"/>
    </row>
    <row r="280" spans="3:14">
      <c r="C280"/>
      <c r="K280" s="2"/>
      <c r="N280"/>
    </row>
    <row r="281" spans="3:14">
      <c r="C281"/>
      <c r="K281" s="2"/>
      <c r="N281"/>
    </row>
    <row r="282" spans="3:14">
      <c r="C282"/>
      <c r="K282" s="2"/>
      <c r="N282"/>
    </row>
    <row r="283" spans="3:14">
      <c r="C283"/>
      <c r="K283" s="2"/>
      <c r="N283"/>
    </row>
    <row r="284" spans="3:14">
      <c r="C284"/>
      <c r="K284" s="2"/>
      <c r="N284"/>
    </row>
    <row r="285" spans="3:14">
      <c r="C285"/>
      <c r="K285" s="2"/>
      <c r="N285"/>
    </row>
    <row r="286" spans="3:14">
      <c r="C286"/>
      <c r="K286" s="2"/>
      <c r="N286"/>
    </row>
    <row r="287" spans="3:14">
      <c r="C287"/>
      <c r="K287" s="2"/>
      <c r="N287"/>
    </row>
    <row r="288" spans="3:14">
      <c r="C288"/>
      <c r="K288" s="2"/>
      <c r="N288"/>
    </row>
    <row r="289" spans="3:14">
      <c r="C289"/>
      <c r="K289" s="2"/>
      <c r="N289"/>
    </row>
    <row r="290" spans="3:14">
      <c r="C290"/>
      <c r="K290" s="2"/>
      <c r="N290"/>
    </row>
    <row r="291" spans="3:14">
      <c r="C291"/>
      <c r="K291" s="2"/>
      <c r="N291"/>
    </row>
    <row r="292" spans="3:14">
      <c r="C292"/>
      <c r="K292" s="2"/>
      <c r="N292"/>
    </row>
    <row r="293" spans="3:14">
      <c r="C293"/>
      <c r="K293" s="2"/>
      <c r="N293"/>
    </row>
    <row r="294" spans="3:14">
      <c r="C294"/>
      <c r="K294" s="2"/>
      <c r="N294"/>
    </row>
    <row r="295" spans="3:14">
      <c r="C295"/>
      <c r="K295" s="2"/>
      <c r="N295"/>
    </row>
    <row r="296" spans="3:14">
      <c r="C296"/>
      <c r="K296" s="2"/>
      <c r="N296"/>
    </row>
    <row r="297" spans="3:14">
      <c r="C297"/>
      <c r="K297" s="2"/>
      <c r="N297"/>
    </row>
    <row r="298" spans="3:14">
      <c r="C298"/>
      <c r="K298" s="2"/>
      <c r="N298"/>
    </row>
  </sheetData>
  <mergeCells count="2">
    <mergeCell ref="G2:I2"/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T303"/>
  <sheetViews>
    <sheetView zoomScale="90" zoomScaleNormal="90" zoomScaleSheetLayoutView="100" workbookViewId="0">
      <selection activeCell="R1" sqref="R1:T1048576"/>
    </sheetView>
  </sheetViews>
  <sheetFormatPr defaultRowHeight="12.75"/>
  <cols>
    <col min="1" max="1" width="9.42578125" customWidth="1"/>
    <col min="2" max="11" width="8.28515625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181</v>
      </c>
      <c r="S1" t="s">
        <v>116</v>
      </c>
      <c r="T1" t="s">
        <v>75</v>
      </c>
    </row>
    <row r="2" spans="1:20">
      <c r="G2" s="262" t="s">
        <v>65</v>
      </c>
      <c r="H2" s="262"/>
      <c r="I2" s="262"/>
      <c r="J2" s="52">
        <f>$K$62</f>
        <v>2808</v>
      </c>
      <c r="N2" s="196"/>
      <c r="R2">
        <v>1658</v>
      </c>
      <c r="S2">
        <v>0</v>
      </c>
      <c r="T2" t="s">
        <v>7</v>
      </c>
    </row>
    <row r="3" spans="1:20">
      <c r="C3" s="196"/>
      <c r="G3" s="262" t="s">
        <v>68</v>
      </c>
      <c r="H3" s="262"/>
      <c r="I3" s="262"/>
      <c r="J3" s="52">
        <f>$K$60</f>
        <v>71514</v>
      </c>
      <c r="N3" s="196"/>
      <c r="R3">
        <v>13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3.9265039013340046E-2</v>
      </c>
      <c r="R4">
        <v>12</v>
      </c>
      <c r="S4">
        <v>3</v>
      </c>
      <c r="T4" t="s">
        <v>7</v>
      </c>
    </row>
    <row r="5" spans="1:20">
      <c r="A5" s="2"/>
      <c r="R5">
        <v>12</v>
      </c>
      <c r="S5">
        <v>6</v>
      </c>
      <c r="T5" t="s">
        <v>7</v>
      </c>
    </row>
    <row r="6" spans="1:20">
      <c r="A6" t="s">
        <v>64</v>
      </c>
      <c r="R6">
        <v>37</v>
      </c>
      <c r="S6">
        <v>7</v>
      </c>
      <c r="T6" t="s">
        <v>7</v>
      </c>
    </row>
    <row r="7" spans="1:20">
      <c r="A7" s="17" t="s">
        <v>58</v>
      </c>
      <c r="B7" s="17" t="s">
        <v>6</v>
      </c>
      <c r="C7" s="17" t="s">
        <v>57</v>
      </c>
      <c r="N7" s="36"/>
      <c r="O7" s="36"/>
      <c r="R7">
        <v>1069</v>
      </c>
      <c r="S7">
        <v>0</v>
      </c>
      <c r="T7" t="s">
        <v>8</v>
      </c>
    </row>
    <row r="8" spans="1:20">
      <c r="A8" s="42">
        <v>1</v>
      </c>
      <c r="B8" s="19" t="str">
        <f>VLOOKUP(A:A,$M$36:$N$59,2,FALSE)</f>
        <v>03</v>
      </c>
      <c r="C8" s="37">
        <f>SUMIF($M$36:$M$59,$A8,$L$36:$L$59)</f>
        <v>8.8524590163934422E-2</v>
      </c>
      <c r="N8" s="43"/>
      <c r="O8" s="44"/>
      <c r="R8">
        <v>18</v>
      </c>
      <c r="S8">
        <v>1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19</v>
      </c>
      <c r="C9" s="37">
        <f t="shared" ref="C9:C31" si="1">SUMIF($M$36:$M$59,$A9,$L$36:$L$59)</f>
        <v>7.8899082568807344E-2</v>
      </c>
      <c r="N9" s="43"/>
      <c r="O9" s="44"/>
      <c r="R9">
        <v>1</v>
      </c>
      <c r="S9">
        <v>2</v>
      </c>
      <c r="T9" t="s">
        <v>8</v>
      </c>
    </row>
    <row r="10" spans="1:20">
      <c r="A10" s="42">
        <v>3</v>
      </c>
      <c r="B10" s="19" t="str">
        <f t="shared" si="0"/>
        <v>02</v>
      </c>
      <c r="C10" s="37">
        <f t="shared" si="1"/>
        <v>7.844827586206897E-2</v>
      </c>
      <c r="N10" s="43"/>
      <c r="O10" s="44"/>
      <c r="R10">
        <v>28</v>
      </c>
      <c r="S10">
        <v>3</v>
      </c>
      <c r="T10" t="s">
        <v>8</v>
      </c>
    </row>
    <row r="11" spans="1:20">
      <c r="A11" s="42">
        <v>4</v>
      </c>
      <c r="B11" s="19" t="str">
        <f t="shared" si="0"/>
        <v>07</v>
      </c>
      <c r="C11" s="37">
        <f t="shared" si="1"/>
        <v>7.3099415204678359E-2</v>
      </c>
      <c r="N11" s="43"/>
      <c r="O11" s="44"/>
      <c r="R11">
        <v>13</v>
      </c>
      <c r="S11">
        <v>6</v>
      </c>
      <c r="T11" t="s">
        <v>8</v>
      </c>
    </row>
    <row r="12" spans="1:20">
      <c r="A12" s="42">
        <v>5</v>
      </c>
      <c r="B12" s="19" t="str">
        <f t="shared" si="0"/>
        <v>10</v>
      </c>
      <c r="C12" s="37">
        <f t="shared" si="1"/>
        <v>7.2538860103626937E-2</v>
      </c>
      <c r="N12" s="43"/>
      <c r="O12" s="44"/>
      <c r="R12">
        <v>31</v>
      </c>
      <c r="S12">
        <v>7</v>
      </c>
      <c r="T12" t="s">
        <v>8</v>
      </c>
    </row>
    <row r="13" spans="1:20">
      <c r="A13" s="42">
        <v>6</v>
      </c>
      <c r="B13" s="19" t="str">
        <f t="shared" si="0"/>
        <v>04</v>
      </c>
      <c r="C13" s="37">
        <f t="shared" si="1"/>
        <v>7.0010449320794144E-2</v>
      </c>
      <c r="N13" s="43"/>
      <c r="O13" s="44"/>
      <c r="R13">
        <v>278</v>
      </c>
      <c r="S13">
        <v>0</v>
      </c>
      <c r="T13" t="s">
        <v>9</v>
      </c>
    </row>
    <row r="14" spans="1:20">
      <c r="A14" s="42">
        <v>7</v>
      </c>
      <c r="B14" s="19" t="str">
        <f t="shared" si="0"/>
        <v>13</v>
      </c>
      <c r="C14" s="37">
        <f t="shared" si="1"/>
        <v>6.6492146596858634E-2</v>
      </c>
      <c r="N14" s="43"/>
      <c r="O14" s="44"/>
      <c r="R14">
        <v>7</v>
      </c>
      <c r="S14">
        <v>1</v>
      </c>
      <c r="T14" t="s">
        <v>9</v>
      </c>
    </row>
    <row r="15" spans="1:20">
      <c r="A15" s="42">
        <v>8</v>
      </c>
      <c r="B15" s="19" t="str">
        <f t="shared" si="0"/>
        <v>06</v>
      </c>
      <c r="C15" s="37">
        <f t="shared" si="1"/>
        <v>6.1889250814332247E-2</v>
      </c>
      <c r="N15" s="43"/>
      <c r="O15" s="44"/>
      <c r="R15">
        <v>1</v>
      </c>
      <c r="S15">
        <v>2</v>
      </c>
      <c r="T15" t="s">
        <v>9</v>
      </c>
    </row>
    <row r="16" spans="1:20">
      <c r="A16" s="42">
        <v>9</v>
      </c>
      <c r="B16" s="19" t="str">
        <f t="shared" si="0"/>
        <v>16</v>
      </c>
      <c r="C16" s="37">
        <f t="shared" si="1"/>
        <v>5.969230769230769E-2</v>
      </c>
      <c r="N16" s="43"/>
      <c r="O16" s="44"/>
      <c r="R16">
        <v>5</v>
      </c>
      <c r="S16">
        <v>3</v>
      </c>
      <c r="T16" t="s">
        <v>9</v>
      </c>
    </row>
    <row r="17" spans="1:20">
      <c r="A17" s="42">
        <v>10</v>
      </c>
      <c r="B17" s="19" t="str">
        <f t="shared" si="0"/>
        <v>05</v>
      </c>
      <c r="C17" s="37">
        <f t="shared" si="1"/>
        <v>5.7455540355677154E-2</v>
      </c>
      <c r="N17" s="43"/>
      <c r="O17" s="44"/>
      <c r="R17">
        <v>7</v>
      </c>
      <c r="S17">
        <v>6</v>
      </c>
      <c r="T17" t="s">
        <v>9</v>
      </c>
    </row>
    <row r="18" spans="1:20">
      <c r="A18" s="42">
        <v>11</v>
      </c>
      <c r="B18" s="19" t="str">
        <f t="shared" si="0"/>
        <v>17</v>
      </c>
      <c r="C18" s="37">
        <f t="shared" si="1"/>
        <v>5.2486187845303865E-2</v>
      </c>
      <c r="N18" s="43"/>
      <c r="O18" s="44"/>
      <c r="R18">
        <v>7</v>
      </c>
      <c r="S18">
        <v>7</v>
      </c>
      <c r="T18" t="s">
        <v>9</v>
      </c>
    </row>
    <row r="19" spans="1:20">
      <c r="A19" s="42">
        <v>12</v>
      </c>
      <c r="B19" s="19" t="str">
        <f t="shared" si="0"/>
        <v>11</v>
      </c>
      <c r="C19" s="37">
        <f t="shared" si="1"/>
        <v>5.1705756929637525E-2</v>
      </c>
      <c r="N19" s="43"/>
      <c r="O19" s="44"/>
      <c r="R19">
        <v>890</v>
      </c>
      <c r="S19">
        <v>0</v>
      </c>
      <c r="T19" t="s">
        <v>10</v>
      </c>
    </row>
    <row r="20" spans="1:20">
      <c r="A20" s="42">
        <v>13</v>
      </c>
      <c r="B20" s="19" t="str">
        <f t="shared" si="0"/>
        <v>22</v>
      </c>
      <c r="C20" s="37">
        <f t="shared" si="1"/>
        <v>4.7891876009989717E-2</v>
      </c>
      <c r="N20" s="43"/>
      <c r="O20" s="44"/>
      <c r="R20">
        <v>22</v>
      </c>
      <c r="S20">
        <v>1</v>
      </c>
      <c r="T20" t="s">
        <v>10</v>
      </c>
    </row>
    <row r="21" spans="1:20">
      <c r="A21" s="42">
        <v>14</v>
      </c>
      <c r="B21" s="19" t="str">
        <f t="shared" si="0"/>
        <v>20</v>
      </c>
      <c r="C21" s="37">
        <f t="shared" si="1"/>
        <v>4.4019138755980861E-2</v>
      </c>
      <c r="N21" s="43"/>
      <c r="O21" s="44"/>
      <c r="R21">
        <v>1</v>
      </c>
      <c r="S21">
        <v>2</v>
      </c>
      <c r="T21" t="s">
        <v>10</v>
      </c>
    </row>
    <row r="22" spans="1:20">
      <c r="A22" s="42">
        <v>15</v>
      </c>
      <c r="B22" s="19" t="str">
        <f t="shared" si="0"/>
        <v>01</v>
      </c>
      <c r="C22" s="37">
        <f t="shared" si="1"/>
        <v>4.2725173210161664E-2</v>
      </c>
      <c r="N22" s="43"/>
      <c r="O22" s="44"/>
      <c r="R22">
        <v>23</v>
      </c>
      <c r="S22">
        <v>3</v>
      </c>
      <c r="T22" t="s">
        <v>10</v>
      </c>
    </row>
    <row r="23" spans="1:20">
      <c r="A23" s="42">
        <v>16</v>
      </c>
      <c r="B23" s="19" t="str">
        <f t="shared" si="0"/>
        <v>14</v>
      </c>
      <c r="C23" s="37">
        <f t="shared" si="1"/>
        <v>3.9925472451424006E-2</v>
      </c>
      <c r="N23" s="43"/>
      <c r="O23" s="44"/>
      <c r="R23">
        <v>1</v>
      </c>
      <c r="S23">
        <v>4</v>
      </c>
      <c r="T23" t="s">
        <v>10</v>
      </c>
    </row>
    <row r="24" spans="1:20">
      <c r="A24" s="42">
        <v>17</v>
      </c>
      <c r="B24" s="19" t="str">
        <f t="shared" si="0"/>
        <v>15</v>
      </c>
      <c r="C24" s="37">
        <f t="shared" si="1"/>
        <v>3.7819159147629101E-2</v>
      </c>
      <c r="N24" s="43"/>
      <c r="O24" s="44"/>
      <c r="R24">
        <v>13</v>
      </c>
      <c r="S24">
        <v>6</v>
      </c>
      <c r="T24" t="s">
        <v>10</v>
      </c>
    </row>
    <row r="25" spans="1:20">
      <c r="A25" s="42">
        <v>18</v>
      </c>
      <c r="B25" s="19" t="str">
        <f t="shared" si="0"/>
        <v>09</v>
      </c>
      <c r="C25" s="37">
        <f t="shared" si="1"/>
        <v>3.7104072398190045E-2</v>
      </c>
      <c r="N25" s="43"/>
      <c r="O25" s="44"/>
      <c r="R25">
        <v>7</v>
      </c>
      <c r="S25">
        <v>7</v>
      </c>
      <c r="T25" t="s">
        <v>10</v>
      </c>
    </row>
    <row r="26" spans="1:20">
      <c r="A26" s="42">
        <v>19</v>
      </c>
      <c r="B26" s="19" t="str">
        <f t="shared" si="0"/>
        <v>23</v>
      </c>
      <c r="C26" s="37">
        <f t="shared" si="1"/>
        <v>3.3230452674897118E-2</v>
      </c>
      <c r="I26" s="53"/>
      <c r="N26" s="43"/>
      <c r="O26" s="44"/>
      <c r="R26">
        <v>1378</v>
      </c>
      <c r="S26">
        <v>0</v>
      </c>
      <c r="T26" t="s">
        <v>11</v>
      </c>
    </row>
    <row r="27" spans="1:20">
      <c r="A27" s="42">
        <v>20</v>
      </c>
      <c r="B27" s="19" t="str">
        <f t="shared" si="0"/>
        <v>08</v>
      </c>
      <c r="C27" s="37">
        <f t="shared" si="1"/>
        <v>3.1517094017094016E-2</v>
      </c>
      <c r="N27" s="43"/>
      <c r="O27" s="44"/>
      <c r="R27">
        <v>27</v>
      </c>
      <c r="S27">
        <v>1</v>
      </c>
      <c r="T27" t="s">
        <v>11</v>
      </c>
    </row>
    <row r="28" spans="1:20">
      <c r="A28" s="42">
        <v>21</v>
      </c>
      <c r="B28" s="19" t="str">
        <f t="shared" si="0"/>
        <v>24</v>
      </c>
      <c r="C28" s="37">
        <f t="shared" si="1"/>
        <v>2.6699573704285395E-2</v>
      </c>
      <c r="N28" s="43"/>
      <c r="O28" s="44"/>
      <c r="R28">
        <v>1</v>
      </c>
      <c r="S28">
        <v>2</v>
      </c>
      <c r="T28" t="s">
        <v>11</v>
      </c>
    </row>
    <row r="29" spans="1:20">
      <c r="A29" s="42">
        <v>22</v>
      </c>
      <c r="B29" s="19" t="str">
        <f t="shared" si="0"/>
        <v>18</v>
      </c>
      <c r="C29" s="37">
        <f t="shared" si="1"/>
        <v>2.6297814207650275E-2</v>
      </c>
      <c r="N29" s="43"/>
      <c r="O29" s="44"/>
      <c r="R29">
        <v>23</v>
      </c>
      <c r="S29">
        <v>3</v>
      </c>
      <c r="T29" t="s">
        <v>11</v>
      </c>
    </row>
    <row r="30" spans="1:20">
      <c r="A30" s="42">
        <v>23</v>
      </c>
      <c r="B30" s="19" t="str">
        <f t="shared" si="0"/>
        <v>12</v>
      </c>
      <c r="C30" s="37">
        <f t="shared" si="1"/>
        <v>2.5408348457350273E-2</v>
      </c>
      <c r="N30" s="43"/>
      <c r="O30" s="44"/>
      <c r="R30">
        <v>1</v>
      </c>
      <c r="S30">
        <v>5</v>
      </c>
      <c r="T30" t="s">
        <v>11</v>
      </c>
    </row>
    <row r="31" spans="1:20">
      <c r="A31" s="42">
        <v>24</v>
      </c>
      <c r="B31" s="19" t="str">
        <f t="shared" si="0"/>
        <v>21</v>
      </c>
      <c r="C31" s="37">
        <f t="shared" si="1"/>
        <v>2.2819285977180713E-2</v>
      </c>
      <c r="N31" s="43"/>
      <c r="O31" s="44"/>
      <c r="R31">
        <v>25</v>
      </c>
      <c r="S31">
        <v>6</v>
      </c>
      <c r="T31" t="s">
        <v>11</v>
      </c>
    </row>
    <row r="32" spans="1:20">
      <c r="R32">
        <v>7</v>
      </c>
      <c r="S32">
        <v>7</v>
      </c>
      <c r="T32" t="s">
        <v>11</v>
      </c>
    </row>
    <row r="33" spans="1:20">
      <c r="R33">
        <v>288</v>
      </c>
      <c r="S33">
        <v>0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7</v>
      </c>
      <c r="S34">
        <v>1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19" t="s">
        <v>58</v>
      </c>
      <c r="N35" s="120" t="s">
        <v>6</v>
      </c>
      <c r="R35">
        <v>11</v>
      </c>
      <c r="S35">
        <v>3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1658</v>
      </c>
      <c r="C36" s="33">
        <f t="shared" si="2"/>
        <v>13</v>
      </c>
      <c r="D36" s="33">
        <f t="shared" si="2"/>
        <v>0</v>
      </c>
      <c r="E36" s="33">
        <f t="shared" si="2"/>
        <v>12</v>
      </c>
      <c r="F36" s="33">
        <f t="shared" si="2"/>
        <v>0</v>
      </c>
      <c r="G36" s="33">
        <f t="shared" si="2"/>
        <v>0</v>
      </c>
      <c r="H36" s="33">
        <f t="shared" si="2"/>
        <v>12</v>
      </c>
      <c r="I36" s="33">
        <f t="shared" si="2"/>
        <v>37</v>
      </c>
      <c r="J36" s="38">
        <f t="shared" ref="J36:J60" si="3">SUM(C36:I36)</f>
        <v>74</v>
      </c>
      <c r="K36" s="20">
        <f t="shared" ref="K36:K60" si="4">SUM(B36:I36)</f>
        <v>1732</v>
      </c>
      <c r="L36" s="37">
        <f>J36/K36</f>
        <v>4.2725173210161664E-2</v>
      </c>
      <c r="M36" s="42">
        <f>RANK(L36,$L$36:$L$59)</f>
        <v>15</v>
      </c>
      <c r="N36" s="121" t="s">
        <v>7</v>
      </c>
      <c r="R36">
        <v>1</v>
      </c>
      <c r="S36">
        <v>6</v>
      </c>
      <c r="T36" t="s">
        <v>12</v>
      </c>
    </row>
    <row r="37" spans="1:20">
      <c r="A37" s="21" t="s">
        <v>8</v>
      </c>
      <c r="B37" s="33">
        <f t="shared" si="2"/>
        <v>1069</v>
      </c>
      <c r="C37" s="33">
        <f t="shared" si="2"/>
        <v>18</v>
      </c>
      <c r="D37" s="33">
        <f t="shared" si="2"/>
        <v>1</v>
      </c>
      <c r="E37" s="33">
        <f t="shared" si="2"/>
        <v>28</v>
      </c>
      <c r="F37" s="33">
        <f t="shared" si="2"/>
        <v>0</v>
      </c>
      <c r="G37" s="33">
        <f t="shared" si="2"/>
        <v>0</v>
      </c>
      <c r="H37" s="33">
        <f t="shared" si="2"/>
        <v>13</v>
      </c>
      <c r="I37" s="33">
        <f t="shared" si="2"/>
        <v>31</v>
      </c>
      <c r="J37" s="38">
        <f t="shared" si="3"/>
        <v>91</v>
      </c>
      <c r="K37" s="20">
        <f t="shared" si="4"/>
        <v>1160</v>
      </c>
      <c r="L37" s="37">
        <f t="shared" ref="L37:L59" si="5">J37/K37</f>
        <v>7.844827586206897E-2</v>
      </c>
      <c r="M37" s="42">
        <f t="shared" ref="M37:M59" si="6">RANK(L37,$L$36:$L$59)</f>
        <v>3</v>
      </c>
      <c r="N37" s="121" t="s">
        <v>8</v>
      </c>
      <c r="R37">
        <v>317</v>
      </c>
      <c r="S37">
        <v>0</v>
      </c>
      <c r="T37" t="s">
        <v>13</v>
      </c>
    </row>
    <row r="38" spans="1:20">
      <c r="A38" s="21" t="s">
        <v>9</v>
      </c>
      <c r="B38" s="33">
        <f t="shared" si="2"/>
        <v>278</v>
      </c>
      <c r="C38" s="33">
        <f t="shared" si="2"/>
        <v>7</v>
      </c>
      <c r="D38" s="33">
        <f t="shared" si="2"/>
        <v>1</v>
      </c>
      <c r="E38" s="33">
        <f t="shared" si="2"/>
        <v>5</v>
      </c>
      <c r="F38" s="33">
        <f t="shared" si="2"/>
        <v>0</v>
      </c>
      <c r="G38" s="33">
        <f t="shared" si="2"/>
        <v>0</v>
      </c>
      <c r="H38" s="33">
        <f t="shared" si="2"/>
        <v>7</v>
      </c>
      <c r="I38" s="33">
        <f t="shared" si="2"/>
        <v>7</v>
      </c>
      <c r="J38" s="38">
        <f t="shared" si="3"/>
        <v>27</v>
      </c>
      <c r="K38" s="20">
        <f t="shared" si="4"/>
        <v>305</v>
      </c>
      <c r="L38" s="37">
        <f t="shared" si="5"/>
        <v>8.8524590163934422E-2</v>
      </c>
      <c r="M38" s="42">
        <f t="shared" si="6"/>
        <v>1</v>
      </c>
      <c r="N38" s="121" t="s">
        <v>9</v>
      </c>
      <c r="R38">
        <v>10</v>
      </c>
      <c r="S38">
        <v>1</v>
      </c>
      <c r="T38" t="s">
        <v>13</v>
      </c>
    </row>
    <row r="39" spans="1:20">
      <c r="A39" s="21" t="s">
        <v>10</v>
      </c>
      <c r="B39" s="33">
        <f t="shared" si="2"/>
        <v>890</v>
      </c>
      <c r="C39" s="33">
        <f t="shared" si="2"/>
        <v>22</v>
      </c>
      <c r="D39" s="33">
        <f t="shared" si="2"/>
        <v>1</v>
      </c>
      <c r="E39" s="33">
        <f t="shared" si="2"/>
        <v>23</v>
      </c>
      <c r="F39" s="33">
        <f t="shared" si="2"/>
        <v>1</v>
      </c>
      <c r="G39" s="33">
        <f t="shared" si="2"/>
        <v>0</v>
      </c>
      <c r="H39" s="33">
        <f t="shared" si="2"/>
        <v>13</v>
      </c>
      <c r="I39" s="33">
        <f t="shared" si="2"/>
        <v>7</v>
      </c>
      <c r="J39" s="38">
        <f t="shared" si="3"/>
        <v>67</v>
      </c>
      <c r="K39" s="20">
        <f t="shared" si="4"/>
        <v>957</v>
      </c>
      <c r="L39" s="37">
        <f t="shared" si="5"/>
        <v>7.0010449320794144E-2</v>
      </c>
      <c r="M39" s="42">
        <f t="shared" si="6"/>
        <v>6</v>
      </c>
      <c r="N39" s="121" t="s">
        <v>10</v>
      </c>
      <c r="R39">
        <v>1</v>
      </c>
      <c r="S39">
        <v>2</v>
      </c>
      <c r="T39" t="s">
        <v>13</v>
      </c>
    </row>
    <row r="40" spans="1:20">
      <c r="A40" s="21" t="s">
        <v>11</v>
      </c>
      <c r="B40" s="33">
        <f t="shared" si="2"/>
        <v>1378</v>
      </c>
      <c r="C40" s="33">
        <f t="shared" si="2"/>
        <v>27</v>
      </c>
      <c r="D40" s="33">
        <f t="shared" si="2"/>
        <v>1</v>
      </c>
      <c r="E40" s="33">
        <f t="shared" si="2"/>
        <v>23</v>
      </c>
      <c r="F40" s="33">
        <f t="shared" si="2"/>
        <v>0</v>
      </c>
      <c r="G40" s="33">
        <f t="shared" si="2"/>
        <v>1</v>
      </c>
      <c r="H40" s="33">
        <f t="shared" si="2"/>
        <v>25</v>
      </c>
      <c r="I40" s="33">
        <f t="shared" si="2"/>
        <v>7</v>
      </c>
      <c r="J40" s="38">
        <f t="shared" si="3"/>
        <v>84</v>
      </c>
      <c r="K40" s="20">
        <f t="shared" si="4"/>
        <v>1462</v>
      </c>
      <c r="L40" s="37">
        <f t="shared" si="5"/>
        <v>5.7455540355677154E-2</v>
      </c>
      <c r="M40" s="42">
        <f t="shared" si="6"/>
        <v>10</v>
      </c>
      <c r="N40" s="121" t="s">
        <v>11</v>
      </c>
      <c r="R40">
        <v>4</v>
      </c>
      <c r="S40">
        <v>3</v>
      </c>
      <c r="T40" t="s">
        <v>13</v>
      </c>
    </row>
    <row r="41" spans="1:20">
      <c r="A41" s="21" t="s">
        <v>12</v>
      </c>
      <c r="B41" s="33">
        <f t="shared" si="2"/>
        <v>288</v>
      </c>
      <c r="C41" s="33">
        <f t="shared" si="2"/>
        <v>7</v>
      </c>
      <c r="D41" s="33">
        <f t="shared" si="2"/>
        <v>0</v>
      </c>
      <c r="E41" s="33">
        <f t="shared" si="2"/>
        <v>11</v>
      </c>
      <c r="F41" s="33">
        <f t="shared" si="2"/>
        <v>0</v>
      </c>
      <c r="G41" s="33">
        <f t="shared" si="2"/>
        <v>0</v>
      </c>
      <c r="H41" s="33">
        <f t="shared" si="2"/>
        <v>1</v>
      </c>
      <c r="I41" s="33">
        <f t="shared" si="2"/>
        <v>0</v>
      </c>
      <c r="J41" s="38">
        <f t="shared" si="3"/>
        <v>19</v>
      </c>
      <c r="K41" s="20">
        <f t="shared" si="4"/>
        <v>307</v>
      </c>
      <c r="L41" s="37">
        <f t="shared" si="5"/>
        <v>6.1889250814332247E-2</v>
      </c>
      <c r="M41" s="42">
        <f t="shared" si="6"/>
        <v>8</v>
      </c>
      <c r="N41" s="121" t="s">
        <v>12</v>
      </c>
      <c r="R41">
        <v>1</v>
      </c>
      <c r="S41">
        <v>5</v>
      </c>
      <c r="T41" t="s">
        <v>13</v>
      </c>
    </row>
    <row r="42" spans="1:20">
      <c r="A42" s="21" t="s">
        <v>13</v>
      </c>
      <c r="B42" s="33">
        <f t="shared" si="2"/>
        <v>317</v>
      </c>
      <c r="C42" s="33">
        <f t="shared" si="2"/>
        <v>10</v>
      </c>
      <c r="D42" s="33">
        <f t="shared" si="2"/>
        <v>1</v>
      </c>
      <c r="E42" s="33">
        <f t="shared" si="2"/>
        <v>4</v>
      </c>
      <c r="F42" s="33">
        <f t="shared" si="2"/>
        <v>0</v>
      </c>
      <c r="G42" s="33">
        <f t="shared" si="2"/>
        <v>1</v>
      </c>
      <c r="H42" s="33">
        <f t="shared" si="2"/>
        <v>4</v>
      </c>
      <c r="I42" s="33">
        <f t="shared" si="2"/>
        <v>5</v>
      </c>
      <c r="J42" s="38">
        <f t="shared" si="3"/>
        <v>25</v>
      </c>
      <c r="K42" s="20">
        <f t="shared" si="4"/>
        <v>342</v>
      </c>
      <c r="L42" s="37">
        <f t="shared" si="5"/>
        <v>7.3099415204678359E-2</v>
      </c>
      <c r="M42" s="42">
        <f t="shared" si="6"/>
        <v>4</v>
      </c>
      <c r="N42" s="121" t="s">
        <v>13</v>
      </c>
      <c r="R42">
        <v>4</v>
      </c>
      <c r="S42">
        <v>6</v>
      </c>
      <c r="T42" t="s">
        <v>13</v>
      </c>
    </row>
    <row r="43" spans="1:20">
      <c r="A43" s="21" t="s">
        <v>14</v>
      </c>
      <c r="B43" s="33">
        <f t="shared" si="2"/>
        <v>5439</v>
      </c>
      <c r="C43" s="33">
        <f t="shared" si="2"/>
        <v>24</v>
      </c>
      <c r="D43" s="33">
        <f t="shared" si="2"/>
        <v>4</v>
      </c>
      <c r="E43" s="33">
        <f t="shared" si="2"/>
        <v>34</v>
      </c>
      <c r="F43" s="33">
        <f t="shared" si="2"/>
        <v>4</v>
      </c>
      <c r="G43" s="33">
        <f t="shared" si="2"/>
        <v>0</v>
      </c>
      <c r="H43" s="33">
        <f t="shared" si="2"/>
        <v>90</v>
      </c>
      <c r="I43" s="33">
        <f t="shared" si="2"/>
        <v>21</v>
      </c>
      <c r="J43" s="38">
        <f t="shared" si="3"/>
        <v>177</v>
      </c>
      <c r="K43" s="20">
        <f t="shared" si="4"/>
        <v>5616</v>
      </c>
      <c r="L43" s="37">
        <f t="shared" si="5"/>
        <v>3.1517094017094016E-2</v>
      </c>
      <c r="M43" s="42">
        <f t="shared" si="6"/>
        <v>20</v>
      </c>
      <c r="N43" s="121" t="s">
        <v>14</v>
      </c>
      <c r="R43">
        <v>5</v>
      </c>
      <c r="S43">
        <v>7</v>
      </c>
      <c r="T43" t="s">
        <v>13</v>
      </c>
    </row>
    <row r="44" spans="1:20">
      <c r="A44" s="21" t="s">
        <v>15</v>
      </c>
      <c r="B44" s="33">
        <f t="shared" si="2"/>
        <v>1064</v>
      </c>
      <c r="C44" s="33">
        <f t="shared" si="2"/>
        <v>7</v>
      </c>
      <c r="D44" s="33">
        <f t="shared" si="2"/>
        <v>0</v>
      </c>
      <c r="E44" s="33">
        <f t="shared" si="2"/>
        <v>8</v>
      </c>
      <c r="F44" s="33">
        <f t="shared" si="2"/>
        <v>1</v>
      </c>
      <c r="G44" s="33">
        <f t="shared" si="2"/>
        <v>0</v>
      </c>
      <c r="H44" s="33">
        <f t="shared" si="2"/>
        <v>20</v>
      </c>
      <c r="I44" s="33">
        <f t="shared" si="2"/>
        <v>5</v>
      </c>
      <c r="J44" s="38">
        <f t="shared" si="3"/>
        <v>41</v>
      </c>
      <c r="K44" s="20">
        <f t="shared" si="4"/>
        <v>1105</v>
      </c>
      <c r="L44" s="37">
        <f t="shared" si="5"/>
        <v>3.7104072398190045E-2</v>
      </c>
      <c r="M44" s="42">
        <f t="shared" si="6"/>
        <v>18</v>
      </c>
      <c r="N44" s="121" t="s">
        <v>15</v>
      </c>
      <c r="R44">
        <v>5439</v>
      </c>
      <c r="S44">
        <v>0</v>
      </c>
      <c r="T44" t="s">
        <v>14</v>
      </c>
    </row>
    <row r="45" spans="1:20">
      <c r="A45" s="21" t="s">
        <v>16</v>
      </c>
      <c r="B45" s="33">
        <f t="shared" si="2"/>
        <v>1432</v>
      </c>
      <c r="C45" s="33">
        <f t="shared" si="2"/>
        <v>41</v>
      </c>
      <c r="D45" s="33">
        <f t="shared" si="2"/>
        <v>1</v>
      </c>
      <c r="E45" s="33">
        <f t="shared" si="2"/>
        <v>38</v>
      </c>
      <c r="F45" s="33">
        <f t="shared" si="2"/>
        <v>0</v>
      </c>
      <c r="G45" s="33">
        <f t="shared" si="2"/>
        <v>0</v>
      </c>
      <c r="H45" s="33">
        <f t="shared" si="2"/>
        <v>25</v>
      </c>
      <c r="I45" s="33">
        <f t="shared" si="2"/>
        <v>7</v>
      </c>
      <c r="J45" s="38">
        <f t="shared" si="3"/>
        <v>112</v>
      </c>
      <c r="K45" s="20">
        <f t="shared" si="4"/>
        <v>1544</v>
      </c>
      <c r="L45" s="37">
        <f t="shared" si="5"/>
        <v>7.2538860103626937E-2</v>
      </c>
      <c r="M45" s="42">
        <f t="shared" si="6"/>
        <v>5</v>
      </c>
      <c r="N45" s="121" t="s">
        <v>16</v>
      </c>
      <c r="R45">
        <v>24</v>
      </c>
      <c r="S45">
        <v>1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1779</v>
      </c>
      <c r="C46" s="33">
        <f t="shared" si="7"/>
        <v>20</v>
      </c>
      <c r="D46" s="33">
        <f t="shared" si="7"/>
        <v>2</v>
      </c>
      <c r="E46" s="33">
        <f t="shared" si="7"/>
        <v>43</v>
      </c>
      <c r="F46" s="33">
        <f t="shared" si="7"/>
        <v>0</v>
      </c>
      <c r="G46" s="33">
        <f t="shared" si="7"/>
        <v>0</v>
      </c>
      <c r="H46" s="33">
        <f t="shared" si="7"/>
        <v>21</v>
      </c>
      <c r="I46" s="33">
        <f t="shared" si="7"/>
        <v>11</v>
      </c>
      <c r="J46" s="38">
        <f t="shared" si="3"/>
        <v>97</v>
      </c>
      <c r="K46" s="20">
        <f t="shared" si="4"/>
        <v>1876</v>
      </c>
      <c r="L46" s="37">
        <f t="shared" si="5"/>
        <v>5.1705756929637525E-2</v>
      </c>
      <c r="M46" s="42">
        <f t="shared" si="6"/>
        <v>12</v>
      </c>
      <c r="N46" s="121" t="s">
        <v>17</v>
      </c>
      <c r="R46">
        <v>4</v>
      </c>
      <c r="S46">
        <v>2</v>
      </c>
      <c r="T46" t="s">
        <v>14</v>
      </c>
    </row>
    <row r="47" spans="1:20">
      <c r="A47" s="21" t="s">
        <v>18</v>
      </c>
      <c r="B47" s="33">
        <f t="shared" si="7"/>
        <v>8592</v>
      </c>
      <c r="C47" s="33">
        <f t="shared" si="7"/>
        <v>45</v>
      </c>
      <c r="D47" s="33">
        <f t="shared" si="7"/>
        <v>2</v>
      </c>
      <c r="E47" s="33">
        <f t="shared" si="7"/>
        <v>45</v>
      </c>
      <c r="F47" s="33">
        <f t="shared" si="7"/>
        <v>1</v>
      </c>
      <c r="G47" s="33">
        <f t="shared" si="7"/>
        <v>0</v>
      </c>
      <c r="H47" s="33">
        <f t="shared" si="7"/>
        <v>84</v>
      </c>
      <c r="I47" s="33">
        <f t="shared" si="7"/>
        <v>47</v>
      </c>
      <c r="J47" s="38">
        <f t="shared" si="3"/>
        <v>224</v>
      </c>
      <c r="K47" s="20">
        <f t="shared" si="4"/>
        <v>8816</v>
      </c>
      <c r="L47" s="37">
        <f t="shared" si="5"/>
        <v>2.5408348457350273E-2</v>
      </c>
      <c r="M47" s="42">
        <f t="shared" si="6"/>
        <v>23</v>
      </c>
      <c r="N47" s="121" t="s">
        <v>18</v>
      </c>
      <c r="R47">
        <v>34</v>
      </c>
      <c r="S47">
        <v>3</v>
      </c>
      <c r="T47" t="s">
        <v>14</v>
      </c>
    </row>
    <row r="48" spans="1:20">
      <c r="A48" s="21" t="s">
        <v>19</v>
      </c>
      <c r="B48" s="33">
        <f t="shared" si="7"/>
        <v>1783</v>
      </c>
      <c r="C48" s="33">
        <f t="shared" si="7"/>
        <v>42</v>
      </c>
      <c r="D48" s="33">
        <f t="shared" si="7"/>
        <v>1</v>
      </c>
      <c r="E48" s="33">
        <f t="shared" si="7"/>
        <v>38</v>
      </c>
      <c r="F48" s="33">
        <f t="shared" si="7"/>
        <v>0</v>
      </c>
      <c r="G48" s="33">
        <f t="shared" si="7"/>
        <v>0</v>
      </c>
      <c r="H48" s="33">
        <f t="shared" si="7"/>
        <v>35</v>
      </c>
      <c r="I48" s="33">
        <f t="shared" si="7"/>
        <v>11</v>
      </c>
      <c r="J48" s="38">
        <f t="shared" si="3"/>
        <v>127</v>
      </c>
      <c r="K48" s="20">
        <f t="shared" si="4"/>
        <v>1910</v>
      </c>
      <c r="L48" s="37">
        <f t="shared" si="5"/>
        <v>6.6492146596858634E-2</v>
      </c>
      <c r="M48" s="42">
        <f t="shared" si="6"/>
        <v>7</v>
      </c>
      <c r="N48" s="121" t="s">
        <v>19</v>
      </c>
      <c r="R48">
        <v>4</v>
      </c>
      <c r="S48">
        <v>4</v>
      </c>
      <c r="T48" t="s">
        <v>14</v>
      </c>
    </row>
    <row r="49" spans="1:20">
      <c r="A49" s="21" t="s">
        <v>20</v>
      </c>
      <c r="B49" s="33">
        <f t="shared" si="7"/>
        <v>3607</v>
      </c>
      <c r="C49" s="33">
        <f t="shared" si="7"/>
        <v>30</v>
      </c>
      <c r="D49" s="33">
        <f t="shared" si="7"/>
        <v>3</v>
      </c>
      <c r="E49" s="33">
        <f t="shared" si="7"/>
        <v>28</v>
      </c>
      <c r="F49" s="33">
        <f t="shared" si="7"/>
        <v>2</v>
      </c>
      <c r="G49" s="33">
        <f t="shared" si="7"/>
        <v>0</v>
      </c>
      <c r="H49" s="33">
        <f t="shared" si="7"/>
        <v>64</v>
      </c>
      <c r="I49" s="33">
        <f t="shared" si="7"/>
        <v>23</v>
      </c>
      <c r="J49" s="38">
        <f t="shared" si="3"/>
        <v>150</v>
      </c>
      <c r="K49" s="20">
        <f t="shared" si="4"/>
        <v>3757</v>
      </c>
      <c r="L49" s="37">
        <f t="shared" si="5"/>
        <v>3.9925472451424006E-2</v>
      </c>
      <c r="M49" s="42">
        <f t="shared" si="6"/>
        <v>16</v>
      </c>
      <c r="N49" s="121" t="s">
        <v>20</v>
      </c>
      <c r="R49">
        <v>90</v>
      </c>
      <c r="S49">
        <v>6</v>
      </c>
      <c r="T49" t="s">
        <v>14</v>
      </c>
    </row>
    <row r="50" spans="1:20">
      <c r="A50" s="21" t="s">
        <v>21</v>
      </c>
      <c r="B50" s="33">
        <f t="shared" si="7"/>
        <v>5012</v>
      </c>
      <c r="C50" s="33">
        <f t="shared" si="7"/>
        <v>38</v>
      </c>
      <c r="D50" s="33">
        <f t="shared" si="7"/>
        <v>2</v>
      </c>
      <c r="E50" s="33">
        <f t="shared" si="7"/>
        <v>35</v>
      </c>
      <c r="F50" s="33">
        <f t="shared" si="7"/>
        <v>0</v>
      </c>
      <c r="G50" s="33">
        <f t="shared" si="7"/>
        <v>0</v>
      </c>
      <c r="H50" s="33">
        <f t="shared" si="7"/>
        <v>93</v>
      </c>
      <c r="I50" s="33">
        <f t="shared" si="7"/>
        <v>29</v>
      </c>
      <c r="J50" s="38">
        <f t="shared" si="3"/>
        <v>197</v>
      </c>
      <c r="K50" s="20">
        <f t="shared" si="4"/>
        <v>5209</v>
      </c>
      <c r="L50" s="37">
        <f t="shared" si="5"/>
        <v>3.7819159147629101E-2</v>
      </c>
      <c r="M50" s="42">
        <f t="shared" si="6"/>
        <v>17</v>
      </c>
      <c r="N50" s="121" t="s">
        <v>21</v>
      </c>
      <c r="R50">
        <v>21</v>
      </c>
      <c r="S50">
        <v>7</v>
      </c>
      <c r="T50" t="s">
        <v>14</v>
      </c>
    </row>
    <row r="51" spans="1:20">
      <c r="A51" s="21" t="s">
        <v>22</v>
      </c>
      <c r="B51" s="33">
        <f t="shared" si="7"/>
        <v>1528</v>
      </c>
      <c r="C51" s="33">
        <f t="shared" si="7"/>
        <v>31</v>
      </c>
      <c r="D51" s="33">
        <f t="shared" si="7"/>
        <v>1</v>
      </c>
      <c r="E51" s="33">
        <f t="shared" si="7"/>
        <v>20</v>
      </c>
      <c r="F51" s="33">
        <f t="shared" si="7"/>
        <v>0</v>
      </c>
      <c r="G51" s="33">
        <f t="shared" si="7"/>
        <v>1</v>
      </c>
      <c r="H51" s="33">
        <f t="shared" si="7"/>
        <v>32</v>
      </c>
      <c r="I51" s="33">
        <f t="shared" si="7"/>
        <v>12</v>
      </c>
      <c r="J51" s="38">
        <f t="shared" si="3"/>
        <v>97</v>
      </c>
      <c r="K51" s="20">
        <f t="shared" si="4"/>
        <v>1625</v>
      </c>
      <c r="L51" s="37">
        <f t="shared" si="5"/>
        <v>5.969230769230769E-2</v>
      </c>
      <c r="M51" s="42">
        <f t="shared" si="6"/>
        <v>9</v>
      </c>
      <c r="N51" s="121" t="s">
        <v>22</v>
      </c>
      <c r="R51">
        <v>1064</v>
      </c>
      <c r="S51">
        <v>0</v>
      </c>
      <c r="T51" t="s">
        <v>15</v>
      </c>
    </row>
    <row r="52" spans="1:20">
      <c r="A52" s="21" t="s">
        <v>23</v>
      </c>
      <c r="B52" s="33">
        <f t="shared" si="7"/>
        <v>1715</v>
      </c>
      <c r="C52" s="33">
        <f t="shared" si="7"/>
        <v>22</v>
      </c>
      <c r="D52" s="33">
        <f t="shared" si="7"/>
        <v>1</v>
      </c>
      <c r="E52" s="33">
        <f t="shared" si="7"/>
        <v>25</v>
      </c>
      <c r="F52" s="33">
        <f t="shared" si="7"/>
        <v>0</v>
      </c>
      <c r="G52" s="33">
        <f t="shared" si="7"/>
        <v>0</v>
      </c>
      <c r="H52" s="33">
        <f t="shared" si="7"/>
        <v>23</v>
      </c>
      <c r="I52" s="33">
        <f t="shared" si="7"/>
        <v>24</v>
      </c>
      <c r="J52" s="38">
        <f t="shared" si="3"/>
        <v>95</v>
      </c>
      <c r="K52" s="20">
        <f t="shared" si="4"/>
        <v>1810</v>
      </c>
      <c r="L52" s="37">
        <f t="shared" si="5"/>
        <v>5.2486187845303865E-2</v>
      </c>
      <c r="M52" s="42">
        <f t="shared" si="6"/>
        <v>11</v>
      </c>
      <c r="N52" s="121" t="s">
        <v>23</v>
      </c>
      <c r="R52">
        <v>7</v>
      </c>
      <c r="S52">
        <v>1</v>
      </c>
      <c r="T52" t="s">
        <v>15</v>
      </c>
    </row>
    <row r="53" spans="1:20">
      <c r="A53" s="21" t="s">
        <v>24</v>
      </c>
      <c r="B53" s="33">
        <f t="shared" si="7"/>
        <v>2851</v>
      </c>
      <c r="C53" s="33">
        <f t="shared" si="7"/>
        <v>14</v>
      </c>
      <c r="D53" s="33">
        <f t="shared" si="7"/>
        <v>0</v>
      </c>
      <c r="E53" s="33">
        <f t="shared" si="7"/>
        <v>16</v>
      </c>
      <c r="F53" s="33">
        <f t="shared" si="7"/>
        <v>0</v>
      </c>
      <c r="G53" s="33">
        <f t="shared" si="7"/>
        <v>0</v>
      </c>
      <c r="H53" s="33">
        <f t="shared" si="7"/>
        <v>38</v>
      </c>
      <c r="I53" s="33">
        <f t="shared" si="7"/>
        <v>9</v>
      </c>
      <c r="J53" s="38">
        <f t="shared" si="3"/>
        <v>77</v>
      </c>
      <c r="K53" s="20">
        <f t="shared" si="4"/>
        <v>2928</v>
      </c>
      <c r="L53" s="37">
        <f t="shared" si="5"/>
        <v>2.6297814207650275E-2</v>
      </c>
      <c r="M53" s="42">
        <f t="shared" si="6"/>
        <v>22</v>
      </c>
      <c r="N53" s="121" t="s">
        <v>24</v>
      </c>
      <c r="R53">
        <v>8</v>
      </c>
      <c r="S53">
        <v>3</v>
      </c>
      <c r="T53" t="s">
        <v>15</v>
      </c>
    </row>
    <row r="54" spans="1:20">
      <c r="A54" s="21" t="s">
        <v>25</v>
      </c>
      <c r="B54" s="33">
        <f t="shared" si="7"/>
        <v>502</v>
      </c>
      <c r="C54" s="33">
        <f t="shared" si="7"/>
        <v>9</v>
      </c>
      <c r="D54" s="33">
        <f t="shared" si="7"/>
        <v>1</v>
      </c>
      <c r="E54" s="33">
        <f t="shared" si="7"/>
        <v>12</v>
      </c>
      <c r="F54" s="33">
        <f t="shared" si="7"/>
        <v>0</v>
      </c>
      <c r="G54" s="33">
        <f t="shared" si="7"/>
        <v>0</v>
      </c>
      <c r="H54" s="33">
        <f t="shared" si="7"/>
        <v>10</v>
      </c>
      <c r="I54" s="33">
        <f t="shared" si="7"/>
        <v>11</v>
      </c>
      <c r="J54" s="38">
        <f t="shared" si="3"/>
        <v>43</v>
      </c>
      <c r="K54" s="20">
        <f t="shared" si="4"/>
        <v>545</v>
      </c>
      <c r="L54" s="37">
        <f t="shared" si="5"/>
        <v>7.8899082568807344E-2</v>
      </c>
      <c r="M54" s="42">
        <f t="shared" si="6"/>
        <v>2</v>
      </c>
      <c r="N54" s="121" t="s">
        <v>25</v>
      </c>
      <c r="R54">
        <v>1</v>
      </c>
      <c r="S54">
        <v>4</v>
      </c>
      <c r="T54" t="s">
        <v>15</v>
      </c>
    </row>
    <row r="55" spans="1:20">
      <c r="A55" s="21" t="s">
        <v>26</v>
      </c>
      <c r="B55" s="33">
        <f t="shared" si="7"/>
        <v>1998</v>
      </c>
      <c r="C55" s="33">
        <f t="shared" si="7"/>
        <v>29</v>
      </c>
      <c r="D55" s="33">
        <f t="shared" si="7"/>
        <v>1</v>
      </c>
      <c r="E55" s="33">
        <f t="shared" si="7"/>
        <v>20</v>
      </c>
      <c r="F55" s="33">
        <f t="shared" si="7"/>
        <v>1</v>
      </c>
      <c r="G55" s="33">
        <f t="shared" si="7"/>
        <v>0</v>
      </c>
      <c r="H55" s="33">
        <f t="shared" si="7"/>
        <v>29</v>
      </c>
      <c r="I55" s="33">
        <f t="shared" si="7"/>
        <v>12</v>
      </c>
      <c r="J55" s="38">
        <f t="shared" si="3"/>
        <v>92</v>
      </c>
      <c r="K55" s="20">
        <f t="shared" si="4"/>
        <v>2090</v>
      </c>
      <c r="L55" s="37">
        <f t="shared" si="5"/>
        <v>4.4019138755980861E-2</v>
      </c>
      <c r="M55" s="42">
        <f t="shared" si="6"/>
        <v>14</v>
      </c>
      <c r="N55" s="121" t="s">
        <v>26</v>
      </c>
      <c r="R55">
        <v>20</v>
      </c>
      <c r="S55">
        <v>6</v>
      </c>
      <c r="T55" t="s">
        <v>15</v>
      </c>
    </row>
    <row r="56" spans="1:20">
      <c r="A56" s="21" t="s">
        <v>27</v>
      </c>
      <c r="B56" s="33">
        <f t="shared" si="7"/>
        <v>5310</v>
      </c>
      <c r="C56" s="33">
        <f t="shared" si="7"/>
        <v>23</v>
      </c>
      <c r="D56" s="33">
        <f t="shared" si="7"/>
        <v>1</v>
      </c>
      <c r="E56" s="33">
        <f t="shared" si="7"/>
        <v>24</v>
      </c>
      <c r="F56" s="33">
        <f t="shared" si="7"/>
        <v>0</v>
      </c>
      <c r="G56" s="33">
        <f t="shared" si="7"/>
        <v>0</v>
      </c>
      <c r="H56" s="33">
        <f t="shared" si="7"/>
        <v>63</v>
      </c>
      <c r="I56" s="33">
        <f t="shared" si="7"/>
        <v>13</v>
      </c>
      <c r="J56" s="38">
        <f t="shared" si="3"/>
        <v>124</v>
      </c>
      <c r="K56" s="20">
        <f t="shared" si="4"/>
        <v>5434</v>
      </c>
      <c r="L56" s="37">
        <f t="shared" si="5"/>
        <v>2.2819285977180713E-2</v>
      </c>
      <c r="M56" s="42">
        <f t="shared" si="6"/>
        <v>24</v>
      </c>
      <c r="N56" s="121" t="s">
        <v>27</v>
      </c>
      <c r="R56">
        <v>5</v>
      </c>
      <c r="S56">
        <v>7</v>
      </c>
      <c r="T56" t="s">
        <v>15</v>
      </c>
    </row>
    <row r="57" spans="1:20">
      <c r="A57" s="21" t="s">
        <v>28</v>
      </c>
      <c r="B57" s="33">
        <f t="shared" si="7"/>
        <v>6481</v>
      </c>
      <c r="C57" s="33">
        <f t="shared" si="7"/>
        <v>51</v>
      </c>
      <c r="D57" s="33">
        <f t="shared" si="7"/>
        <v>0</v>
      </c>
      <c r="E57" s="33">
        <f t="shared" si="7"/>
        <v>65</v>
      </c>
      <c r="F57" s="33">
        <f t="shared" si="7"/>
        <v>0</v>
      </c>
      <c r="G57" s="33">
        <f t="shared" si="7"/>
        <v>1</v>
      </c>
      <c r="H57" s="33">
        <f t="shared" si="7"/>
        <v>168</v>
      </c>
      <c r="I57" s="33">
        <f t="shared" si="7"/>
        <v>41</v>
      </c>
      <c r="J57" s="38">
        <f t="shared" si="3"/>
        <v>326</v>
      </c>
      <c r="K57" s="20">
        <f t="shared" si="4"/>
        <v>6807</v>
      </c>
      <c r="L57" s="37">
        <f t="shared" si="5"/>
        <v>4.7891876009989717E-2</v>
      </c>
      <c r="M57" s="42">
        <f t="shared" si="6"/>
        <v>13</v>
      </c>
      <c r="N57" s="121" t="s">
        <v>28</v>
      </c>
      <c r="R57">
        <v>1432</v>
      </c>
      <c r="S57">
        <v>0</v>
      </c>
      <c r="T57" t="s">
        <v>16</v>
      </c>
    </row>
    <row r="58" spans="1:20">
      <c r="A58" s="21" t="s">
        <v>29</v>
      </c>
      <c r="B58" s="33">
        <f t="shared" si="7"/>
        <v>9397</v>
      </c>
      <c r="C58" s="33">
        <f t="shared" si="7"/>
        <v>22</v>
      </c>
      <c r="D58" s="33">
        <f t="shared" si="7"/>
        <v>5</v>
      </c>
      <c r="E58" s="33">
        <f t="shared" si="7"/>
        <v>40</v>
      </c>
      <c r="F58" s="33">
        <f t="shared" si="7"/>
        <v>1</v>
      </c>
      <c r="G58" s="33">
        <f t="shared" si="7"/>
        <v>0</v>
      </c>
      <c r="H58" s="33">
        <f t="shared" si="7"/>
        <v>213</v>
      </c>
      <c r="I58" s="33">
        <f t="shared" si="7"/>
        <v>42</v>
      </c>
      <c r="J58" s="38">
        <f t="shared" si="3"/>
        <v>323</v>
      </c>
      <c r="K58" s="20">
        <f t="shared" si="4"/>
        <v>9720</v>
      </c>
      <c r="L58" s="37">
        <f t="shared" si="5"/>
        <v>3.3230452674897118E-2</v>
      </c>
      <c r="M58" s="42">
        <f t="shared" si="6"/>
        <v>19</v>
      </c>
      <c r="N58" s="121" t="s">
        <v>29</v>
      </c>
      <c r="R58">
        <v>41</v>
      </c>
      <c r="S58">
        <v>1</v>
      </c>
      <c r="T58" t="s">
        <v>16</v>
      </c>
    </row>
    <row r="59" spans="1:20">
      <c r="A59" s="21" t="s">
        <v>30</v>
      </c>
      <c r="B59" s="33">
        <f t="shared" si="7"/>
        <v>4338</v>
      </c>
      <c r="C59" s="33">
        <f t="shared" si="7"/>
        <v>19</v>
      </c>
      <c r="D59" s="33">
        <f t="shared" si="7"/>
        <v>2</v>
      </c>
      <c r="E59" s="33">
        <f t="shared" si="7"/>
        <v>25</v>
      </c>
      <c r="F59" s="33">
        <f t="shared" si="7"/>
        <v>0</v>
      </c>
      <c r="G59" s="33">
        <f t="shared" si="7"/>
        <v>0</v>
      </c>
      <c r="H59" s="33">
        <f t="shared" si="7"/>
        <v>58</v>
      </c>
      <c r="I59" s="33">
        <f t="shared" si="7"/>
        <v>15</v>
      </c>
      <c r="J59" s="38">
        <f t="shared" si="3"/>
        <v>119</v>
      </c>
      <c r="K59" s="20">
        <f t="shared" si="4"/>
        <v>4457</v>
      </c>
      <c r="L59" s="37">
        <f t="shared" si="5"/>
        <v>2.6699573704285395E-2</v>
      </c>
      <c r="M59" s="42">
        <f t="shared" si="6"/>
        <v>21</v>
      </c>
      <c r="N59" s="122" t="s">
        <v>30</v>
      </c>
      <c r="R59">
        <v>1</v>
      </c>
      <c r="S59">
        <v>2</v>
      </c>
      <c r="T59" t="s">
        <v>16</v>
      </c>
    </row>
    <row r="60" spans="1:20">
      <c r="A60" s="17" t="s">
        <v>39</v>
      </c>
      <c r="B60" s="59">
        <f t="shared" ref="B60:I60" si="8">SUM(B36:B59)</f>
        <v>68706</v>
      </c>
      <c r="C60" s="18">
        <f t="shared" si="8"/>
        <v>571</v>
      </c>
      <c r="D60" s="18">
        <f t="shared" si="8"/>
        <v>32</v>
      </c>
      <c r="E60" s="18">
        <f t="shared" si="8"/>
        <v>622</v>
      </c>
      <c r="F60" s="18">
        <f t="shared" si="8"/>
        <v>11</v>
      </c>
      <c r="G60" s="18">
        <f t="shared" si="8"/>
        <v>4</v>
      </c>
      <c r="H60" s="18">
        <f t="shared" si="8"/>
        <v>1141</v>
      </c>
      <c r="I60" s="18">
        <f t="shared" si="8"/>
        <v>427</v>
      </c>
      <c r="J60" s="60">
        <f t="shared" si="3"/>
        <v>2808</v>
      </c>
      <c r="K60" s="18">
        <f t="shared" si="4"/>
        <v>71514</v>
      </c>
      <c r="L60" s="37">
        <f>J60/K60</f>
        <v>3.9265039013340046E-2</v>
      </c>
      <c r="M60" s="2"/>
      <c r="N60" s="21" t="s">
        <v>39</v>
      </c>
      <c r="R60">
        <v>38</v>
      </c>
      <c r="S60">
        <v>3</v>
      </c>
      <c r="T60" t="s">
        <v>16</v>
      </c>
    </row>
    <row r="61" spans="1:20">
      <c r="R61">
        <v>25</v>
      </c>
      <c r="S61">
        <v>6</v>
      </c>
      <c r="T61" t="s">
        <v>16</v>
      </c>
    </row>
    <row r="62" spans="1:20">
      <c r="J62" s="27" t="s">
        <v>61</v>
      </c>
      <c r="K62" s="52">
        <f>SUM(C60:I60)</f>
        <v>2808</v>
      </c>
      <c r="R62">
        <v>7</v>
      </c>
      <c r="S62">
        <v>7</v>
      </c>
      <c r="T62" t="s">
        <v>16</v>
      </c>
    </row>
    <row r="63" spans="1:20">
      <c r="I63" s="4"/>
      <c r="J63" s="27" t="s">
        <v>59</v>
      </c>
      <c r="K63" s="32">
        <f>K62/K60</f>
        <v>3.9265039013340046E-2</v>
      </c>
      <c r="R63">
        <v>1779</v>
      </c>
      <c r="S63">
        <v>0</v>
      </c>
      <c r="T63" t="s">
        <v>17</v>
      </c>
    </row>
    <row r="64" spans="1:20">
      <c r="K64" s="2"/>
      <c r="N64"/>
      <c r="R64">
        <v>20</v>
      </c>
      <c r="S64">
        <v>1</v>
      </c>
      <c r="T64" t="s">
        <v>17</v>
      </c>
    </row>
    <row r="65" spans="1:20">
      <c r="K65" s="2"/>
      <c r="N65"/>
      <c r="R65">
        <v>2</v>
      </c>
      <c r="S65">
        <v>2</v>
      </c>
      <c r="T65" t="s">
        <v>17</v>
      </c>
    </row>
    <row r="66" spans="1:20">
      <c r="A66" s="235"/>
      <c r="B66" s="235"/>
      <c r="C66" s="235"/>
      <c r="K66" s="2"/>
      <c r="N66"/>
      <c r="R66">
        <v>43</v>
      </c>
      <c r="S66">
        <v>3</v>
      </c>
      <c r="T66" t="s">
        <v>17</v>
      </c>
    </row>
    <row r="67" spans="1:20">
      <c r="A67" s="235"/>
      <c r="B67" s="235"/>
      <c r="C67" s="235"/>
      <c r="K67" s="2"/>
      <c r="N67"/>
      <c r="R67">
        <v>21</v>
      </c>
      <c r="S67">
        <v>6</v>
      </c>
      <c r="T67" t="s">
        <v>17</v>
      </c>
    </row>
    <row r="68" spans="1:20">
      <c r="A68" s="235"/>
      <c r="B68" s="235"/>
      <c r="C68" s="235"/>
      <c r="K68" s="2"/>
      <c r="N68"/>
      <c r="R68">
        <v>11</v>
      </c>
      <c r="S68">
        <v>7</v>
      </c>
      <c r="T68" t="s">
        <v>17</v>
      </c>
    </row>
    <row r="69" spans="1:20">
      <c r="A69" s="235"/>
      <c r="B69" s="235"/>
      <c r="C69" s="235"/>
      <c r="K69" s="2"/>
      <c r="N69"/>
      <c r="R69">
        <v>8592</v>
      </c>
      <c r="S69">
        <v>0</v>
      </c>
      <c r="T69" t="s">
        <v>18</v>
      </c>
    </row>
    <row r="70" spans="1:20">
      <c r="A70" s="235"/>
      <c r="B70" s="235"/>
      <c r="C70" s="235"/>
      <c r="K70" s="2"/>
      <c r="N70"/>
      <c r="R70">
        <v>45</v>
      </c>
      <c r="S70">
        <v>1</v>
      </c>
      <c r="T70" t="s">
        <v>18</v>
      </c>
    </row>
    <row r="71" spans="1:20">
      <c r="A71" s="235"/>
      <c r="B71" s="235"/>
      <c r="C71" s="235"/>
      <c r="K71" s="2"/>
      <c r="N71"/>
      <c r="R71">
        <v>2</v>
      </c>
      <c r="S71">
        <v>2</v>
      </c>
      <c r="T71" t="s">
        <v>18</v>
      </c>
    </row>
    <row r="72" spans="1:20">
      <c r="B72" s="235"/>
      <c r="C72" s="235"/>
      <c r="K72" s="2"/>
      <c r="N72"/>
      <c r="R72">
        <v>45</v>
      </c>
      <c r="S72">
        <v>3</v>
      </c>
      <c r="T72" t="s">
        <v>18</v>
      </c>
    </row>
    <row r="73" spans="1:20">
      <c r="A73" s="235"/>
      <c r="B73" s="235"/>
      <c r="C73" s="235"/>
      <c r="K73" s="2"/>
      <c r="N73"/>
      <c r="R73">
        <v>1</v>
      </c>
      <c r="S73">
        <v>4</v>
      </c>
      <c r="T73" t="s">
        <v>18</v>
      </c>
    </row>
    <row r="74" spans="1:20">
      <c r="A74" s="235"/>
      <c r="B74" s="235"/>
      <c r="C74" s="235"/>
      <c r="K74" s="2"/>
      <c r="N74"/>
      <c r="R74">
        <v>84</v>
      </c>
      <c r="S74">
        <v>6</v>
      </c>
      <c r="T74" t="s">
        <v>18</v>
      </c>
    </row>
    <row r="75" spans="1:20">
      <c r="A75" s="235"/>
      <c r="B75" s="235"/>
      <c r="C75" s="235"/>
      <c r="K75" s="2"/>
      <c r="N75"/>
      <c r="R75">
        <v>47</v>
      </c>
      <c r="S75">
        <v>7</v>
      </c>
      <c r="T75" t="s">
        <v>18</v>
      </c>
    </row>
    <row r="76" spans="1:20">
      <c r="A76" s="235"/>
      <c r="B76" s="235"/>
      <c r="C76" s="235"/>
      <c r="K76" s="2"/>
      <c r="N76"/>
      <c r="R76">
        <v>1783</v>
      </c>
      <c r="S76">
        <v>0</v>
      </c>
      <c r="T76" t="s">
        <v>19</v>
      </c>
    </row>
    <row r="77" spans="1:20">
      <c r="B77" s="235"/>
      <c r="C77" s="235"/>
      <c r="K77" s="2"/>
      <c r="N77"/>
      <c r="R77">
        <v>42</v>
      </c>
      <c r="S77">
        <v>1</v>
      </c>
      <c r="T77" t="s">
        <v>19</v>
      </c>
    </row>
    <row r="78" spans="1:20">
      <c r="A78" s="235"/>
      <c r="B78" s="235"/>
      <c r="C78" s="235"/>
      <c r="K78" s="2"/>
      <c r="N78"/>
      <c r="R78">
        <v>1</v>
      </c>
      <c r="S78">
        <v>2</v>
      </c>
      <c r="T78" t="s">
        <v>19</v>
      </c>
    </row>
    <row r="79" spans="1:20">
      <c r="B79" s="235"/>
      <c r="C79" s="235"/>
      <c r="K79" s="2"/>
      <c r="N79"/>
      <c r="R79">
        <v>38</v>
      </c>
      <c r="S79">
        <v>3</v>
      </c>
      <c r="T79" t="s">
        <v>19</v>
      </c>
    </row>
    <row r="80" spans="1:20">
      <c r="B80" s="235"/>
      <c r="C80" s="235"/>
      <c r="K80" s="2"/>
      <c r="N80"/>
      <c r="R80">
        <v>35</v>
      </c>
      <c r="S80">
        <v>6</v>
      </c>
      <c r="T80" t="s">
        <v>19</v>
      </c>
    </row>
    <row r="81" spans="1:20">
      <c r="A81" s="235"/>
      <c r="B81" s="235"/>
      <c r="C81" s="235"/>
      <c r="K81" s="2"/>
      <c r="N81"/>
      <c r="R81">
        <v>11</v>
      </c>
      <c r="S81">
        <v>7</v>
      </c>
      <c r="T81" t="s">
        <v>19</v>
      </c>
    </row>
    <row r="82" spans="1:20">
      <c r="A82" s="235"/>
      <c r="B82" s="235"/>
      <c r="C82" s="235"/>
      <c r="K82" s="2"/>
      <c r="N82"/>
      <c r="R82">
        <v>3607</v>
      </c>
      <c r="S82">
        <v>0</v>
      </c>
      <c r="T82" t="s">
        <v>20</v>
      </c>
    </row>
    <row r="83" spans="1:20">
      <c r="A83" s="235"/>
      <c r="B83" s="235"/>
      <c r="C83" s="235"/>
      <c r="K83" s="2"/>
      <c r="N83"/>
      <c r="R83">
        <v>30</v>
      </c>
      <c r="S83">
        <v>1</v>
      </c>
      <c r="T83" t="s">
        <v>20</v>
      </c>
    </row>
    <row r="84" spans="1:20">
      <c r="A84" s="235"/>
      <c r="B84" s="235"/>
      <c r="C84" s="235"/>
      <c r="K84" s="2"/>
      <c r="N84"/>
      <c r="R84">
        <v>3</v>
      </c>
      <c r="S84">
        <v>2</v>
      </c>
      <c r="T84" t="s">
        <v>20</v>
      </c>
    </row>
    <row r="85" spans="1:20">
      <c r="B85" s="235"/>
      <c r="C85" s="235"/>
      <c r="K85" s="2"/>
      <c r="N85"/>
      <c r="R85">
        <v>28</v>
      </c>
      <c r="S85">
        <v>3</v>
      </c>
      <c r="T85" t="s">
        <v>20</v>
      </c>
    </row>
    <row r="86" spans="1:20">
      <c r="A86" s="235"/>
      <c r="B86" s="235"/>
      <c r="C86" s="235"/>
      <c r="K86" s="2"/>
      <c r="N86"/>
      <c r="R86">
        <v>2</v>
      </c>
      <c r="S86">
        <v>4</v>
      </c>
      <c r="T86" t="s">
        <v>20</v>
      </c>
    </row>
    <row r="87" spans="1:20">
      <c r="A87" s="235"/>
      <c r="B87" s="235"/>
      <c r="C87" s="235"/>
      <c r="K87" s="2"/>
      <c r="N87"/>
      <c r="R87">
        <v>64</v>
      </c>
      <c r="S87">
        <v>6</v>
      </c>
      <c r="T87" t="s">
        <v>20</v>
      </c>
    </row>
    <row r="88" spans="1:20">
      <c r="B88" s="235"/>
      <c r="C88" s="235"/>
      <c r="K88" s="2"/>
      <c r="N88"/>
      <c r="R88">
        <v>23</v>
      </c>
      <c r="S88">
        <v>7</v>
      </c>
      <c r="T88" t="s">
        <v>20</v>
      </c>
    </row>
    <row r="89" spans="1:20">
      <c r="A89" s="235"/>
      <c r="B89" s="235"/>
      <c r="C89" s="235"/>
      <c r="K89" s="2"/>
      <c r="N89"/>
      <c r="R89">
        <v>5012</v>
      </c>
      <c r="S89">
        <v>0</v>
      </c>
      <c r="T89" t="s">
        <v>21</v>
      </c>
    </row>
    <row r="90" spans="1:20">
      <c r="A90" s="235"/>
      <c r="B90" s="235"/>
      <c r="C90" s="235"/>
      <c r="K90" s="2"/>
      <c r="N90"/>
      <c r="R90">
        <v>38</v>
      </c>
      <c r="S90">
        <v>1</v>
      </c>
      <c r="T90" t="s">
        <v>21</v>
      </c>
    </row>
    <row r="91" spans="1:20">
      <c r="A91" s="235"/>
      <c r="B91" s="235"/>
      <c r="C91" s="235"/>
      <c r="K91" s="2"/>
      <c r="N91"/>
      <c r="R91">
        <v>2</v>
      </c>
      <c r="S91">
        <v>2</v>
      </c>
      <c r="T91" t="s">
        <v>21</v>
      </c>
    </row>
    <row r="92" spans="1:20">
      <c r="A92" s="235"/>
      <c r="B92" s="235"/>
      <c r="C92" s="235"/>
      <c r="K92" s="2"/>
      <c r="N92"/>
      <c r="R92">
        <v>35</v>
      </c>
      <c r="S92">
        <v>3</v>
      </c>
      <c r="T92" t="s">
        <v>21</v>
      </c>
    </row>
    <row r="93" spans="1:20">
      <c r="B93" s="235"/>
      <c r="C93" s="235"/>
      <c r="K93" s="2"/>
      <c r="N93"/>
      <c r="R93">
        <v>93</v>
      </c>
      <c r="S93">
        <v>6</v>
      </c>
      <c r="T93" t="s">
        <v>21</v>
      </c>
    </row>
    <row r="94" spans="1:20">
      <c r="A94" s="235"/>
      <c r="B94" s="235"/>
      <c r="C94" s="235"/>
      <c r="K94" s="2"/>
      <c r="N94"/>
      <c r="R94">
        <v>29</v>
      </c>
      <c r="S94">
        <v>7</v>
      </c>
      <c r="T94" t="s">
        <v>21</v>
      </c>
    </row>
    <row r="95" spans="1:20">
      <c r="B95" s="235"/>
      <c r="C95" s="235"/>
      <c r="K95" s="2"/>
      <c r="N95"/>
      <c r="R95">
        <v>1528</v>
      </c>
      <c r="S95">
        <v>0</v>
      </c>
      <c r="T95" t="s">
        <v>22</v>
      </c>
    </row>
    <row r="96" spans="1:20">
      <c r="B96" s="235"/>
      <c r="C96" s="235"/>
      <c r="K96" s="2"/>
      <c r="N96"/>
      <c r="R96">
        <v>31</v>
      </c>
      <c r="S96">
        <v>1</v>
      </c>
      <c r="T96" t="s">
        <v>22</v>
      </c>
    </row>
    <row r="97" spans="1:20">
      <c r="A97" s="235"/>
      <c r="B97" s="235"/>
      <c r="C97" s="235"/>
      <c r="K97" s="2"/>
      <c r="N97"/>
      <c r="R97">
        <v>1</v>
      </c>
      <c r="S97">
        <v>2</v>
      </c>
      <c r="T97" t="s">
        <v>22</v>
      </c>
    </row>
    <row r="98" spans="1:20">
      <c r="A98" s="235"/>
      <c r="B98" s="235"/>
      <c r="C98" s="235"/>
      <c r="K98" s="2"/>
      <c r="N98"/>
      <c r="R98">
        <v>20</v>
      </c>
      <c r="S98">
        <v>3</v>
      </c>
      <c r="T98" t="s">
        <v>22</v>
      </c>
    </row>
    <row r="99" spans="1:20">
      <c r="A99" s="235"/>
      <c r="B99" s="235"/>
      <c r="C99" s="235"/>
      <c r="K99" s="2"/>
      <c r="N99"/>
      <c r="R99">
        <v>1</v>
      </c>
      <c r="S99">
        <v>5</v>
      </c>
      <c r="T99" t="s">
        <v>22</v>
      </c>
    </row>
    <row r="100" spans="1:20">
      <c r="A100" s="235"/>
      <c r="B100" s="235"/>
      <c r="C100" s="235"/>
      <c r="K100" s="2"/>
      <c r="N100"/>
      <c r="R100">
        <v>32</v>
      </c>
      <c r="S100">
        <v>6</v>
      </c>
      <c r="T100" t="s">
        <v>22</v>
      </c>
    </row>
    <row r="101" spans="1:20">
      <c r="A101" s="235"/>
      <c r="B101" s="235"/>
      <c r="C101" s="235"/>
      <c r="K101" s="2"/>
      <c r="N101"/>
      <c r="R101">
        <v>12</v>
      </c>
      <c r="S101">
        <v>7</v>
      </c>
      <c r="T101" t="s">
        <v>22</v>
      </c>
    </row>
    <row r="102" spans="1:20">
      <c r="A102" s="235"/>
      <c r="B102" s="235"/>
      <c r="C102" s="235"/>
      <c r="K102" s="2"/>
      <c r="N102"/>
      <c r="R102">
        <v>1715</v>
      </c>
      <c r="S102">
        <v>0</v>
      </c>
      <c r="T102" t="s">
        <v>23</v>
      </c>
    </row>
    <row r="103" spans="1:20">
      <c r="B103" s="235"/>
      <c r="C103" s="235"/>
      <c r="K103" s="2"/>
      <c r="N103"/>
      <c r="R103">
        <v>22</v>
      </c>
      <c r="S103">
        <v>1</v>
      </c>
      <c r="T103" t="s">
        <v>23</v>
      </c>
    </row>
    <row r="104" spans="1:20">
      <c r="B104" s="235"/>
      <c r="C104" s="235"/>
      <c r="K104" s="2"/>
      <c r="N104"/>
      <c r="R104">
        <v>1</v>
      </c>
      <c r="S104">
        <v>2</v>
      </c>
      <c r="T104" t="s">
        <v>23</v>
      </c>
    </row>
    <row r="105" spans="1:20">
      <c r="A105" s="235"/>
      <c r="B105" s="235"/>
      <c r="C105" s="235"/>
      <c r="K105" s="2"/>
      <c r="N105"/>
      <c r="R105">
        <v>25</v>
      </c>
      <c r="S105">
        <v>3</v>
      </c>
      <c r="T105" t="s">
        <v>23</v>
      </c>
    </row>
    <row r="106" spans="1:20">
      <c r="A106" s="235"/>
      <c r="B106" s="235"/>
      <c r="C106" s="235"/>
      <c r="K106" s="2"/>
      <c r="N106"/>
      <c r="R106">
        <v>23</v>
      </c>
      <c r="S106">
        <v>6</v>
      </c>
      <c r="T106" t="s">
        <v>23</v>
      </c>
    </row>
    <row r="107" spans="1:20">
      <c r="A107" s="235"/>
      <c r="B107" s="235"/>
      <c r="C107" s="235"/>
      <c r="K107" s="2"/>
      <c r="N107"/>
      <c r="R107">
        <v>24</v>
      </c>
      <c r="S107">
        <v>7</v>
      </c>
      <c r="T107" t="s">
        <v>23</v>
      </c>
    </row>
    <row r="108" spans="1:20">
      <c r="A108" s="235"/>
      <c r="B108" s="235"/>
      <c r="C108" s="235"/>
      <c r="K108" s="2"/>
      <c r="N108"/>
      <c r="R108">
        <v>2851</v>
      </c>
      <c r="S108">
        <v>0</v>
      </c>
      <c r="T108" t="s">
        <v>24</v>
      </c>
    </row>
    <row r="109" spans="1:20">
      <c r="A109" s="235"/>
      <c r="B109" s="235"/>
      <c r="C109" s="235"/>
      <c r="K109" s="2"/>
      <c r="N109"/>
      <c r="R109">
        <v>14</v>
      </c>
      <c r="S109">
        <v>1</v>
      </c>
      <c r="T109" t="s">
        <v>24</v>
      </c>
    </row>
    <row r="110" spans="1:20">
      <c r="A110" s="235"/>
      <c r="B110" s="235"/>
      <c r="C110" s="235"/>
      <c r="K110" s="2"/>
      <c r="N110"/>
      <c r="R110">
        <v>16</v>
      </c>
      <c r="S110">
        <v>3</v>
      </c>
      <c r="T110" t="s">
        <v>24</v>
      </c>
    </row>
    <row r="111" spans="1:20">
      <c r="B111" s="235"/>
      <c r="C111" s="235"/>
      <c r="K111" s="2"/>
      <c r="N111"/>
      <c r="R111">
        <v>38</v>
      </c>
      <c r="S111">
        <v>6</v>
      </c>
      <c r="T111" t="s">
        <v>24</v>
      </c>
    </row>
    <row r="112" spans="1:20">
      <c r="B112" s="235"/>
      <c r="C112" s="235"/>
      <c r="K112" s="2"/>
      <c r="N112"/>
      <c r="R112">
        <v>9</v>
      </c>
      <c r="S112">
        <v>7</v>
      </c>
      <c r="T112" t="s">
        <v>24</v>
      </c>
    </row>
    <row r="113" spans="1:20">
      <c r="A113" s="235"/>
      <c r="B113" s="235"/>
      <c r="C113" s="235"/>
      <c r="K113" s="2"/>
      <c r="N113"/>
      <c r="R113">
        <v>502</v>
      </c>
      <c r="S113">
        <v>0</v>
      </c>
      <c r="T113" t="s">
        <v>25</v>
      </c>
    </row>
    <row r="114" spans="1:20">
      <c r="A114" s="235"/>
      <c r="B114" s="235"/>
      <c r="C114" s="235"/>
      <c r="K114" s="2"/>
      <c r="N114"/>
      <c r="R114">
        <v>9</v>
      </c>
      <c r="S114">
        <v>1</v>
      </c>
      <c r="T114" t="s">
        <v>25</v>
      </c>
    </row>
    <row r="115" spans="1:20">
      <c r="A115" s="235"/>
      <c r="B115" s="235"/>
      <c r="C115" s="235"/>
      <c r="K115" s="2"/>
      <c r="N115"/>
      <c r="R115">
        <v>1</v>
      </c>
      <c r="S115">
        <v>2</v>
      </c>
      <c r="T115" t="s">
        <v>25</v>
      </c>
    </row>
    <row r="116" spans="1:20">
      <c r="A116" s="235"/>
      <c r="B116" s="235"/>
      <c r="C116" s="235"/>
      <c r="K116" s="2"/>
      <c r="N116"/>
      <c r="R116">
        <v>12</v>
      </c>
      <c r="S116">
        <v>3</v>
      </c>
      <c r="T116" t="s">
        <v>25</v>
      </c>
    </row>
    <row r="117" spans="1:20">
      <c r="B117" s="235"/>
      <c r="C117" s="235"/>
      <c r="K117" s="2"/>
      <c r="N117"/>
      <c r="R117">
        <v>10</v>
      </c>
      <c r="S117">
        <v>6</v>
      </c>
      <c r="T117" t="s">
        <v>25</v>
      </c>
    </row>
    <row r="118" spans="1:20">
      <c r="A118" s="235"/>
      <c r="B118" s="235"/>
      <c r="C118" s="235"/>
      <c r="K118" s="2"/>
      <c r="N118"/>
      <c r="R118">
        <v>11</v>
      </c>
      <c r="S118">
        <v>7</v>
      </c>
      <c r="T118" t="s">
        <v>25</v>
      </c>
    </row>
    <row r="119" spans="1:20">
      <c r="B119" s="235"/>
      <c r="C119" s="235"/>
      <c r="K119" s="2"/>
      <c r="N119"/>
      <c r="R119">
        <v>1998</v>
      </c>
      <c r="S119">
        <v>0</v>
      </c>
      <c r="T119" t="s">
        <v>26</v>
      </c>
    </row>
    <row r="120" spans="1:20">
      <c r="A120" s="235"/>
      <c r="B120" s="235"/>
      <c r="C120" s="235"/>
      <c r="K120" s="2"/>
      <c r="N120"/>
      <c r="R120">
        <v>29</v>
      </c>
      <c r="S120">
        <v>1</v>
      </c>
      <c r="T120" t="s">
        <v>26</v>
      </c>
    </row>
    <row r="121" spans="1:20">
      <c r="A121" s="235"/>
      <c r="B121" s="235"/>
      <c r="C121" s="235"/>
      <c r="K121" s="2"/>
      <c r="N121"/>
      <c r="R121">
        <v>1</v>
      </c>
      <c r="S121">
        <v>2</v>
      </c>
      <c r="T121" t="s">
        <v>26</v>
      </c>
    </row>
    <row r="122" spans="1:20">
      <c r="A122" s="235"/>
      <c r="B122" s="235"/>
      <c r="C122" s="235"/>
      <c r="K122" s="2"/>
      <c r="N122"/>
      <c r="R122">
        <v>20</v>
      </c>
      <c r="S122">
        <v>3</v>
      </c>
      <c r="T122" t="s">
        <v>26</v>
      </c>
    </row>
    <row r="123" spans="1:20">
      <c r="A123" s="235"/>
      <c r="B123" s="235"/>
      <c r="C123" s="235"/>
      <c r="K123" s="2"/>
      <c r="N123"/>
      <c r="R123">
        <v>1</v>
      </c>
      <c r="S123">
        <v>4</v>
      </c>
      <c r="T123" t="s">
        <v>26</v>
      </c>
    </row>
    <row r="124" spans="1:20">
      <c r="A124" s="235"/>
      <c r="B124" s="235"/>
      <c r="C124" s="235"/>
      <c r="K124" s="2"/>
      <c r="N124"/>
      <c r="R124">
        <v>29</v>
      </c>
      <c r="S124">
        <v>6</v>
      </c>
      <c r="T124" t="s">
        <v>26</v>
      </c>
    </row>
    <row r="125" spans="1:20">
      <c r="A125" s="235"/>
      <c r="B125" s="235"/>
      <c r="C125" s="235"/>
      <c r="K125" s="2"/>
      <c r="N125"/>
      <c r="R125">
        <v>12</v>
      </c>
      <c r="S125">
        <v>7</v>
      </c>
      <c r="T125" t="s">
        <v>26</v>
      </c>
    </row>
    <row r="126" spans="1:20">
      <c r="A126" s="235"/>
      <c r="B126" s="235"/>
      <c r="C126" s="235"/>
      <c r="K126" s="2"/>
      <c r="N126"/>
      <c r="R126">
        <v>5310</v>
      </c>
      <c r="S126">
        <v>0</v>
      </c>
      <c r="T126" t="s">
        <v>27</v>
      </c>
    </row>
    <row r="127" spans="1:20">
      <c r="A127" s="235"/>
      <c r="B127" s="235"/>
      <c r="C127" s="235"/>
      <c r="K127" s="2"/>
      <c r="N127"/>
      <c r="R127">
        <v>23</v>
      </c>
      <c r="S127">
        <v>1</v>
      </c>
      <c r="T127" t="s">
        <v>27</v>
      </c>
    </row>
    <row r="128" spans="1:20">
      <c r="A128" s="235"/>
      <c r="B128" s="235"/>
      <c r="C128" s="235"/>
      <c r="K128" s="2"/>
      <c r="N128"/>
      <c r="R128">
        <v>1</v>
      </c>
      <c r="S128">
        <v>2</v>
      </c>
      <c r="T128" t="s">
        <v>27</v>
      </c>
    </row>
    <row r="129" spans="1:20">
      <c r="A129" s="235"/>
      <c r="B129" s="235"/>
      <c r="C129" s="235"/>
      <c r="K129" s="2"/>
      <c r="N129"/>
      <c r="R129">
        <v>24</v>
      </c>
      <c r="S129">
        <v>3</v>
      </c>
      <c r="T129" t="s">
        <v>27</v>
      </c>
    </row>
    <row r="130" spans="1:20">
      <c r="A130" s="235"/>
      <c r="B130" s="235"/>
      <c r="C130" s="235"/>
      <c r="K130" s="2"/>
      <c r="N130"/>
      <c r="R130">
        <v>63</v>
      </c>
      <c r="S130">
        <v>6</v>
      </c>
      <c r="T130" t="s">
        <v>27</v>
      </c>
    </row>
    <row r="131" spans="1:20">
      <c r="A131" s="235"/>
      <c r="B131" s="235"/>
      <c r="C131" s="235"/>
      <c r="K131" s="2"/>
      <c r="N131"/>
      <c r="R131">
        <v>13</v>
      </c>
      <c r="S131">
        <v>7</v>
      </c>
      <c r="T131" t="s">
        <v>27</v>
      </c>
    </row>
    <row r="132" spans="1:20">
      <c r="A132" s="235"/>
      <c r="B132" s="235"/>
      <c r="C132" s="235"/>
      <c r="K132" s="2"/>
      <c r="N132"/>
      <c r="R132">
        <v>6481</v>
      </c>
      <c r="S132">
        <v>0</v>
      </c>
      <c r="T132" t="s">
        <v>28</v>
      </c>
    </row>
    <row r="133" spans="1:20">
      <c r="B133" s="235"/>
      <c r="C133" s="235"/>
      <c r="K133" s="2"/>
      <c r="N133"/>
      <c r="R133">
        <v>51</v>
      </c>
      <c r="S133">
        <v>1</v>
      </c>
      <c r="T133" t="s">
        <v>28</v>
      </c>
    </row>
    <row r="134" spans="1:20">
      <c r="A134" s="235"/>
      <c r="B134" s="235"/>
      <c r="C134" s="235"/>
      <c r="K134" s="2"/>
      <c r="N134"/>
      <c r="R134">
        <v>65</v>
      </c>
      <c r="S134">
        <v>3</v>
      </c>
      <c r="T134" t="s">
        <v>28</v>
      </c>
    </row>
    <row r="135" spans="1:20">
      <c r="B135" s="235"/>
      <c r="C135" s="235"/>
      <c r="K135" s="2"/>
      <c r="N135"/>
      <c r="R135">
        <v>1</v>
      </c>
      <c r="S135">
        <v>5</v>
      </c>
      <c r="T135" t="s">
        <v>28</v>
      </c>
    </row>
    <row r="136" spans="1:20">
      <c r="B136" s="235"/>
      <c r="C136" s="235"/>
      <c r="K136" s="2"/>
      <c r="N136"/>
      <c r="R136">
        <v>168</v>
      </c>
      <c r="S136">
        <v>6</v>
      </c>
      <c r="T136" t="s">
        <v>28</v>
      </c>
    </row>
    <row r="137" spans="1:20">
      <c r="A137" s="235"/>
      <c r="B137" s="235"/>
      <c r="C137" s="235"/>
      <c r="K137" s="2"/>
      <c r="N137"/>
      <c r="R137">
        <v>41</v>
      </c>
      <c r="S137">
        <v>7</v>
      </c>
      <c r="T137" t="s">
        <v>28</v>
      </c>
    </row>
    <row r="138" spans="1:20">
      <c r="A138" s="235"/>
      <c r="B138" s="235"/>
      <c r="C138" s="235"/>
      <c r="K138" s="2"/>
      <c r="N138"/>
      <c r="R138">
        <v>9397</v>
      </c>
      <c r="S138">
        <v>0</v>
      </c>
      <c r="T138" t="s">
        <v>29</v>
      </c>
    </row>
    <row r="139" spans="1:20">
      <c r="A139" s="235"/>
      <c r="B139" s="235"/>
      <c r="C139" s="235"/>
      <c r="K139" s="2"/>
      <c r="N139"/>
      <c r="R139">
        <v>22</v>
      </c>
      <c r="S139">
        <v>1</v>
      </c>
      <c r="T139" t="s">
        <v>29</v>
      </c>
    </row>
    <row r="140" spans="1:20">
      <c r="A140" s="235"/>
      <c r="B140" s="235"/>
      <c r="C140" s="235"/>
      <c r="K140" s="2"/>
      <c r="N140"/>
      <c r="R140">
        <v>5</v>
      </c>
      <c r="S140">
        <v>2</v>
      </c>
      <c r="T140" t="s">
        <v>29</v>
      </c>
    </row>
    <row r="141" spans="1:20">
      <c r="A141" s="235"/>
      <c r="B141" s="235"/>
      <c r="C141" s="235"/>
      <c r="K141" s="2"/>
      <c r="N141"/>
      <c r="R141">
        <v>40</v>
      </c>
      <c r="S141">
        <v>3</v>
      </c>
      <c r="T141" t="s">
        <v>29</v>
      </c>
    </row>
    <row r="142" spans="1:20">
      <c r="A142" s="235"/>
      <c r="B142" s="235"/>
      <c r="C142" s="235"/>
      <c r="K142" s="2"/>
      <c r="N142"/>
      <c r="R142">
        <v>1</v>
      </c>
      <c r="S142">
        <v>4</v>
      </c>
      <c r="T142" t="s">
        <v>29</v>
      </c>
    </row>
    <row r="143" spans="1:20">
      <c r="B143" s="235"/>
      <c r="C143" s="235"/>
      <c r="K143" s="2"/>
      <c r="N143"/>
      <c r="R143">
        <v>213</v>
      </c>
      <c r="S143">
        <v>6</v>
      </c>
      <c r="T143" t="s">
        <v>29</v>
      </c>
    </row>
    <row r="144" spans="1:20">
      <c r="B144" s="235"/>
      <c r="C144" s="235"/>
      <c r="K144" s="2"/>
      <c r="N144"/>
      <c r="R144">
        <v>42</v>
      </c>
      <c r="S144">
        <v>7</v>
      </c>
      <c r="T144" t="s">
        <v>29</v>
      </c>
    </row>
    <row r="145" spans="1:20">
      <c r="A145" s="235"/>
      <c r="B145" s="235"/>
      <c r="C145" s="235"/>
      <c r="K145" s="2"/>
      <c r="N145"/>
      <c r="R145">
        <v>4338</v>
      </c>
      <c r="S145">
        <v>0</v>
      </c>
      <c r="T145" t="s">
        <v>30</v>
      </c>
    </row>
    <row r="146" spans="1:20">
      <c r="A146" s="235"/>
      <c r="B146" s="235"/>
      <c r="C146" s="235"/>
      <c r="K146" s="2"/>
      <c r="N146"/>
      <c r="R146">
        <v>19</v>
      </c>
      <c r="S146">
        <v>1</v>
      </c>
      <c r="T146" t="s">
        <v>30</v>
      </c>
    </row>
    <row r="147" spans="1:20">
      <c r="A147" s="235"/>
      <c r="B147" s="235"/>
      <c r="C147" s="235"/>
      <c r="K147" s="2"/>
      <c r="N147"/>
      <c r="R147">
        <v>2</v>
      </c>
      <c r="S147">
        <v>2</v>
      </c>
      <c r="T147" t="s">
        <v>30</v>
      </c>
    </row>
    <row r="148" spans="1:20">
      <c r="A148" s="235"/>
      <c r="B148" s="235"/>
      <c r="C148" s="235"/>
      <c r="K148" s="2"/>
      <c r="N148"/>
      <c r="R148">
        <v>25</v>
      </c>
      <c r="S148">
        <v>3</v>
      </c>
      <c r="T148" t="s">
        <v>30</v>
      </c>
    </row>
    <row r="149" spans="1:20">
      <c r="B149" s="235"/>
      <c r="C149" s="235"/>
      <c r="K149" s="2"/>
      <c r="N149"/>
      <c r="R149">
        <v>58</v>
      </c>
      <c r="S149">
        <v>6</v>
      </c>
      <c r="T149" t="s">
        <v>30</v>
      </c>
    </row>
    <row r="150" spans="1:20">
      <c r="A150" s="235"/>
      <c r="B150" s="235"/>
      <c r="C150" s="235"/>
      <c r="K150" s="2"/>
      <c r="N150"/>
      <c r="R150">
        <v>15</v>
      </c>
      <c r="S150">
        <v>7</v>
      </c>
      <c r="T150" t="s">
        <v>30</v>
      </c>
    </row>
    <row r="151" spans="1:20">
      <c r="B151" s="235"/>
      <c r="C151" s="235"/>
      <c r="K151" s="2"/>
      <c r="N151"/>
    </row>
    <row r="152" spans="1:20">
      <c r="B152" s="235"/>
      <c r="C152" s="235"/>
      <c r="K152" s="2"/>
      <c r="N152"/>
    </row>
    <row r="153" spans="1:20">
      <c r="A153" s="235"/>
      <c r="B153" s="235"/>
      <c r="C153" s="235"/>
      <c r="K153" s="2"/>
      <c r="N153"/>
    </row>
    <row r="154" spans="1:20">
      <c r="A154" s="235"/>
      <c r="B154" s="235"/>
      <c r="C154" s="235"/>
      <c r="K154" s="2"/>
      <c r="N154"/>
    </row>
    <row r="155" spans="1:20">
      <c r="A155" s="235"/>
      <c r="B155" s="235"/>
      <c r="C155" s="235"/>
      <c r="K155" s="2"/>
      <c r="N155"/>
    </row>
    <row r="156" spans="1:20">
      <c r="A156" s="235"/>
      <c r="B156" s="235"/>
      <c r="C156" s="235"/>
      <c r="K156" s="2"/>
      <c r="N156"/>
    </row>
    <row r="157" spans="1:20">
      <c r="A157" s="235"/>
      <c r="B157" s="235"/>
      <c r="C157" s="235"/>
      <c r="K157" s="2"/>
      <c r="N157"/>
    </row>
    <row r="158" spans="1:20">
      <c r="A158" s="235"/>
      <c r="B158" s="235"/>
      <c r="C158" s="235"/>
      <c r="K158" s="2"/>
      <c r="N158"/>
    </row>
    <row r="159" spans="1:20">
      <c r="B159" s="235"/>
      <c r="C159" s="235"/>
      <c r="K159" s="2"/>
      <c r="N159"/>
    </row>
    <row r="160" spans="1:20">
      <c r="A160" s="235"/>
      <c r="B160" s="235"/>
      <c r="C160" s="235"/>
      <c r="K160" s="2"/>
      <c r="N160"/>
    </row>
    <row r="161" spans="1:14">
      <c r="A161" s="235"/>
      <c r="B161" s="235"/>
      <c r="C161" s="235"/>
      <c r="K161" s="2"/>
      <c r="N161"/>
    </row>
    <row r="162" spans="1:14">
      <c r="A162" s="235"/>
      <c r="B162" s="235"/>
      <c r="C162" s="235"/>
      <c r="K162" s="2"/>
      <c r="N162"/>
    </row>
    <row r="163" spans="1:14">
      <c r="A163" s="235"/>
      <c r="B163" s="235"/>
      <c r="C163" s="235"/>
      <c r="K163" s="2"/>
      <c r="N163"/>
    </row>
    <row r="164" spans="1:14">
      <c r="A164" s="235"/>
      <c r="B164" s="235"/>
      <c r="C164" s="235"/>
      <c r="K164" s="2"/>
      <c r="N164"/>
    </row>
    <row r="165" spans="1:14">
      <c r="A165" s="235"/>
      <c r="B165" s="235"/>
      <c r="C165" s="235"/>
      <c r="K165" s="2"/>
      <c r="N165"/>
    </row>
    <row r="166" spans="1:14">
      <c r="A166" s="235"/>
      <c r="B166" s="235"/>
      <c r="C166" s="235"/>
      <c r="K166" s="2"/>
      <c r="N166"/>
    </row>
    <row r="167" spans="1:14">
      <c r="A167" s="235"/>
      <c r="B167" s="235"/>
      <c r="C167" s="235"/>
      <c r="K167" s="2"/>
      <c r="N167"/>
    </row>
    <row r="168" spans="1:14">
      <c r="A168" s="235"/>
      <c r="B168" s="235"/>
      <c r="C168" s="235"/>
      <c r="K168" s="2"/>
      <c r="N168"/>
    </row>
    <row r="169" spans="1:14">
      <c r="A169" s="235"/>
      <c r="B169" s="235"/>
      <c r="C169" s="235"/>
      <c r="K169" s="2"/>
      <c r="N169"/>
    </row>
    <row r="170" spans="1:14">
      <c r="A170" s="235"/>
      <c r="B170" s="235"/>
      <c r="C170" s="235"/>
      <c r="K170" s="2"/>
      <c r="N170"/>
    </row>
    <row r="171" spans="1:14">
      <c r="A171" s="235"/>
      <c r="B171" s="235"/>
      <c r="C171" s="235"/>
      <c r="K171" s="2"/>
      <c r="N171"/>
    </row>
    <row r="172" spans="1:14">
      <c r="A172" s="235"/>
      <c r="B172" s="235"/>
      <c r="C172" s="235"/>
      <c r="K172" s="2"/>
      <c r="N172"/>
    </row>
    <row r="173" spans="1:14">
      <c r="A173" s="235"/>
      <c r="B173" s="235"/>
      <c r="C173" s="235"/>
      <c r="K173" s="2"/>
      <c r="N173"/>
    </row>
    <row r="174" spans="1:14">
      <c r="A174" s="235"/>
      <c r="B174" s="235"/>
      <c r="C174" s="235"/>
      <c r="K174" s="2"/>
      <c r="N174"/>
    </row>
    <row r="175" spans="1:14">
      <c r="B175" s="235"/>
      <c r="C175" s="235"/>
      <c r="K175" s="2"/>
      <c r="N175"/>
    </row>
    <row r="176" spans="1:14">
      <c r="A176" s="235"/>
      <c r="B176" s="235"/>
      <c r="C176" s="235"/>
      <c r="K176" s="2"/>
      <c r="N176"/>
    </row>
    <row r="177" spans="1:14">
      <c r="A177" s="235"/>
      <c r="B177" s="235"/>
      <c r="C177" s="235"/>
      <c r="K177" s="2"/>
      <c r="N177"/>
    </row>
    <row r="178" spans="1:14">
      <c r="A178" s="235"/>
      <c r="B178" s="235"/>
      <c r="C178" s="235"/>
      <c r="K178" s="2"/>
      <c r="N178"/>
    </row>
    <row r="179" spans="1:14">
      <c r="A179" s="235"/>
      <c r="B179" s="235"/>
      <c r="C179" s="235"/>
      <c r="K179" s="2"/>
      <c r="N179"/>
    </row>
    <row r="180" spans="1:14">
      <c r="A180" s="235"/>
      <c r="B180" s="235"/>
      <c r="C180" s="235"/>
      <c r="K180" s="2"/>
      <c r="N180"/>
    </row>
    <row r="181" spans="1:14">
      <c r="A181" s="235"/>
      <c r="B181" s="235"/>
      <c r="C181" s="235"/>
      <c r="K181" s="2"/>
      <c r="N181"/>
    </row>
    <row r="182" spans="1:14">
      <c r="A182" s="235"/>
      <c r="B182" s="235"/>
      <c r="C182" s="235"/>
      <c r="K182" s="2"/>
      <c r="N182"/>
    </row>
    <row r="183" spans="1:14">
      <c r="A183" s="235"/>
      <c r="B183" s="235"/>
      <c r="C183" s="235"/>
      <c r="K183" s="2"/>
      <c r="N183"/>
    </row>
    <row r="184" spans="1:14">
      <c r="B184" s="235"/>
      <c r="C184" s="235"/>
      <c r="K184" s="2"/>
      <c r="N184"/>
    </row>
    <row r="185" spans="1:14">
      <c r="A185" s="235"/>
      <c r="B185" s="235"/>
      <c r="C185" s="235"/>
      <c r="K185" s="2"/>
      <c r="N185"/>
    </row>
    <row r="186" spans="1:14">
      <c r="A186" s="235"/>
      <c r="B186" s="235"/>
      <c r="C186" s="235"/>
      <c r="K186" s="2"/>
      <c r="N186"/>
    </row>
    <row r="187" spans="1:14">
      <c r="A187" s="235"/>
      <c r="B187" s="235"/>
      <c r="C187" s="235"/>
      <c r="K187" s="2"/>
      <c r="N187"/>
    </row>
    <row r="188" spans="1:14">
      <c r="A188" s="235"/>
      <c r="B188" s="235"/>
      <c r="C188" s="235"/>
      <c r="K188" s="2"/>
      <c r="N188"/>
    </row>
    <row r="189" spans="1:14">
      <c r="A189" s="235"/>
      <c r="B189" s="235"/>
      <c r="C189" s="235"/>
      <c r="K189" s="2"/>
      <c r="N189"/>
    </row>
    <row r="190" spans="1:14">
      <c r="A190" s="235"/>
      <c r="B190" s="235"/>
      <c r="C190" s="235"/>
      <c r="K190" s="2"/>
      <c r="N190"/>
    </row>
    <row r="191" spans="1:14">
      <c r="A191" s="235"/>
      <c r="B191" s="235"/>
      <c r="C191" s="235"/>
      <c r="K191" s="2"/>
      <c r="N191"/>
    </row>
    <row r="192" spans="1:14">
      <c r="B192" s="235"/>
      <c r="C192" s="235"/>
      <c r="K192" s="2"/>
      <c r="N192"/>
    </row>
    <row r="193" spans="1:14">
      <c r="A193" s="235"/>
      <c r="B193" s="235"/>
      <c r="C193" s="235"/>
      <c r="K193" s="2"/>
      <c r="N193"/>
    </row>
    <row r="194" spans="1:14">
      <c r="A194" s="235"/>
      <c r="B194" s="235"/>
      <c r="C194" s="235"/>
      <c r="K194" s="2"/>
      <c r="N194"/>
    </row>
    <row r="195" spans="1:14">
      <c r="A195" s="235"/>
      <c r="B195" s="235"/>
      <c r="C195" s="235"/>
      <c r="K195" s="2"/>
      <c r="N195"/>
    </row>
    <row r="196" spans="1:14">
      <c r="A196" s="235"/>
      <c r="B196" s="235"/>
      <c r="C196" s="235"/>
      <c r="K196" s="2"/>
      <c r="N196"/>
    </row>
    <row r="197" spans="1:14">
      <c r="A197" s="235"/>
      <c r="B197" s="235"/>
      <c r="C197" s="235"/>
      <c r="K197" s="2"/>
      <c r="N197"/>
    </row>
    <row r="198" spans="1:14">
      <c r="A198" s="235"/>
      <c r="B198" s="235"/>
      <c r="C198" s="235"/>
      <c r="K198" s="2"/>
      <c r="N198"/>
    </row>
    <row r="199" spans="1:14">
      <c r="B199" s="235"/>
      <c r="C199" s="235"/>
      <c r="K199" s="2"/>
      <c r="N199"/>
    </row>
    <row r="200" spans="1:14">
      <c r="A200" s="235"/>
      <c r="B200" s="235"/>
      <c r="C200" s="235"/>
      <c r="K200" s="2"/>
      <c r="N200"/>
    </row>
    <row r="201" spans="1:14">
      <c r="A201" s="235"/>
      <c r="B201" s="235"/>
      <c r="C201" s="235"/>
      <c r="K201" s="2"/>
      <c r="N201"/>
    </row>
    <row r="202" spans="1:14">
      <c r="A202" s="235"/>
      <c r="B202" s="235"/>
      <c r="C202" s="235"/>
      <c r="K202" s="2"/>
      <c r="N202"/>
    </row>
    <row r="203" spans="1:14">
      <c r="A203" s="235"/>
      <c r="B203" s="235"/>
      <c r="C203" s="235"/>
      <c r="K203" s="2"/>
      <c r="N203"/>
    </row>
    <row r="204" spans="1:14">
      <c r="A204" s="235"/>
      <c r="B204" s="235"/>
      <c r="C204" s="235"/>
      <c r="K204" s="2"/>
      <c r="N204"/>
    </row>
    <row r="205" spans="1:14">
      <c r="A205" s="235"/>
      <c r="B205" s="235"/>
      <c r="C205" s="235"/>
      <c r="K205" s="2"/>
      <c r="N205"/>
    </row>
    <row r="206" spans="1:14">
      <c r="A206" s="235"/>
      <c r="B206" s="235"/>
      <c r="C206" s="235"/>
      <c r="K206" s="2"/>
      <c r="N206"/>
    </row>
    <row r="207" spans="1:14">
      <c r="B207" s="235"/>
      <c r="C207" s="235"/>
      <c r="K207" s="2"/>
      <c r="N207"/>
    </row>
    <row r="208" spans="1:14">
      <c r="B208" s="235"/>
      <c r="C208" s="235"/>
      <c r="K208" s="2"/>
      <c r="N208"/>
    </row>
    <row r="209" spans="1:14">
      <c r="A209" s="235"/>
      <c r="B209" s="235"/>
      <c r="C209" s="235"/>
      <c r="K209" s="2"/>
      <c r="N209"/>
    </row>
    <row r="210" spans="1:14">
      <c r="A210" s="235"/>
      <c r="B210" s="235"/>
      <c r="C210" s="235"/>
      <c r="K210" s="2"/>
      <c r="N210"/>
    </row>
    <row r="211" spans="1:14">
      <c r="A211" s="235"/>
      <c r="B211" s="235"/>
      <c r="C211" s="235"/>
      <c r="K211" s="2"/>
      <c r="N211"/>
    </row>
    <row r="212" spans="1:14">
      <c r="A212" s="235"/>
      <c r="B212" s="235"/>
      <c r="C212" s="235"/>
      <c r="K212" s="2"/>
      <c r="N212"/>
    </row>
    <row r="213" spans="1:14">
      <c r="A213" s="235"/>
      <c r="B213" s="235"/>
      <c r="C213" s="235"/>
      <c r="K213" s="2"/>
      <c r="N213"/>
    </row>
    <row r="214" spans="1:14">
      <c r="A214" s="235"/>
      <c r="B214" s="235"/>
      <c r="C214" s="235"/>
      <c r="K214" s="2"/>
      <c r="N214"/>
    </row>
    <row r="215" spans="1:14">
      <c r="B215" s="235"/>
      <c r="C215" s="235"/>
      <c r="K215" s="2"/>
      <c r="N215"/>
    </row>
    <row r="216" spans="1:14">
      <c r="B216" s="235"/>
      <c r="C216" s="235"/>
      <c r="K216" s="2"/>
      <c r="N216"/>
    </row>
    <row r="217" spans="1:14">
      <c r="A217" s="235"/>
      <c r="B217" s="235"/>
      <c r="C217" s="235"/>
      <c r="K217" s="2"/>
      <c r="N217"/>
    </row>
    <row r="218" spans="1:14">
      <c r="A218" s="235"/>
      <c r="B218" s="235"/>
      <c r="C218" s="235"/>
      <c r="K218" s="2"/>
      <c r="N218"/>
    </row>
    <row r="219" spans="1:14">
      <c r="A219" s="235"/>
      <c r="B219" s="235"/>
      <c r="C219" s="235"/>
      <c r="K219" s="2"/>
      <c r="N219"/>
    </row>
    <row r="220" spans="1:14">
      <c r="A220" s="235"/>
      <c r="B220" s="235"/>
      <c r="C220" s="235"/>
      <c r="K220" s="2"/>
      <c r="N220"/>
    </row>
    <row r="221" spans="1:14">
      <c r="A221" s="235"/>
      <c r="B221" s="235"/>
      <c r="C221" s="235"/>
      <c r="K221" s="2"/>
      <c r="N221"/>
    </row>
    <row r="222" spans="1:14">
      <c r="A222" s="235"/>
      <c r="B222" s="235"/>
      <c r="C222" s="235"/>
      <c r="K222" s="2"/>
      <c r="N222"/>
    </row>
    <row r="223" spans="1:14">
      <c r="A223" s="235"/>
      <c r="B223" s="235"/>
      <c r="C223" s="235"/>
      <c r="K223" s="2"/>
      <c r="N223"/>
    </row>
    <row r="224" spans="1:14">
      <c r="A224" s="235"/>
      <c r="B224" s="235"/>
      <c r="C224" s="235"/>
      <c r="K224" s="2"/>
      <c r="N224"/>
    </row>
    <row r="225" spans="1:14">
      <c r="A225" s="235"/>
      <c r="B225" s="235"/>
      <c r="C225" s="235"/>
      <c r="K225" s="2"/>
      <c r="N225"/>
    </row>
    <row r="226" spans="1:14">
      <c r="A226" s="235"/>
      <c r="B226" s="235"/>
      <c r="C226" s="235"/>
      <c r="K226" s="2"/>
      <c r="N226"/>
    </row>
    <row r="227" spans="1:14">
      <c r="A227" s="235"/>
      <c r="B227" s="235"/>
      <c r="C227" s="235"/>
      <c r="K227" s="2"/>
      <c r="N227"/>
    </row>
    <row r="228" spans="1:14">
      <c r="A228" s="235"/>
      <c r="B228" s="235"/>
      <c r="C228" s="235"/>
      <c r="K228" s="2"/>
      <c r="N228"/>
    </row>
    <row r="229" spans="1:14">
      <c r="A229" s="235"/>
      <c r="B229" s="235"/>
      <c r="C229" s="235"/>
      <c r="K229" s="2"/>
      <c r="N229"/>
    </row>
    <row r="230" spans="1:14">
      <c r="A230" s="235"/>
      <c r="B230" s="235"/>
      <c r="C230" s="235"/>
      <c r="K230" s="2"/>
      <c r="N230"/>
    </row>
    <row r="231" spans="1:14">
      <c r="B231" s="235"/>
      <c r="C231" s="235"/>
      <c r="K231" s="2"/>
      <c r="N231"/>
    </row>
    <row r="232" spans="1:14">
      <c r="A232" s="235"/>
      <c r="B232" s="235"/>
      <c r="C232" s="235"/>
      <c r="K232" s="2"/>
      <c r="N232"/>
    </row>
    <row r="233" spans="1:14">
      <c r="A233" s="235"/>
      <c r="B233" s="235"/>
      <c r="C233" s="235"/>
      <c r="K233" s="2"/>
      <c r="N233"/>
    </row>
    <row r="234" spans="1:14">
      <c r="A234" s="235"/>
      <c r="B234" s="235"/>
      <c r="C234" s="235"/>
      <c r="K234" s="2"/>
      <c r="N234"/>
    </row>
    <row r="235" spans="1:14">
      <c r="A235" s="235"/>
      <c r="B235" s="235"/>
      <c r="C235" s="235"/>
      <c r="K235" s="2"/>
      <c r="N235"/>
    </row>
    <row r="236" spans="1:14">
      <c r="A236" s="235"/>
      <c r="B236" s="235"/>
      <c r="C236" s="235"/>
      <c r="K236" s="2"/>
      <c r="N236"/>
    </row>
    <row r="237" spans="1:14">
      <c r="A237" s="235"/>
      <c r="B237" s="235"/>
      <c r="C237" s="235"/>
      <c r="K237" s="2"/>
      <c r="N237"/>
    </row>
    <row r="238" spans="1:14">
      <c r="A238" s="235"/>
      <c r="B238" s="235"/>
      <c r="C238" s="235"/>
      <c r="K238" s="2"/>
      <c r="N238"/>
    </row>
    <row r="239" spans="1:14">
      <c r="A239" s="235"/>
      <c r="B239" s="235"/>
      <c r="C239" s="235"/>
      <c r="K239" s="2"/>
      <c r="N239"/>
    </row>
    <row r="240" spans="1:14">
      <c r="A240" s="235"/>
      <c r="B240" s="235"/>
      <c r="C240" s="235"/>
      <c r="K240" s="2"/>
      <c r="N240"/>
    </row>
    <row r="241" spans="1:14">
      <c r="A241" s="235"/>
      <c r="B241" s="235"/>
      <c r="C241" s="235"/>
      <c r="K241" s="2"/>
      <c r="N241"/>
    </row>
    <row r="242" spans="1:14">
      <c r="A242" s="235"/>
      <c r="B242" s="235"/>
      <c r="C242" s="235"/>
      <c r="K242" s="2"/>
      <c r="N242"/>
    </row>
    <row r="243" spans="1:14">
      <c r="A243" s="235"/>
      <c r="B243" s="235"/>
      <c r="C243" s="235"/>
      <c r="K243" s="2"/>
      <c r="N243"/>
    </row>
    <row r="244" spans="1:14">
      <c r="A244" s="235"/>
      <c r="B244" s="235"/>
      <c r="C244" s="235"/>
      <c r="K244" s="2"/>
      <c r="N244"/>
    </row>
    <row r="245" spans="1:14">
      <c r="A245" s="235"/>
      <c r="B245" s="235"/>
      <c r="C245" s="235"/>
      <c r="K245" s="2"/>
      <c r="N245"/>
    </row>
    <row r="246" spans="1:14">
      <c r="A246" s="235"/>
      <c r="B246" s="235"/>
      <c r="C246" s="235"/>
      <c r="K246" s="2"/>
      <c r="N246"/>
    </row>
    <row r="247" spans="1:14">
      <c r="A247" s="235"/>
      <c r="B247" s="235"/>
      <c r="C247" s="235"/>
      <c r="K247" s="2"/>
      <c r="N247"/>
    </row>
    <row r="248" spans="1:14">
      <c r="A248" s="235"/>
      <c r="B248" s="235"/>
      <c r="C248" s="235"/>
      <c r="K248" s="2"/>
      <c r="N248"/>
    </row>
    <row r="249" spans="1:14">
      <c r="A249" s="235"/>
      <c r="B249" s="235"/>
      <c r="C249" s="235"/>
      <c r="K249" s="2"/>
      <c r="N249"/>
    </row>
    <row r="250" spans="1:14">
      <c r="A250" s="235"/>
      <c r="B250" s="235"/>
      <c r="C250" s="235"/>
      <c r="K250" s="2"/>
      <c r="N250"/>
    </row>
    <row r="251" spans="1:14">
      <c r="A251" s="235"/>
      <c r="B251" s="235"/>
      <c r="C251" s="235"/>
      <c r="K251" s="2"/>
      <c r="N251"/>
    </row>
    <row r="252" spans="1:14">
      <c r="A252" s="235"/>
      <c r="B252" s="235"/>
      <c r="C252" s="235"/>
      <c r="K252" s="2"/>
      <c r="N252"/>
    </row>
    <row r="253" spans="1:14">
      <c r="A253" s="235"/>
      <c r="B253" s="235"/>
      <c r="C253" s="235"/>
      <c r="K253" s="2"/>
      <c r="N253"/>
    </row>
    <row r="254" spans="1:14">
      <c r="A254" s="235"/>
      <c r="B254" s="235"/>
      <c r="C254" s="235"/>
      <c r="K254" s="2"/>
      <c r="N254"/>
    </row>
    <row r="255" spans="1:14">
      <c r="B255" s="235"/>
      <c r="C255" s="235"/>
      <c r="K255" s="2"/>
      <c r="N255"/>
    </row>
    <row r="256" spans="1:14">
      <c r="A256" s="235"/>
      <c r="B256" s="235"/>
      <c r="C256" s="235"/>
      <c r="K256" s="2"/>
      <c r="N256"/>
    </row>
    <row r="257" spans="1:14">
      <c r="A257" s="235"/>
      <c r="B257" s="235"/>
      <c r="C257" s="235"/>
      <c r="K257" s="2"/>
      <c r="N257"/>
    </row>
    <row r="258" spans="1:14">
      <c r="A258" s="235"/>
      <c r="B258" s="235"/>
      <c r="C258" s="235"/>
      <c r="K258" s="2"/>
      <c r="N258"/>
    </row>
    <row r="259" spans="1:14">
      <c r="K259" s="2"/>
      <c r="N259"/>
    </row>
    <row r="260" spans="1:14">
      <c r="K260" s="2"/>
      <c r="N260"/>
    </row>
    <row r="261" spans="1:14">
      <c r="K261" s="2"/>
      <c r="N261"/>
    </row>
    <row r="262" spans="1:14">
      <c r="K262" s="2"/>
      <c r="N262"/>
    </row>
    <row r="263" spans="1:14">
      <c r="K263" s="2"/>
      <c r="N263"/>
    </row>
    <row r="264" spans="1:14">
      <c r="K264" s="2"/>
      <c r="N264"/>
    </row>
    <row r="265" spans="1:14">
      <c r="K265" s="2"/>
      <c r="N265"/>
    </row>
    <row r="266" spans="1:14">
      <c r="K266" s="2"/>
      <c r="N266"/>
    </row>
    <row r="267" spans="1:14">
      <c r="K267" s="2"/>
      <c r="N267"/>
    </row>
    <row r="268" spans="1:14">
      <c r="K268" s="2"/>
      <c r="N268"/>
    </row>
    <row r="269" spans="1:14">
      <c r="K269" s="2"/>
      <c r="N269"/>
    </row>
    <row r="270" spans="1:14">
      <c r="K270" s="2"/>
      <c r="N270"/>
    </row>
    <row r="271" spans="1:14">
      <c r="K271" s="2"/>
      <c r="N271"/>
    </row>
    <row r="272" spans="1:14">
      <c r="K272" s="2"/>
      <c r="N272"/>
    </row>
    <row r="273" spans="11:14">
      <c r="K273" s="2"/>
      <c r="N273"/>
    </row>
    <row r="274" spans="11:14">
      <c r="K274" s="2"/>
      <c r="N274"/>
    </row>
    <row r="275" spans="11:14">
      <c r="K275" s="2"/>
      <c r="N275"/>
    </row>
    <row r="276" spans="11:14">
      <c r="K276" s="2"/>
      <c r="N276"/>
    </row>
    <row r="277" spans="11:14">
      <c r="K277" s="2"/>
      <c r="N277"/>
    </row>
    <row r="278" spans="11:14">
      <c r="K278" s="2"/>
      <c r="N278"/>
    </row>
    <row r="279" spans="11:14">
      <c r="K279" s="2"/>
      <c r="N279"/>
    </row>
    <row r="280" spans="11:14">
      <c r="K280" s="2"/>
      <c r="N280"/>
    </row>
    <row r="281" spans="11:14">
      <c r="K281" s="2"/>
      <c r="N281"/>
    </row>
    <row r="282" spans="11:14">
      <c r="K282" s="2"/>
      <c r="N282"/>
    </row>
    <row r="283" spans="11:14">
      <c r="K283" s="2"/>
      <c r="N283"/>
    </row>
    <row r="284" spans="11:14">
      <c r="K284" s="2"/>
      <c r="N284"/>
    </row>
    <row r="285" spans="11:14">
      <c r="K285" s="2"/>
      <c r="N285"/>
    </row>
    <row r="286" spans="11:14">
      <c r="K286" s="2"/>
      <c r="N286"/>
    </row>
    <row r="287" spans="11:14">
      <c r="K287" s="2"/>
      <c r="N287"/>
    </row>
    <row r="288" spans="11:14">
      <c r="K288" s="2"/>
      <c r="N288"/>
    </row>
    <row r="289" spans="11:14">
      <c r="K289" s="2"/>
      <c r="N289"/>
    </row>
    <row r="290" spans="11:14">
      <c r="K290" s="2"/>
      <c r="N290"/>
    </row>
    <row r="291" spans="11:14">
      <c r="K291" s="2"/>
      <c r="N291"/>
    </row>
    <row r="292" spans="11:14">
      <c r="K292" s="2"/>
      <c r="N292"/>
    </row>
    <row r="293" spans="11:14">
      <c r="K293" s="2"/>
      <c r="N293"/>
    </row>
    <row r="294" spans="11:14">
      <c r="K294" s="2"/>
      <c r="N294"/>
    </row>
    <row r="295" spans="11:14">
      <c r="K295" s="2"/>
      <c r="N295"/>
    </row>
    <row r="296" spans="11:14">
      <c r="K296" s="2"/>
      <c r="N296"/>
    </row>
    <row r="297" spans="11:14">
      <c r="K297" s="2"/>
      <c r="N297"/>
    </row>
    <row r="298" spans="11:14">
      <c r="K298" s="2"/>
      <c r="N298"/>
    </row>
    <row r="299" spans="11:14">
      <c r="K299" s="2"/>
      <c r="N299"/>
    </row>
    <row r="300" spans="11:14">
      <c r="K300" s="2"/>
      <c r="N300"/>
    </row>
    <row r="301" spans="11:14">
      <c r="K301" s="2"/>
      <c r="N301"/>
    </row>
    <row r="302" spans="11:14">
      <c r="K302" s="2"/>
      <c r="N302"/>
    </row>
    <row r="303" spans="11:14">
      <c r="K303" s="2"/>
      <c r="N303"/>
    </row>
  </sheetData>
  <mergeCells count="2">
    <mergeCell ref="G2:I2"/>
    <mergeCell ref="G3:I3"/>
  </mergeCells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T303"/>
  <sheetViews>
    <sheetView zoomScale="90" zoomScaleNormal="90" zoomScaleSheetLayoutView="100" workbookViewId="0">
      <selection activeCell="R1" sqref="R1:T1048576"/>
    </sheetView>
  </sheetViews>
  <sheetFormatPr defaultRowHeight="12.75"/>
  <cols>
    <col min="1" max="1" width="9.42578125" customWidth="1"/>
    <col min="2" max="10" width="8.28515625" customWidth="1"/>
    <col min="11" max="11" width="10.5703125" bestFit="1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181</v>
      </c>
      <c r="S1" t="s">
        <v>116</v>
      </c>
      <c r="T1" t="s">
        <v>75</v>
      </c>
    </row>
    <row r="2" spans="1:20">
      <c r="G2" s="262" t="s">
        <v>65</v>
      </c>
      <c r="H2" s="262"/>
      <c r="I2" s="262"/>
      <c r="J2" s="52">
        <f>$K$62</f>
        <v>2182</v>
      </c>
      <c r="N2" s="196"/>
      <c r="R2">
        <v>782</v>
      </c>
      <c r="S2">
        <v>0</v>
      </c>
      <c r="T2" t="s">
        <v>7</v>
      </c>
    </row>
    <row r="3" spans="1:20">
      <c r="C3" s="196"/>
      <c r="G3" s="262" t="s">
        <v>68</v>
      </c>
      <c r="H3" s="262"/>
      <c r="I3" s="262"/>
      <c r="J3" s="52">
        <f>$K$60</f>
        <v>35264</v>
      </c>
      <c r="N3" s="196"/>
      <c r="R3">
        <v>20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6.1876134301270418E-2</v>
      </c>
      <c r="R4">
        <v>2</v>
      </c>
      <c r="S4">
        <v>2</v>
      </c>
      <c r="T4" t="s">
        <v>7</v>
      </c>
    </row>
    <row r="5" spans="1:20">
      <c r="A5" s="2"/>
      <c r="R5">
        <v>3</v>
      </c>
      <c r="S5">
        <v>3</v>
      </c>
      <c r="T5" t="s">
        <v>7</v>
      </c>
    </row>
    <row r="6" spans="1:20">
      <c r="A6" t="s">
        <v>64</v>
      </c>
      <c r="R6">
        <v>9</v>
      </c>
      <c r="S6">
        <v>6</v>
      </c>
      <c r="T6" t="s">
        <v>7</v>
      </c>
    </row>
    <row r="7" spans="1:20">
      <c r="A7" s="17" t="s">
        <v>58</v>
      </c>
      <c r="B7" s="17" t="s">
        <v>6</v>
      </c>
      <c r="C7" s="17" t="s">
        <v>57</v>
      </c>
      <c r="N7" s="36"/>
      <c r="O7" s="36"/>
      <c r="R7">
        <v>4</v>
      </c>
      <c r="S7">
        <v>7</v>
      </c>
      <c r="T7" t="s">
        <v>7</v>
      </c>
    </row>
    <row r="8" spans="1:20">
      <c r="A8" s="42">
        <v>1</v>
      </c>
      <c r="B8" s="19" t="str">
        <f>VLOOKUP(A:A,$M$36:$N$59,2,FALSE)</f>
        <v>19</v>
      </c>
      <c r="C8" s="37">
        <f>SUMIF($M$36:$M$59,$A8,$L$36:$L$59)</f>
        <v>0.16228070175438597</v>
      </c>
      <c r="N8" s="43"/>
      <c r="O8" s="44"/>
      <c r="R8">
        <v>472</v>
      </c>
      <c r="S8">
        <v>0</v>
      </c>
      <c r="T8" t="s">
        <v>8</v>
      </c>
    </row>
    <row r="9" spans="1:20">
      <c r="A9" s="42">
        <v>2</v>
      </c>
      <c r="B9" s="19" t="str">
        <f t="shared" ref="B9:B31" si="0">VLOOKUP(A:A,$M$36:$N$59,2,FALSE)</f>
        <v>06</v>
      </c>
      <c r="C9" s="37">
        <f t="shared" ref="C9:C31" si="1">SUMIF($M$36:$M$59,$A9,$L$36:$L$59)</f>
        <v>0.14388489208633093</v>
      </c>
      <c r="N9" s="43"/>
      <c r="O9" s="44"/>
      <c r="R9">
        <v>12</v>
      </c>
      <c r="S9">
        <v>1</v>
      </c>
      <c r="T9" t="s">
        <v>8</v>
      </c>
    </row>
    <row r="10" spans="1:20">
      <c r="A10" s="42">
        <v>3</v>
      </c>
      <c r="B10" s="19" t="str">
        <f t="shared" si="0"/>
        <v>16</v>
      </c>
      <c r="C10" s="37">
        <f t="shared" si="1"/>
        <v>0.10957004160887657</v>
      </c>
      <c r="N10" s="43"/>
      <c r="O10" s="44"/>
      <c r="R10">
        <v>2</v>
      </c>
      <c r="S10">
        <v>2</v>
      </c>
      <c r="T10" t="s">
        <v>8</v>
      </c>
    </row>
    <row r="11" spans="1:20">
      <c r="A11" s="42">
        <v>4</v>
      </c>
      <c r="B11" s="19" t="str">
        <f t="shared" si="0"/>
        <v>03</v>
      </c>
      <c r="C11" s="37">
        <f t="shared" si="1"/>
        <v>0.10576923076923077</v>
      </c>
      <c r="N11" s="43"/>
      <c r="O11" s="44"/>
      <c r="R11">
        <v>8</v>
      </c>
      <c r="S11">
        <v>3</v>
      </c>
      <c r="T11" t="s">
        <v>8</v>
      </c>
    </row>
    <row r="12" spans="1:20">
      <c r="A12" s="42">
        <v>5</v>
      </c>
      <c r="B12" s="19" t="str">
        <f t="shared" si="0"/>
        <v>13</v>
      </c>
      <c r="C12" s="37">
        <f t="shared" si="1"/>
        <v>0.10035005834305717</v>
      </c>
      <c r="N12" s="43"/>
      <c r="O12" s="44"/>
      <c r="R12">
        <v>7</v>
      </c>
      <c r="S12">
        <v>6</v>
      </c>
      <c r="T12" t="s">
        <v>8</v>
      </c>
    </row>
    <row r="13" spans="1:20">
      <c r="A13" s="42">
        <v>6</v>
      </c>
      <c r="B13" s="19" t="str">
        <f t="shared" si="0"/>
        <v>10</v>
      </c>
      <c r="C13" s="37">
        <f t="shared" si="1"/>
        <v>9.9554234769687958E-2</v>
      </c>
      <c r="N13" s="43"/>
      <c r="O13" s="44"/>
      <c r="R13">
        <v>7</v>
      </c>
      <c r="S13">
        <v>7</v>
      </c>
      <c r="T13" t="s">
        <v>8</v>
      </c>
    </row>
    <row r="14" spans="1:20">
      <c r="A14" s="42">
        <v>7</v>
      </c>
      <c r="B14" s="19" t="str">
        <f t="shared" si="0"/>
        <v>07</v>
      </c>
      <c r="C14" s="37">
        <f t="shared" si="1"/>
        <v>9.4488188976377951E-2</v>
      </c>
      <c r="N14" s="43"/>
      <c r="O14" s="44"/>
      <c r="R14">
        <v>93</v>
      </c>
      <c r="S14">
        <v>0</v>
      </c>
      <c r="T14" t="s">
        <v>9</v>
      </c>
    </row>
    <row r="15" spans="1:20">
      <c r="A15" s="42">
        <v>8</v>
      </c>
      <c r="B15" s="19" t="str">
        <f t="shared" si="0"/>
        <v>17</v>
      </c>
      <c r="C15" s="37">
        <f t="shared" si="1"/>
        <v>9.3714285714285708E-2</v>
      </c>
      <c r="N15" s="43"/>
      <c r="O15" s="44"/>
      <c r="R15">
        <v>6</v>
      </c>
      <c r="S15">
        <v>1</v>
      </c>
      <c r="T15" t="s">
        <v>9</v>
      </c>
    </row>
    <row r="16" spans="1:20">
      <c r="A16" s="42">
        <v>9</v>
      </c>
      <c r="B16" s="19" t="str">
        <f t="shared" si="0"/>
        <v>04</v>
      </c>
      <c r="C16" s="37">
        <f t="shared" si="1"/>
        <v>9.11214953271028E-2</v>
      </c>
      <c r="N16" s="43"/>
      <c r="O16" s="44"/>
      <c r="R16">
        <v>1</v>
      </c>
      <c r="S16">
        <v>2</v>
      </c>
      <c r="T16" t="s">
        <v>9</v>
      </c>
    </row>
    <row r="17" spans="1:20">
      <c r="A17" s="42">
        <v>10</v>
      </c>
      <c r="B17" s="19" t="str">
        <f t="shared" si="0"/>
        <v>09</v>
      </c>
      <c r="C17" s="37">
        <f t="shared" si="1"/>
        <v>8.7209302325581398E-2</v>
      </c>
      <c r="N17" s="43"/>
      <c r="O17" s="44"/>
      <c r="R17">
        <v>2</v>
      </c>
      <c r="S17">
        <v>3</v>
      </c>
      <c r="T17" t="s">
        <v>9</v>
      </c>
    </row>
    <row r="18" spans="1:20">
      <c r="A18" s="42">
        <v>11</v>
      </c>
      <c r="B18" s="19" t="str">
        <f t="shared" si="0"/>
        <v>05</v>
      </c>
      <c r="C18" s="37">
        <f t="shared" si="1"/>
        <v>8.1528662420382161E-2</v>
      </c>
      <c r="N18" s="43"/>
      <c r="O18" s="44"/>
      <c r="R18">
        <v>2</v>
      </c>
      <c r="S18">
        <v>6</v>
      </c>
      <c r="T18" t="s">
        <v>9</v>
      </c>
    </row>
    <row r="19" spans="1:20">
      <c r="A19" s="42">
        <v>12</v>
      </c>
      <c r="B19" s="19" t="str">
        <f t="shared" si="0"/>
        <v>20</v>
      </c>
      <c r="C19" s="37">
        <f t="shared" si="1"/>
        <v>7.8674948240165632E-2</v>
      </c>
      <c r="N19" s="43"/>
      <c r="O19" s="44"/>
      <c r="R19">
        <v>389</v>
      </c>
      <c r="S19">
        <v>0</v>
      </c>
      <c r="T19" t="s">
        <v>10</v>
      </c>
    </row>
    <row r="20" spans="1:20">
      <c r="A20" s="42">
        <v>13</v>
      </c>
      <c r="B20" s="19" t="str">
        <f t="shared" si="0"/>
        <v>11</v>
      </c>
      <c r="C20" s="37">
        <f t="shared" si="1"/>
        <v>7.4812967581047385E-2</v>
      </c>
      <c r="N20" s="43"/>
      <c r="O20" s="44"/>
      <c r="R20">
        <v>18</v>
      </c>
      <c r="S20">
        <v>1</v>
      </c>
      <c r="T20" t="s">
        <v>10</v>
      </c>
    </row>
    <row r="21" spans="1:20">
      <c r="A21" s="42">
        <v>14</v>
      </c>
      <c r="B21" s="19" t="str">
        <f t="shared" si="0"/>
        <v>14</v>
      </c>
      <c r="C21" s="37">
        <f t="shared" si="1"/>
        <v>7.2836801752464403E-2</v>
      </c>
      <c r="N21" s="43"/>
      <c r="O21" s="44"/>
      <c r="R21">
        <v>1</v>
      </c>
      <c r="S21">
        <v>2</v>
      </c>
      <c r="T21" t="s">
        <v>10</v>
      </c>
    </row>
    <row r="22" spans="1:20">
      <c r="A22" s="42">
        <v>15</v>
      </c>
      <c r="B22" s="19" t="str">
        <f t="shared" si="0"/>
        <v>02</v>
      </c>
      <c r="C22" s="37">
        <f t="shared" si="1"/>
        <v>7.0866141732283464E-2</v>
      </c>
      <c r="N22" s="43"/>
      <c r="O22" s="44"/>
      <c r="R22">
        <v>7</v>
      </c>
      <c r="S22">
        <v>3</v>
      </c>
      <c r="T22" t="s">
        <v>10</v>
      </c>
    </row>
    <row r="23" spans="1:20">
      <c r="A23" s="42">
        <v>16</v>
      </c>
      <c r="B23" s="19" t="str">
        <f t="shared" si="0"/>
        <v>22</v>
      </c>
      <c r="C23" s="37">
        <f t="shared" si="1"/>
        <v>6.6061808902750208E-2</v>
      </c>
      <c r="N23" s="43"/>
      <c r="O23" s="44"/>
      <c r="R23">
        <v>1</v>
      </c>
      <c r="S23">
        <v>4</v>
      </c>
      <c r="T23" t="s">
        <v>10</v>
      </c>
    </row>
    <row r="24" spans="1:20">
      <c r="A24" s="42">
        <v>17</v>
      </c>
      <c r="B24" s="19" t="str">
        <f t="shared" si="0"/>
        <v>15</v>
      </c>
      <c r="C24" s="37">
        <f t="shared" si="1"/>
        <v>6.2168844931119745E-2</v>
      </c>
      <c r="N24" s="43"/>
      <c r="O24" s="44"/>
      <c r="R24">
        <v>9</v>
      </c>
      <c r="S24">
        <v>6</v>
      </c>
      <c r="T24" t="s">
        <v>10</v>
      </c>
    </row>
    <row r="25" spans="1:20">
      <c r="A25" s="42">
        <v>18</v>
      </c>
      <c r="B25" s="19" t="str">
        <f t="shared" si="0"/>
        <v>23</v>
      </c>
      <c r="C25" s="37">
        <f t="shared" si="1"/>
        <v>5.9560484699116858E-2</v>
      </c>
      <c r="N25" s="43"/>
      <c r="O25" s="44"/>
      <c r="R25">
        <v>3</v>
      </c>
      <c r="S25">
        <v>7</v>
      </c>
      <c r="T25" t="s">
        <v>10</v>
      </c>
    </row>
    <row r="26" spans="1:20">
      <c r="A26" s="42">
        <v>19</v>
      </c>
      <c r="B26" s="19" t="str">
        <f t="shared" si="0"/>
        <v>18</v>
      </c>
      <c r="C26" s="37">
        <f t="shared" si="1"/>
        <v>5.4711246200607903E-2</v>
      </c>
      <c r="I26" s="53"/>
      <c r="N26" s="43"/>
      <c r="O26" s="44"/>
      <c r="R26">
        <v>721</v>
      </c>
      <c r="S26">
        <v>0</v>
      </c>
      <c r="T26" t="s">
        <v>11</v>
      </c>
    </row>
    <row r="27" spans="1:20">
      <c r="A27" s="42">
        <v>20</v>
      </c>
      <c r="B27" s="19" t="str">
        <f t="shared" si="0"/>
        <v>24</v>
      </c>
      <c r="C27" s="37">
        <f t="shared" si="1"/>
        <v>5.1990632318501172E-2</v>
      </c>
      <c r="N27" s="43"/>
      <c r="O27" s="44"/>
      <c r="R27">
        <v>21</v>
      </c>
      <c r="S27">
        <v>1</v>
      </c>
      <c r="T27" t="s">
        <v>11</v>
      </c>
    </row>
    <row r="28" spans="1:20">
      <c r="A28" s="42">
        <v>21</v>
      </c>
      <c r="B28" s="19" t="str">
        <f t="shared" si="0"/>
        <v>01</v>
      </c>
      <c r="C28" s="37">
        <f t="shared" si="1"/>
        <v>4.6341463414634146E-2</v>
      </c>
      <c r="N28" s="43"/>
      <c r="O28" s="44"/>
      <c r="R28">
        <v>2</v>
      </c>
      <c r="S28">
        <v>2</v>
      </c>
      <c r="T28" t="s">
        <v>11</v>
      </c>
    </row>
    <row r="29" spans="1:20">
      <c r="A29" s="42">
        <v>22</v>
      </c>
      <c r="B29" s="19" t="str">
        <f t="shared" si="0"/>
        <v>08</v>
      </c>
      <c r="C29" s="37">
        <f t="shared" si="1"/>
        <v>4.3462897526501766E-2</v>
      </c>
      <c r="N29" s="43"/>
      <c r="O29" s="44"/>
      <c r="R29">
        <v>9</v>
      </c>
      <c r="S29">
        <v>3</v>
      </c>
      <c r="T29" t="s">
        <v>11</v>
      </c>
    </row>
    <row r="30" spans="1:20">
      <c r="A30" s="42">
        <v>23</v>
      </c>
      <c r="B30" s="19" t="str">
        <f t="shared" si="0"/>
        <v>12</v>
      </c>
      <c r="C30" s="37">
        <f t="shared" si="1"/>
        <v>4.2058070025619128E-2</v>
      </c>
      <c r="N30" s="43"/>
      <c r="O30" s="44"/>
      <c r="R30">
        <v>29</v>
      </c>
      <c r="S30">
        <v>6</v>
      </c>
      <c r="T30" t="s">
        <v>11</v>
      </c>
    </row>
    <row r="31" spans="1:20">
      <c r="A31" s="42">
        <v>24</v>
      </c>
      <c r="B31" s="19" t="str">
        <f t="shared" si="0"/>
        <v>21</v>
      </c>
      <c r="C31" s="37">
        <f t="shared" si="1"/>
        <v>3.5224323322209865E-2</v>
      </c>
      <c r="N31" s="43"/>
      <c r="O31" s="44"/>
      <c r="R31">
        <v>3</v>
      </c>
      <c r="S31">
        <v>7</v>
      </c>
      <c r="T31" t="s">
        <v>11</v>
      </c>
    </row>
    <row r="32" spans="1:20">
      <c r="R32">
        <v>119</v>
      </c>
      <c r="S32">
        <v>0</v>
      </c>
      <c r="T32" t="s">
        <v>12</v>
      </c>
    </row>
    <row r="33" spans="1:20">
      <c r="R33">
        <v>7</v>
      </c>
      <c r="S33">
        <v>1</v>
      </c>
      <c r="T33" t="s">
        <v>12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10</v>
      </c>
      <c r="S34">
        <v>3</v>
      </c>
      <c r="T34" t="s">
        <v>12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4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R35">
        <v>3</v>
      </c>
      <c r="S35">
        <v>6</v>
      </c>
      <c r="T35" t="s">
        <v>12</v>
      </c>
    </row>
    <row r="36" spans="1:20">
      <c r="A36" s="21" t="s">
        <v>7</v>
      </c>
      <c r="B36" s="33">
        <f t="shared" ref="B36:I45" si="2">SUMIFS($R:$R,$S:$S,B$35,$T:$T,$A36)</f>
        <v>782</v>
      </c>
      <c r="C36" s="33">
        <f t="shared" si="2"/>
        <v>20</v>
      </c>
      <c r="D36" s="33">
        <f t="shared" si="2"/>
        <v>2</v>
      </c>
      <c r="E36" s="33">
        <f t="shared" si="2"/>
        <v>3</v>
      </c>
      <c r="F36" s="33">
        <f t="shared" si="2"/>
        <v>0</v>
      </c>
      <c r="G36" s="33">
        <f t="shared" si="2"/>
        <v>0</v>
      </c>
      <c r="H36" s="33">
        <f t="shared" si="2"/>
        <v>9</v>
      </c>
      <c r="I36" s="33">
        <f t="shared" si="2"/>
        <v>4</v>
      </c>
      <c r="J36" s="38">
        <f t="shared" ref="J36:J59" si="3">SUM(C36:I36)</f>
        <v>38</v>
      </c>
      <c r="K36" s="20">
        <f t="shared" ref="K36:K59" si="4">SUM(B36:I36)</f>
        <v>820</v>
      </c>
      <c r="L36" s="37">
        <f>J36/K36</f>
        <v>4.6341463414634146E-2</v>
      </c>
      <c r="M36" s="42">
        <f>RANK(L36,$L$36:$L$59)</f>
        <v>21</v>
      </c>
      <c r="N36" s="19" t="s">
        <v>7</v>
      </c>
      <c r="R36">
        <v>115</v>
      </c>
      <c r="S36">
        <v>0</v>
      </c>
      <c r="T36" t="s">
        <v>13</v>
      </c>
    </row>
    <row r="37" spans="1:20">
      <c r="A37" s="21" t="s">
        <v>8</v>
      </c>
      <c r="B37" s="33">
        <f t="shared" si="2"/>
        <v>472</v>
      </c>
      <c r="C37" s="33">
        <f t="shared" si="2"/>
        <v>12</v>
      </c>
      <c r="D37" s="33">
        <f t="shared" si="2"/>
        <v>2</v>
      </c>
      <c r="E37" s="33">
        <f t="shared" si="2"/>
        <v>8</v>
      </c>
      <c r="F37" s="33">
        <f t="shared" si="2"/>
        <v>0</v>
      </c>
      <c r="G37" s="33">
        <f t="shared" si="2"/>
        <v>0</v>
      </c>
      <c r="H37" s="33">
        <f t="shared" si="2"/>
        <v>7</v>
      </c>
      <c r="I37" s="33">
        <f t="shared" si="2"/>
        <v>7</v>
      </c>
      <c r="J37" s="38">
        <f t="shared" si="3"/>
        <v>36</v>
      </c>
      <c r="K37" s="20">
        <f t="shared" si="4"/>
        <v>508</v>
      </c>
      <c r="L37" s="37">
        <f t="shared" ref="L37:L59" si="5">J37/K37</f>
        <v>7.0866141732283464E-2</v>
      </c>
      <c r="M37" s="42">
        <f t="shared" ref="M37:M59" si="6">RANK(L37,$L$36:$L$59)</f>
        <v>15</v>
      </c>
      <c r="N37" s="19" t="s">
        <v>8</v>
      </c>
      <c r="R37">
        <v>5</v>
      </c>
      <c r="S37">
        <v>1</v>
      </c>
      <c r="T37" t="s">
        <v>13</v>
      </c>
    </row>
    <row r="38" spans="1:20">
      <c r="A38" s="21" t="s">
        <v>9</v>
      </c>
      <c r="B38" s="33">
        <f t="shared" si="2"/>
        <v>93</v>
      </c>
      <c r="C38" s="33">
        <f t="shared" si="2"/>
        <v>6</v>
      </c>
      <c r="D38" s="33">
        <f t="shared" si="2"/>
        <v>1</v>
      </c>
      <c r="E38" s="33">
        <f t="shared" si="2"/>
        <v>2</v>
      </c>
      <c r="F38" s="33">
        <f t="shared" si="2"/>
        <v>0</v>
      </c>
      <c r="G38" s="33">
        <f t="shared" si="2"/>
        <v>0</v>
      </c>
      <c r="H38" s="33">
        <f t="shared" si="2"/>
        <v>2</v>
      </c>
      <c r="I38" s="33">
        <f t="shared" si="2"/>
        <v>0</v>
      </c>
      <c r="J38" s="38">
        <f t="shared" si="3"/>
        <v>11</v>
      </c>
      <c r="K38" s="20">
        <f t="shared" si="4"/>
        <v>104</v>
      </c>
      <c r="L38" s="37">
        <f t="shared" si="5"/>
        <v>0.10576923076923077</v>
      </c>
      <c r="M38" s="42">
        <f t="shared" si="6"/>
        <v>4</v>
      </c>
      <c r="N38" s="19" t="s">
        <v>9</v>
      </c>
      <c r="R38">
        <v>4</v>
      </c>
      <c r="S38">
        <v>3</v>
      </c>
      <c r="T38" t="s">
        <v>13</v>
      </c>
    </row>
    <row r="39" spans="1:20">
      <c r="A39" s="21" t="s">
        <v>10</v>
      </c>
      <c r="B39" s="33">
        <f t="shared" si="2"/>
        <v>389</v>
      </c>
      <c r="C39" s="33">
        <f t="shared" si="2"/>
        <v>18</v>
      </c>
      <c r="D39" s="33">
        <f t="shared" si="2"/>
        <v>1</v>
      </c>
      <c r="E39" s="33">
        <f t="shared" si="2"/>
        <v>7</v>
      </c>
      <c r="F39" s="33">
        <f t="shared" si="2"/>
        <v>1</v>
      </c>
      <c r="G39" s="33">
        <f t="shared" si="2"/>
        <v>0</v>
      </c>
      <c r="H39" s="33">
        <f t="shared" si="2"/>
        <v>9</v>
      </c>
      <c r="I39" s="33">
        <f t="shared" si="2"/>
        <v>3</v>
      </c>
      <c r="J39" s="38">
        <f t="shared" si="3"/>
        <v>39</v>
      </c>
      <c r="K39" s="20">
        <f t="shared" si="4"/>
        <v>428</v>
      </c>
      <c r="L39" s="37">
        <f t="shared" si="5"/>
        <v>9.11214953271028E-2</v>
      </c>
      <c r="M39" s="42">
        <f t="shared" si="6"/>
        <v>9</v>
      </c>
      <c r="N39" s="19" t="s">
        <v>10</v>
      </c>
      <c r="R39">
        <v>3</v>
      </c>
      <c r="S39">
        <v>6</v>
      </c>
      <c r="T39" t="s">
        <v>13</v>
      </c>
    </row>
    <row r="40" spans="1:20">
      <c r="A40" s="21" t="s">
        <v>11</v>
      </c>
      <c r="B40" s="33">
        <f t="shared" si="2"/>
        <v>721</v>
      </c>
      <c r="C40" s="33">
        <f t="shared" si="2"/>
        <v>21</v>
      </c>
      <c r="D40" s="33">
        <f t="shared" si="2"/>
        <v>2</v>
      </c>
      <c r="E40" s="33">
        <f t="shared" si="2"/>
        <v>9</v>
      </c>
      <c r="F40" s="33">
        <f t="shared" si="2"/>
        <v>0</v>
      </c>
      <c r="G40" s="33">
        <f t="shared" si="2"/>
        <v>0</v>
      </c>
      <c r="H40" s="33">
        <f t="shared" si="2"/>
        <v>29</v>
      </c>
      <c r="I40" s="33">
        <f t="shared" si="2"/>
        <v>3</v>
      </c>
      <c r="J40" s="38">
        <f t="shared" si="3"/>
        <v>64</v>
      </c>
      <c r="K40" s="20">
        <f t="shared" si="4"/>
        <v>785</v>
      </c>
      <c r="L40" s="37">
        <f t="shared" si="5"/>
        <v>8.1528662420382161E-2</v>
      </c>
      <c r="M40" s="42">
        <f t="shared" si="6"/>
        <v>11</v>
      </c>
      <c r="N40" s="19" t="s">
        <v>11</v>
      </c>
      <c r="R40">
        <v>2707</v>
      </c>
      <c r="S40">
        <v>0</v>
      </c>
      <c r="T40" t="s">
        <v>14</v>
      </c>
    </row>
    <row r="41" spans="1:20">
      <c r="A41" s="21" t="s">
        <v>12</v>
      </c>
      <c r="B41" s="33">
        <f t="shared" si="2"/>
        <v>119</v>
      </c>
      <c r="C41" s="33">
        <f t="shared" si="2"/>
        <v>7</v>
      </c>
      <c r="D41" s="33">
        <f t="shared" si="2"/>
        <v>0</v>
      </c>
      <c r="E41" s="33">
        <f t="shared" si="2"/>
        <v>10</v>
      </c>
      <c r="F41" s="33">
        <f t="shared" si="2"/>
        <v>0</v>
      </c>
      <c r="G41" s="33">
        <f t="shared" si="2"/>
        <v>0</v>
      </c>
      <c r="H41" s="33">
        <f t="shared" si="2"/>
        <v>3</v>
      </c>
      <c r="I41" s="33">
        <f t="shared" si="2"/>
        <v>0</v>
      </c>
      <c r="J41" s="38">
        <f t="shared" si="3"/>
        <v>20</v>
      </c>
      <c r="K41" s="20">
        <f t="shared" si="4"/>
        <v>139</v>
      </c>
      <c r="L41" s="37">
        <f t="shared" si="5"/>
        <v>0.14388489208633093</v>
      </c>
      <c r="M41" s="42">
        <f t="shared" si="6"/>
        <v>2</v>
      </c>
      <c r="N41" s="19" t="s">
        <v>12</v>
      </c>
      <c r="R41">
        <v>25</v>
      </c>
      <c r="S41">
        <v>1</v>
      </c>
      <c r="T41" t="s">
        <v>14</v>
      </c>
    </row>
    <row r="42" spans="1:20">
      <c r="A42" s="21" t="s">
        <v>13</v>
      </c>
      <c r="B42" s="33">
        <f t="shared" si="2"/>
        <v>115</v>
      </c>
      <c r="C42" s="33">
        <f t="shared" si="2"/>
        <v>5</v>
      </c>
      <c r="D42" s="33">
        <f t="shared" si="2"/>
        <v>0</v>
      </c>
      <c r="E42" s="33">
        <f t="shared" si="2"/>
        <v>4</v>
      </c>
      <c r="F42" s="33">
        <f t="shared" si="2"/>
        <v>0</v>
      </c>
      <c r="G42" s="33">
        <f t="shared" si="2"/>
        <v>0</v>
      </c>
      <c r="H42" s="33">
        <f t="shared" si="2"/>
        <v>3</v>
      </c>
      <c r="I42" s="33">
        <f t="shared" si="2"/>
        <v>0</v>
      </c>
      <c r="J42" s="38">
        <f t="shared" si="3"/>
        <v>12</v>
      </c>
      <c r="K42" s="20">
        <f t="shared" si="4"/>
        <v>127</v>
      </c>
      <c r="L42" s="37">
        <f t="shared" si="5"/>
        <v>9.4488188976377951E-2</v>
      </c>
      <c r="M42" s="42">
        <f t="shared" si="6"/>
        <v>7</v>
      </c>
      <c r="N42" s="19" t="s">
        <v>13</v>
      </c>
      <c r="R42">
        <v>2</v>
      </c>
      <c r="S42">
        <v>2</v>
      </c>
      <c r="T42" t="s">
        <v>14</v>
      </c>
    </row>
    <row r="43" spans="1:20">
      <c r="A43" s="21" t="s">
        <v>14</v>
      </c>
      <c r="B43" s="33">
        <f t="shared" si="2"/>
        <v>2707</v>
      </c>
      <c r="C43" s="33">
        <f t="shared" si="2"/>
        <v>25</v>
      </c>
      <c r="D43" s="33">
        <f t="shared" si="2"/>
        <v>2</v>
      </c>
      <c r="E43" s="33">
        <f t="shared" si="2"/>
        <v>23</v>
      </c>
      <c r="F43" s="33">
        <f t="shared" si="2"/>
        <v>4</v>
      </c>
      <c r="G43" s="33">
        <f t="shared" si="2"/>
        <v>0</v>
      </c>
      <c r="H43" s="33">
        <f t="shared" si="2"/>
        <v>48</v>
      </c>
      <c r="I43" s="33">
        <f t="shared" si="2"/>
        <v>21</v>
      </c>
      <c r="J43" s="38">
        <f t="shared" si="3"/>
        <v>123</v>
      </c>
      <c r="K43" s="20">
        <f t="shared" si="4"/>
        <v>2830</v>
      </c>
      <c r="L43" s="37">
        <f t="shared" si="5"/>
        <v>4.3462897526501766E-2</v>
      </c>
      <c r="M43" s="42">
        <f t="shared" si="6"/>
        <v>22</v>
      </c>
      <c r="N43" s="19" t="s">
        <v>14</v>
      </c>
      <c r="R43">
        <v>23</v>
      </c>
      <c r="S43">
        <v>3</v>
      </c>
      <c r="T43" t="s">
        <v>14</v>
      </c>
    </row>
    <row r="44" spans="1:20">
      <c r="A44" s="21" t="s">
        <v>15</v>
      </c>
      <c r="B44" s="33">
        <f t="shared" si="2"/>
        <v>471</v>
      </c>
      <c r="C44" s="33">
        <f t="shared" si="2"/>
        <v>14</v>
      </c>
      <c r="D44" s="33">
        <f t="shared" si="2"/>
        <v>2</v>
      </c>
      <c r="E44" s="33">
        <f t="shared" si="2"/>
        <v>9</v>
      </c>
      <c r="F44" s="33">
        <f t="shared" si="2"/>
        <v>0</v>
      </c>
      <c r="G44" s="33">
        <f t="shared" si="2"/>
        <v>0</v>
      </c>
      <c r="H44" s="33">
        <f t="shared" si="2"/>
        <v>16</v>
      </c>
      <c r="I44" s="33">
        <f t="shared" si="2"/>
        <v>4</v>
      </c>
      <c r="J44" s="38">
        <f t="shared" si="3"/>
        <v>45</v>
      </c>
      <c r="K44" s="20">
        <f t="shared" si="4"/>
        <v>516</v>
      </c>
      <c r="L44" s="37">
        <f t="shared" si="5"/>
        <v>8.7209302325581398E-2</v>
      </c>
      <c r="M44" s="42">
        <f t="shared" si="6"/>
        <v>10</v>
      </c>
      <c r="N44" s="19" t="s">
        <v>15</v>
      </c>
      <c r="R44">
        <v>4</v>
      </c>
      <c r="S44">
        <v>4</v>
      </c>
      <c r="T44" t="s">
        <v>14</v>
      </c>
    </row>
    <row r="45" spans="1:20">
      <c r="A45" s="21" t="s">
        <v>16</v>
      </c>
      <c r="B45" s="33">
        <f t="shared" si="2"/>
        <v>606</v>
      </c>
      <c r="C45" s="33">
        <f t="shared" si="2"/>
        <v>27</v>
      </c>
      <c r="D45" s="33">
        <f t="shared" si="2"/>
        <v>0</v>
      </c>
      <c r="E45" s="33">
        <f t="shared" si="2"/>
        <v>22</v>
      </c>
      <c r="F45" s="33">
        <f t="shared" si="2"/>
        <v>0</v>
      </c>
      <c r="G45" s="33">
        <f t="shared" si="2"/>
        <v>0</v>
      </c>
      <c r="H45" s="33">
        <f t="shared" si="2"/>
        <v>11</v>
      </c>
      <c r="I45" s="33">
        <f t="shared" si="2"/>
        <v>7</v>
      </c>
      <c r="J45" s="38">
        <f t="shared" si="3"/>
        <v>67</v>
      </c>
      <c r="K45" s="20">
        <f t="shared" si="4"/>
        <v>673</v>
      </c>
      <c r="L45" s="37">
        <f t="shared" si="5"/>
        <v>9.9554234769687958E-2</v>
      </c>
      <c r="M45" s="42">
        <f t="shared" si="6"/>
        <v>6</v>
      </c>
      <c r="N45" s="19" t="s">
        <v>16</v>
      </c>
      <c r="R45">
        <v>48</v>
      </c>
      <c r="S45">
        <v>6</v>
      </c>
      <c r="T45" t="s">
        <v>14</v>
      </c>
    </row>
    <row r="46" spans="1:20">
      <c r="A46" s="21" t="s">
        <v>17</v>
      </c>
      <c r="B46" s="33">
        <f t="shared" ref="B46:I59" si="7">SUMIFS($R:$R,$S:$S,B$35,$T:$T,$A46)</f>
        <v>742</v>
      </c>
      <c r="C46" s="33">
        <f t="shared" si="7"/>
        <v>22</v>
      </c>
      <c r="D46" s="33">
        <f t="shared" si="7"/>
        <v>0</v>
      </c>
      <c r="E46" s="33">
        <f t="shared" si="7"/>
        <v>12</v>
      </c>
      <c r="F46" s="33">
        <f t="shared" si="7"/>
        <v>1</v>
      </c>
      <c r="G46" s="33">
        <f t="shared" si="7"/>
        <v>0</v>
      </c>
      <c r="H46" s="33">
        <f t="shared" si="7"/>
        <v>16</v>
      </c>
      <c r="I46" s="33">
        <f t="shared" si="7"/>
        <v>9</v>
      </c>
      <c r="J46" s="38">
        <f t="shared" si="3"/>
        <v>60</v>
      </c>
      <c r="K46" s="20">
        <f t="shared" si="4"/>
        <v>802</v>
      </c>
      <c r="L46" s="37">
        <f t="shared" si="5"/>
        <v>7.4812967581047385E-2</v>
      </c>
      <c r="M46" s="42">
        <f t="shared" si="6"/>
        <v>13</v>
      </c>
      <c r="N46" s="19" t="s">
        <v>17</v>
      </c>
      <c r="R46">
        <v>21</v>
      </c>
      <c r="S46">
        <v>7</v>
      </c>
      <c r="T46" t="s">
        <v>14</v>
      </c>
    </row>
    <row r="47" spans="1:20">
      <c r="A47" s="21" t="s">
        <v>18</v>
      </c>
      <c r="B47" s="33">
        <f t="shared" si="7"/>
        <v>4487</v>
      </c>
      <c r="C47" s="33">
        <f t="shared" si="7"/>
        <v>57</v>
      </c>
      <c r="D47" s="33">
        <f t="shared" si="7"/>
        <v>2</v>
      </c>
      <c r="E47" s="33">
        <f t="shared" si="7"/>
        <v>50</v>
      </c>
      <c r="F47" s="33">
        <f t="shared" si="7"/>
        <v>0</v>
      </c>
      <c r="G47" s="33">
        <f t="shared" si="7"/>
        <v>0</v>
      </c>
      <c r="H47" s="33">
        <f t="shared" si="7"/>
        <v>59</v>
      </c>
      <c r="I47" s="33">
        <f t="shared" si="7"/>
        <v>29</v>
      </c>
      <c r="J47" s="38">
        <f t="shared" si="3"/>
        <v>197</v>
      </c>
      <c r="K47" s="20">
        <f t="shared" si="4"/>
        <v>4684</v>
      </c>
      <c r="L47" s="37">
        <f t="shared" si="5"/>
        <v>4.2058070025619128E-2</v>
      </c>
      <c r="M47" s="42">
        <f t="shared" si="6"/>
        <v>23</v>
      </c>
      <c r="N47" s="19" t="s">
        <v>18</v>
      </c>
      <c r="R47">
        <v>471</v>
      </c>
      <c r="S47">
        <v>0</v>
      </c>
      <c r="T47" t="s">
        <v>15</v>
      </c>
    </row>
    <row r="48" spans="1:20">
      <c r="A48" s="21" t="s">
        <v>19</v>
      </c>
      <c r="B48" s="33">
        <f t="shared" si="7"/>
        <v>771</v>
      </c>
      <c r="C48" s="33">
        <f t="shared" si="7"/>
        <v>36</v>
      </c>
      <c r="D48" s="33">
        <f t="shared" si="7"/>
        <v>3</v>
      </c>
      <c r="E48" s="33">
        <f t="shared" si="7"/>
        <v>20</v>
      </c>
      <c r="F48" s="33">
        <f t="shared" si="7"/>
        <v>0</v>
      </c>
      <c r="G48" s="33">
        <f t="shared" si="7"/>
        <v>0</v>
      </c>
      <c r="H48" s="33">
        <f t="shared" si="7"/>
        <v>24</v>
      </c>
      <c r="I48" s="33">
        <f t="shared" si="7"/>
        <v>3</v>
      </c>
      <c r="J48" s="38">
        <f t="shared" si="3"/>
        <v>86</v>
      </c>
      <c r="K48" s="20">
        <f t="shared" si="4"/>
        <v>857</v>
      </c>
      <c r="L48" s="37">
        <f t="shared" si="5"/>
        <v>0.10035005834305717</v>
      </c>
      <c r="M48" s="42">
        <f t="shared" si="6"/>
        <v>5</v>
      </c>
      <c r="N48" s="19" t="s">
        <v>19</v>
      </c>
      <c r="R48">
        <v>14</v>
      </c>
      <c r="S48">
        <v>1</v>
      </c>
      <c r="T48" t="s">
        <v>15</v>
      </c>
    </row>
    <row r="49" spans="1:20">
      <c r="A49" s="21" t="s">
        <v>20</v>
      </c>
      <c r="B49" s="33">
        <f t="shared" si="7"/>
        <v>1693</v>
      </c>
      <c r="C49" s="33">
        <f t="shared" si="7"/>
        <v>42</v>
      </c>
      <c r="D49" s="33">
        <f t="shared" si="7"/>
        <v>1</v>
      </c>
      <c r="E49" s="33">
        <f t="shared" si="7"/>
        <v>25</v>
      </c>
      <c r="F49" s="33">
        <f t="shared" si="7"/>
        <v>0</v>
      </c>
      <c r="G49" s="33">
        <f t="shared" si="7"/>
        <v>0</v>
      </c>
      <c r="H49" s="33">
        <f t="shared" si="7"/>
        <v>45</v>
      </c>
      <c r="I49" s="33">
        <f t="shared" si="7"/>
        <v>20</v>
      </c>
      <c r="J49" s="38">
        <f t="shared" si="3"/>
        <v>133</v>
      </c>
      <c r="K49" s="20">
        <f t="shared" si="4"/>
        <v>1826</v>
      </c>
      <c r="L49" s="37">
        <f t="shared" si="5"/>
        <v>7.2836801752464403E-2</v>
      </c>
      <c r="M49" s="42">
        <f t="shared" si="6"/>
        <v>14</v>
      </c>
      <c r="N49" s="19" t="s">
        <v>20</v>
      </c>
      <c r="R49">
        <v>2</v>
      </c>
      <c r="S49">
        <v>2</v>
      </c>
      <c r="T49" t="s">
        <v>15</v>
      </c>
    </row>
    <row r="50" spans="1:20">
      <c r="A50" s="21" t="s">
        <v>21</v>
      </c>
      <c r="B50" s="33">
        <f t="shared" si="7"/>
        <v>2655</v>
      </c>
      <c r="C50" s="33">
        <f t="shared" si="7"/>
        <v>36</v>
      </c>
      <c r="D50" s="33">
        <f t="shared" si="7"/>
        <v>1</v>
      </c>
      <c r="E50" s="33">
        <f t="shared" si="7"/>
        <v>29</v>
      </c>
      <c r="F50" s="33">
        <f t="shared" si="7"/>
        <v>1</v>
      </c>
      <c r="G50" s="33">
        <f t="shared" si="7"/>
        <v>0</v>
      </c>
      <c r="H50" s="33">
        <f t="shared" si="7"/>
        <v>77</v>
      </c>
      <c r="I50" s="33">
        <f t="shared" si="7"/>
        <v>32</v>
      </c>
      <c r="J50" s="38">
        <f t="shared" si="3"/>
        <v>176</v>
      </c>
      <c r="K50" s="20">
        <f t="shared" si="4"/>
        <v>2831</v>
      </c>
      <c r="L50" s="37">
        <f t="shared" si="5"/>
        <v>6.2168844931119745E-2</v>
      </c>
      <c r="M50" s="42">
        <f t="shared" si="6"/>
        <v>17</v>
      </c>
      <c r="N50" s="19" t="s">
        <v>21</v>
      </c>
      <c r="R50">
        <v>9</v>
      </c>
      <c r="S50">
        <v>3</v>
      </c>
      <c r="T50" t="s">
        <v>15</v>
      </c>
    </row>
    <row r="51" spans="1:20">
      <c r="A51" s="21" t="s">
        <v>22</v>
      </c>
      <c r="B51" s="33">
        <f t="shared" si="7"/>
        <v>642</v>
      </c>
      <c r="C51" s="33">
        <f t="shared" si="7"/>
        <v>27</v>
      </c>
      <c r="D51" s="33">
        <f t="shared" si="7"/>
        <v>3</v>
      </c>
      <c r="E51" s="33">
        <f t="shared" si="7"/>
        <v>10</v>
      </c>
      <c r="F51" s="33">
        <f t="shared" si="7"/>
        <v>0</v>
      </c>
      <c r="G51" s="33">
        <f t="shared" si="7"/>
        <v>0</v>
      </c>
      <c r="H51" s="33">
        <f t="shared" si="7"/>
        <v>34</v>
      </c>
      <c r="I51" s="33">
        <f t="shared" si="7"/>
        <v>5</v>
      </c>
      <c r="J51" s="38">
        <f t="shared" si="3"/>
        <v>79</v>
      </c>
      <c r="K51" s="20">
        <f t="shared" si="4"/>
        <v>721</v>
      </c>
      <c r="L51" s="37">
        <f t="shared" si="5"/>
        <v>0.10957004160887657</v>
      </c>
      <c r="M51" s="42">
        <f t="shared" si="6"/>
        <v>3</v>
      </c>
      <c r="N51" s="19" t="s">
        <v>22</v>
      </c>
      <c r="R51">
        <v>16</v>
      </c>
      <c r="S51">
        <v>6</v>
      </c>
      <c r="T51" t="s">
        <v>15</v>
      </c>
    </row>
    <row r="52" spans="1:20">
      <c r="A52" s="21" t="s">
        <v>23</v>
      </c>
      <c r="B52" s="33">
        <f t="shared" si="7"/>
        <v>793</v>
      </c>
      <c r="C52" s="33">
        <f t="shared" si="7"/>
        <v>27</v>
      </c>
      <c r="D52" s="33">
        <f t="shared" si="7"/>
        <v>2</v>
      </c>
      <c r="E52" s="33">
        <f t="shared" si="7"/>
        <v>16</v>
      </c>
      <c r="F52" s="33">
        <f t="shared" si="7"/>
        <v>1</v>
      </c>
      <c r="G52" s="33">
        <f t="shared" si="7"/>
        <v>0</v>
      </c>
      <c r="H52" s="33">
        <f t="shared" si="7"/>
        <v>20</v>
      </c>
      <c r="I52" s="33">
        <f t="shared" si="7"/>
        <v>16</v>
      </c>
      <c r="J52" s="38">
        <f t="shared" si="3"/>
        <v>82</v>
      </c>
      <c r="K52" s="20">
        <f t="shared" si="4"/>
        <v>875</v>
      </c>
      <c r="L52" s="37">
        <f t="shared" si="5"/>
        <v>9.3714285714285708E-2</v>
      </c>
      <c r="M52" s="42">
        <f t="shared" si="6"/>
        <v>8</v>
      </c>
      <c r="N52" s="19" t="s">
        <v>23</v>
      </c>
      <c r="R52">
        <v>4</v>
      </c>
      <c r="S52">
        <v>7</v>
      </c>
      <c r="T52" t="s">
        <v>15</v>
      </c>
    </row>
    <row r="53" spans="1:20">
      <c r="A53" s="21" t="s">
        <v>24</v>
      </c>
      <c r="B53" s="33">
        <f t="shared" si="7"/>
        <v>1244</v>
      </c>
      <c r="C53" s="33">
        <f t="shared" si="7"/>
        <v>19</v>
      </c>
      <c r="D53" s="33">
        <f t="shared" si="7"/>
        <v>1</v>
      </c>
      <c r="E53" s="33">
        <f t="shared" si="7"/>
        <v>15</v>
      </c>
      <c r="F53" s="33">
        <f t="shared" si="7"/>
        <v>0</v>
      </c>
      <c r="G53" s="33">
        <f t="shared" si="7"/>
        <v>0</v>
      </c>
      <c r="H53" s="33">
        <f t="shared" si="7"/>
        <v>27</v>
      </c>
      <c r="I53" s="33">
        <f t="shared" si="7"/>
        <v>10</v>
      </c>
      <c r="J53" s="38">
        <f t="shared" si="3"/>
        <v>72</v>
      </c>
      <c r="K53" s="20">
        <f t="shared" si="4"/>
        <v>1316</v>
      </c>
      <c r="L53" s="37">
        <f t="shared" si="5"/>
        <v>5.4711246200607903E-2</v>
      </c>
      <c r="M53" s="42">
        <f t="shared" si="6"/>
        <v>19</v>
      </c>
      <c r="N53" s="19" t="s">
        <v>24</v>
      </c>
      <c r="R53">
        <v>606</v>
      </c>
      <c r="S53">
        <v>0</v>
      </c>
      <c r="T53" t="s">
        <v>16</v>
      </c>
    </row>
    <row r="54" spans="1:20">
      <c r="A54" s="21" t="s">
        <v>25</v>
      </c>
      <c r="B54" s="33">
        <f t="shared" si="7"/>
        <v>191</v>
      </c>
      <c r="C54" s="33">
        <f t="shared" si="7"/>
        <v>10</v>
      </c>
      <c r="D54" s="33">
        <f t="shared" si="7"/>
        <v>0</v>
      </c>
      <c r="E54" s="33">
        <f t="shared" si="7"/>
        <v>8</v>
      </c>
      <c r="F54" s="33">
        <f t="shared" si="7"/>
        <v>0</v>
      </c>
      <c r="G54" s="33">
        <f t="shared" si="7"/>
        <v>0</v>
      </c>
      <c r="H54" s="33">
        <f t="shared" si="7"/>
        <v>13</v>
      </c>
      <c r="I54" s="33">
        <f t="shared" si="7"/>
        <v>6</v>
      </c>
      <c r="J54" s="38">
        <f t="shared" si="3"/>
        <v>37</v>
      </c>
      <c r="K54" s="20">
        <f t="shared" si="4"/>
        <v>228</v>
      </c>
      <c r="L54" s="37">
        <f t="shared" si="5"/>
        <v>0.16228070175438597</v>
      </c>
      <c r="M54" s="42">
        <f t="shared" si="6"/>
        <v>1</v>
      </c>
      <c r="N54" s="19" t="s">
        <v>25</v>
      </c>
      <c r="R54">
        <v>27</v>
      </c>
      <c r="S54">
        <v>1</v>
      </c>
      <c r="T54" t="s">
        <v>16</v>
      </c>
    </row>
    <row r="55" spans="1:20">
      <c r="A55" s="21" t="s">
        <v>26</v>
      </c>
      <c r="B55" s="33">
        <f t="shared" si="7"/>
        <v>890</v>
      </c>
      <c r="C55" s="33">
        <f t="shared" si="7"/>
        <v>28</v>
      </c>
      <c r="D55" s="33">
        <f t="shared" si="7"/>
        <v>0</v>
      </c>
      <c r="E55" s="33">
        <f t="shared" si="7"/>
        <v>11</v>
      </c>
      <c r="F55" s="33">
        <f t="shared" si="7"/>
        <v>0</v>
      </c>
      <c r="G55" s="33">
        <f t="shared" si="7"/>
        <v>0</v>
      </c>
      <c r="H55" s="33">
        <f t="shared" si="7"/>
        <v>32</v>
      </c>
      <c r="I55" s="33">
        <f t="shared" si="7"/>
        <v>5</v>
      </c>
      <c r="J55" s="38">
        <f t="shared" si="3"/>
        <v>76</v>
      </c>
      <c r="K55" s="20">
        <f t="shared" si="4"/>
        <v>966</v>
      </c>
      <c r="L55" s="37">
        <f t="shared" si="5"/>
        <v>7.8674948240165632E-2</v>
      </c>
      <c r="M55" s="42">
        <f t="shared" si="6"/>
        <v>12</v>
      </c>
      <c r="N55" s="19" t="s">
        <v>26</v>
      </c>
      <c r="R55">
        <v>22</v>
      </c>
      <c r="S55">
        <v>3</v>
      </c>
      <c r="T55" t="s">
        <v>16</v>
      </c>
    </row>
    <row r="56" spans="1:20">
      <c r="A56" s="21" t="s">
        <v>27</v>
      </c>
      <c r="B56" s="33">
        <f t="shared" si="7"/>
        <v>2602</v>
      </c>
      <c r="C56" s="33">
        <f t="shared" si="7"/>
        <v>19</v>
      </c>
      <c r="D56" s="33">
        <f t="shared" si="7"/>
        <v>0</v>
      </c>
      <c r="E56" s="33">
        <f t="shared" si="7"/>
        <v>18</v>
      </c>
      <c r="F56" s="33">
        <f t="shared" si="7"/>
        <v>0</v>
      </c>
      <c r="G56" s="33">
        <f t="shared" si="7"/>
        <v>0</v>
      </c>
      <c r="H56" s="33">
        <f t="shared" si="7"/>
        <v>46</v>
      </c>
      <c r="I56" s="33">
        <f t="shared" si="7"/>
        <v>12</v>
      </c>
      <c r="J56" s="38">
        <f t="shared" si="3"/>
        <v>95</v>
      </c>
      <c r="K56" s="20">
        <f t="shared" si="4"/>
        <v>2697</v>
      </c>
      <c r="L56" s="37">
        <f t="shared" si="5"/>
        <v>3.5224323322209865E-2</v>
      </c>
      <c r="M56" s="42">
        <f t="shared" si="6"/>
        <v>24</v>
      </c>
      <c r="N56" s="19" t="s">
        <v>27</v>
      </c>
      <c r="R56">
        <v>11</v>
      </c>
      <c r="S56">
        <v>6</v>
      </c>
      <c r="T56" t="s">
        <v>16</v>
      </c>
    </row>
    <row r="57" spans="1:20">
      <c r="A57" s="21" t="s">
        <v>28</v>
      </c>
      <c r="B57" s="33">
        <f t="shared" si="7"/>
        <v>3294</v>
      </c>
      <c r="C57" s="33">
        <f t="shared" si="7"/>
        <v>53</v>
      </c>
      <c r="D57" s="33">
        <f t="shared" si="7"/>
        <v>7</v>
      </c>
      <c r="E57" s="33">
        <f t="shared" si="7"/>
        <v>50</v>
      </c>
      <c r="F57" s="33">
        <f t="shared" si="7"/>
        <v>2</v>
      </c>
      <c r="G57" s="33">
        <f t="shared" si="7"/>
        <v>0</v>
      </c>
      <c r="H57" s="33">
        <f t="shared" si="7"/>
        <v>110</v>
      </c>
      <c r="I57" s="33">
        <f t="shared" si="7"/>
        <v>11</v>
      </c>
      <c r="J57" s="38">
        <f t="shared" si="3"/>
        <v>233</v>
      </c>
      <c r="K57" s="20">
        <f t="shared" si="4"/>
        <v>3527</v>
      </c>
      <c r="L57" s="37">
        <f t="shared" si="5"/>
        <v>6.6061808902750208E-2</v>
      </c>
      <c r="M57" s="42">
        <f t="shared" si="6"/>
        <v>16</v>
      </c>
      <c r="N57" s="19" t="s">
        <v>28</v>
      </c>
      <c r="R57">
        <v>7</v>
      </c>
      <c r="S57">
        <v>7</v>
      </c>
      <c r="T57" t="s">
        <v>16</v>
      </c>
    </row>
    <row r="58" spans="1:20">
      <c r="A58" s="21" t="s">
        <v>29</v>
      </c>
      <c r="B58" s="33">
        <f t="shared" si="7"/>
        <v>4579</v>
      </c>
      <c r="C58" s="33">
        <f t="shared" si="7"/>
        <v>30</v>
      </c>
      <c r="D58" s="33">
        <f t="shared" si="7"/>
        <v>3</v>
      </c>
      <c r="E58" s="33">
        <f t="shared" si="7"/>
        <v>49</v>
      </c>
      <c r="F58" s="33">
        <f t="shared" si="7"/>
        <v>3</v>
      </c>
      <c r="G58" s="33">
        <f t="shared" si="7"/>
        <v>0</v>
      </c>
      <c r="H58" s="33">
        <f t="shared" si="7"/>
        <v>169</v>
      </c>
      <c r="I58" s="33">
        <f t="shared" si="7"/>
        <v>36</v>
      </c>
      <c r="J58" s="38">
        <f t="shared" si="3"/>
        <v>290</v>
      </c>
      <c r="K58" s="20">
        <f t="shared" si="4"/>
        <v>4869</v>
      </c>
      <c r="L58" s="37">
        <f t="shared" si="5"/>
        <v>5.9560484699116858E-2</v>
      </c>
      <c r="M58" s="42">
        <f t="shared" si="6"/>
        <v>18</v>
      </c>
      <c r="N58" s="19" t="s">
        <v>29</v>
      </c>
      <c r="R58">
        <v>742</v>
      </c>
      <c r="S58">
        <v>0</v>
      </c>
      <c r="T58" t="s">
        <v>17</v>
      </c>
    </row>
    <row r="59" spans="1:20">
      <c r="A59" s="21" t="s">
        <v>30</v>
      </c>
      <c r="B59" s="33">
        <f t="shared" si="7"/>
        <v>2024</v>
      </c>
      <c r="C59" s="33">
        <f t="shared" si="7"/>
        <v>30</v>
      </c>
      <c r="D59" s="33">
        <f t="shared" si="7"/>
        <v>0</v>
      </c>
      <c r="E59" s="33">
        <f t="shared" si="7"/>
        <v>18</v>
      </c>
      <c r="F59" s="33">
        <f t="shared" si="7"/>
        <v>0</v>
      </c>
      <c r="G59" s="33">
        <f t="shared" si="7"/>
        <v>1</v>
      </c>
      <c r="H59" s="33">
        <f t="shared" si="7"/>
        <v>46</v>
      </c>
      <c r="I59" s="33">
        <f t="shared" si="7"/>
        <v>16</v>
      </c>
      <c r="J59" s="38">
        <f t="shared" si="3"/>
        <v>111</v>
      </c>
      <c r="K59" s="20">
        <f t="shared" si="4"/>
        <v>2135</v>
      </c>
      <c r="L59" s="37">
        <f t="shared" si="5"/>
        <v>5.1990632318501172E-2</v>
      </c>
      <c r="M59" s="42">
        <f t="shared" si="6"/>
        <v>20</v>
      </c>
      <c r="N59" s="19" t="s">
        <v>30</v>
      </c>
      <c r="R59">
        <v>22</v>
      </c>
      <c r="S59">
        <v>1</v>
      </c>
      <c r="T59" t="s">
        <v>17</v>
      </c>
    </row>
    <row r="60" spans="1:20">
      <c r="A60" s="17" t="s">
        <v>39</v>
      </c>
      <c r="B60" s="59">
        <f t="shared" ref="B60:I60" si="8">SUM(B36:B59)</f>
        <v>33082</v>
      </c>
      <c r="C60" s="18">
        <f t="shared" si="8"/>
        <v>591</v>
      </c>
      <c r="D60" s="18">
        <f t="shared" si="8"/>
        <v>35</v>
      </c>
      <c r="E60" s="18">
        <f t="shared" si="8"/>
        <v>428</v>
      </c>
      <c r="F60" s="18">
        <f t="shared" si="8"/>
        <v>13</v>
      </c>
      <c r="G60" s="18">
        <f t="shared" si="8"/>
        <v>1</v>
      </c>
      <c r="H60" s="18">
        <f t="shared" si="8"/>
        <v>855</v>
      </c>
      <c r="I60" s="18">
        <f t="shared" si="8"/>
        <v>259</v>
      </c>
      <c r="J60" s="60">
        <f t="shared" ref="J60" si="9">SUM(C60:I60)</f>
        <v>2182</v>
      </c>
      <c r="K60" s="18">
        <f t="shared" ref="K60" si="10">SUM(B60:I60)</f>
        <v>35264</v>
      </c>
      <c r="L60" s="37">
        <f>J60/K60</f>
        <v>6.1876134301270418E-2</v>
      </c>
      <c r="M60" s="2"/>
      <c r="N60" s="21" t="s">
        <v>39</v>
      </c>
      <c r="R60">
        <v>12</v>
      </c>
      <c r="S60">
        <v>3</v>
      </c>
      <c r="T60" t="s">
        <v>17</v>
      </c>
    </row>
    <row r="61" spans="1:20">
      <c r="R61">
        <v>1</v>
      </c>
      <c r="S61">
        <v>4</v>
      </c>
      <c r="T61" t="s">
        <v>17</v>
      </c>
    </row>
    <row r="62" spans="1:20">
      <c r="J62" s="27" t="s">
        <v>61</v>
      </c>
      <c r="K62" s="52">
        <f>SUM(C60:I60)</f>
        <v>2182</v>
      </c>
      <c r="R62">
        <v>16</v>
      </c>
      <c r="S62">
        <v>6</v>
      </c>
      <c r="T62" t="s">
        <v>17</v>
      </c>
    </row>
    <row r="63" spans="1:20">
      <c r="I63" s="4"/>
      <c r="J63" s="27" t="s">
        <v>59</v>
      </c>
      <c r="K63" s="32">
        <f>K62/K60</f>
        <v>6.1876134301270418E-2</v>
      </c>
      <c r="R63">
        <v>9</v>
      </c>
      <c r="S63">
        <v>7</v>
      </c>
      <c r="T63" t="s">
        <v>17</v>
      </c>
    </row>
    <row r="64" spans="1:20" s="198" customFormat="1">
      <c r="K64" s="12"/>
      <c r="R64">
        <v>4487</v>
      </c>
      <c r="S64">
        <v>0</v>
      </c>
      <c r="T64" t="s">
        <v>18</v>
      </c>
    </row>
    <row r="65" spans="8:20" s="198" customFormat="1">
      <c r="H65"/>
      <c r="I65"/>
      <c r="J65"/>
      <c r="K65" s="12"/>
      <c r="R65">
        <v>57</v>
      </c>
      <c r="S65">
        <v>1</v>
      </c>
      <c r="T65" t="s">
        <v>18</v>
      </c>
    </row>
    <row r="66" spans="8:20">
      <c r="K66" s="2"/>
      <c r="N66"/>
      <c r="R66">
        <v>2</v>
      </c>
      <c r="S66">
        <v>2</v>
      </c>
      <c r="T66" t="s">
        <v>18</v>
      </c>
    </row>
    <row r="67" spans="8:20">
      <c r="K67" s="2"/>
      <c r="N67"/>
      <c r="R67">
        <v>50</v>
      </c>
      <c r="S67">
        <v>3</v>
      </c>
      <c r="T67" t="s">
        <v>18</v>
      </c>
    </row>
    <row r="68" spans="8:20">
      <c r="K68" s="2"/>
      <c r="N68"/>
      <c r="R68">
        <v>59</v>
      </c>
      <c r="S68">
        <v>6</v>
      </c>
      <c r="T68" t="s">
        <v>18</v>
      </c>
    </row>
    <row r="69" spans="8:20">
      <c r="K69" s="2"/>
      <c r="N69"/>
      <c r="R69">
        <v>29</v>
      </c>
      <c r="S69">
        <v>7</v>
      </c>
      <c r="T69" t="s">
        <v>18</v>
      </c>
    </row>
    <row r="70" spans="8:20">
      <c r="K70" s="2"/>
      <c r="N70"/>
      <c r="R70">
        <v>771</v>
      </c>
      <c r="S70">
        <v>0</v>
      </c>
      <c r="T70" t="s">
        <v>19</v>
      </c>
    </row>
    <row r="71" spans="8:20">
      <c r="K71" s="2"/>
      <c r="N71"/>
      <c r="R71">
        <v>36</v>
      </c>
      <c r="S71">
        <v>1</v>
      </c>
      <c r="T71" t="s">
        <v>19</v>
      </c>
    </row>
    <row r="72" spans="8:20">
      <c r="K72" s="2"/>
      <c r="N72"/>
      <c r="R72">
        <v>3</v>
      </c>
      <c r="S72">
        <v>2</v>
      </c>
      <c r="T72" t="s">
        <v>19</v>
      </c>
    </row>
    <row r="73" spans="8:20">
      <c r="K73" s="2"/>
      <c r="N73"/>
      <c r="R73">
        <v>20</v>
      </c>
      <c r="S73">
        <v>3</v>
      </c>
      <c r="T73" t="s">
        <v>19</v>
      </c>
    </row>
    <row r="74" spans="8:20">
      <c r="K74" s="2"/>
      <c r="N74"/>
      <c r="R74">
        <v>24</v>
      </c>
      <c r="S74">
        <v>6</v>
      </c>
      <c r="T74" t="s">
        <v>19</v>
      </c>
    </row>
    <row r="75" spans="8:20">
      <c r="K75" s="2"/>
      <c r="N75"/>
      <c r="R75">
        <v>3</v>
      </c>
      <c r="S75">
        <v>7</v>
      </c>
      <c r="T75" t="s">
        <v>19</v>
      </c>
    </row>
    <row r="76" spans="8:20">
      <c r="K76" s="2"/>
      <c r="N76"/>
      <c r="R76">
        <v>1693</v>
      </c>
      <c r="S76">
        <v>0</v>
      </c>
      <c r="T76" t="s">
        <v>20</v>
      </c>
    </row>
    <row r="77" spans="8:20">
      <c r="K77" s="2"/>
      <c r="N77"/>
      <c r="R77">
        <v>42</v>
      </c>
      <c r="S77">
        <v>1</v>
      </c>
      <c r="T77" t="s">
        <v>20</v>
      </c>
    </row>
    <row r="78" spans="8:20">
      <c r="K78" s="2"/>
      <c r="N78"/>
      <c r="R78">
        <v>1</v>
      </c>
      <c r="S78">
        <v>2</v>
      </c>
      <c r="T78" t="s">
        <v>20</v>
      </c>
    </row>
    <row r="79" spans="8:20">
      <c r="K79" s="2"/>
      <c r="N79"/>
      <c r="R79">
        <v>25</v>
      </c>
      <c r="S79">
        <v>3</v>
      </c>
      <c r="T79" t="s">
        <v>20</v>
      </c>
    </row>
    <row r="80" spans="8:20">
      <c r="K80" s="2"/>
      <c r="N80"/>
      <c r="R80">
        <v>45</v>
      </c>
      <c r="S80">
        <v>6</v>
      </c>
      <c r="T80" t="s">
        <v>20</v>
      </c>
    </row>
    <row r="81" spans="11:20">
      <c r="K81" s="2"/>
      <c r="N81"/>
      <c r="R81">
        <v>20</v>
      </c>
      <c r="S81">
        <v>7</v>
      </c>
      <c r="T81" t="s">
        <v>20</v>
      </c>
    </row>
    <row r="82" spans="11:20">
      <c r="K82" s="2"/>
      <c r="N82"/>
      <c r="R82">
        <v>2655</v>
      </c>
      <c r="S82">
        <v>0</v>
      </c>
      <c r="T82" t="s">
        <v>21</v>
      </c>
    </row>
    <row r="83" spans="11:20">
      <c r="K83" s="2"/>
      <c r="N83"/>
      <c r="R83">
        <v>36</v>
      </c>
      <c r="S83">
        <v>1</v>
      </c>
      <c r="T83" t="s">
        <v>21</v>
      </c>
    </row>
    <row r="84" spans="11:20">
      <c r="K84" s="2"/>
      <c r="N84"/>
      <c r="R84">
        <v>1</v>
      </c>
      <c r="S84">
        <v>2</v>
      </c>
      <c r="T84" t="s">
        <v>21</v>
      </c>
    </row>
    <row r="85" spans="11:20">
      <c r="K85" s="2"/>
      <c r="N85"/>
      <c r="R85">
        <v>29</v>
      </c>
      <c r="S85">
        <v>3</v>
      </c>
      <c r="T85" t="s">
        <v>21</v>
      </c>
    </row>
    <row r="86" spans="11:20">
      <c r="K86" s="2"/>
      <c r="N86"/>
      <c r="R86">
        <v>1</v>
      </c>
      <c r="S86">
        <v>4</v>
      </c>
      <c r="T86" t="s">
        <v>21</v>
      </c>
    </row>
    <row r="87" spans="11:20">
      <c r="K87" s="2"/>
      <c r="N87"/>
      <c r="R87">
        <v>77</v>
      </c>
      <c r="S87">
        <v>6</v>
      </c>
      <c r="T87" t="s">
        <v>21</v>
      </c>
    </row>
    <row r="88" spans="11:20">
      <c r="K88" s="2"/>
      <c r="N88"/>
      <c r="R88">
        <v>32</v>
      </c>
      <c r="S88">
        <v>7</v>
      </c>
      <c r="T88" t="s">
        <v>21</v>
      </c>
    </row>
    <row r="89" spans="11:20">
      <c r="K89" s="2"/>
      <c r="N89"/>
      <c r="R89">
        <v>642</v>
      </c>
      <c r="S89">
        <v>0</v>
      </c>
      <c r="T89" t="s">
        <v>22</v>
      </c>
    </row>
    <row r="90" spans="11:20">
      <c r="K90" s="2"/>
      <c r="N90"/>
      <c r="R90">
        <v>27</v>
      </c>
      <c r="S90">
        <v>1</v>
      </c>
      <c r="T90" t="s">
        <v>22</v>
      </c>
    </row>
    <row r="91" spans="11:20">
      <c r="K91" s="2"/>
      <c r="N91"/>
      <c r="R91">
        <v>3</v>
      </c>
      <c r="S91">
        <v>2</v>
      </c>
      <c r="T91" t="s">
        <v>22</v>
      </c>
    </row>
    <row r="92" spans="11:20">
      <c r="K92" s="2"/>
      <c r="N92"/>
      <c r="R92">
        <v>10</v>
      </c>
      <c r="S92">
        <v>3</v>
      </c>
      <c r="T92" t="s">
        <v>22</v>
      </c>
    </row>
    <row r="93" spans="11:20">
      <c r="K93" s="2"/>
      <c r="N93"/>
      <c r="R93">
        <v>34</v>
      </c>
      <c r="S93">
        <v>6</v>
      </c>
      <c r="T93" t="s">
        <v>22</v>
      </c>
    </row>
    <row r="94" spans="11:20">
      <c r="K94" s="2"/>
      <c r="N94"/>
      <c r="R94">
        <v>5</v>
      </c>
      <c r="S94">
        <v>7</v>
      </c>
      <c r="T94" t="s">
        <v>22</v>
      </c>
    </row>
    <row r="95" spans="11:20">
      <c r="K95" s="2"/>
      <c r="N95"/>
      <c r="R95">
        <v>793</v>
      </c>
      <c r="S95">
        <v>0</v>
      </c>
      <c r="T95" t="s">
        <v>23</v>
      </c>
    </row>
    <row r="96" spans="11:20">
      <c r="K96" s="2"/>
      <c r="N96"/>
      <c r="R96">
        <v>27</v>
      </c>
      <c r="S96">
        <v>1</v>
      </c>
      <c r="T96" t="s">
        <v>23</v>
      </c>
    </row>
    <row r="97" spans="11:20">
      <c r="K97" s="2"/>
      <c r="N97"/>
      <c r="R97">
        <v>2</v>
      </c>
      <c r="S97">
        <v>2</v>
      </c>
      <c r="T97" t="s">
        <v>23</v>
      </c>
    </row>
    <row r="98" spans="11:20">
      <c r="K98" s="2"/>
      <c r="N98"/>
      <c r="R98">
        <v>16</v>
      </c>
      <c r="S98">
        <v>3</v>
      </c>
      <c r="T98" t="s">
        <v>23</v>
      </c>
    </row>
    <row r="99" spans="11:20">
      <c r="K99" s="2"/>
      <c r="N99"/>
      <c r="R99">
        <v>1</v>
      </c>
      <c r="S99">
        <v>4</v>
      </c>
      <c r="T99" t="s">
        <v>23</v>
      </c>
    </row>
    <row r="100" spans="11:20">
      <c r="K100" s="2"/>
      <c r="N100"/>
      <c r="R100">
        <v>20</v>
      </c>
      <c r="S100">
        <v>6</v>
      </c>
      <c r="T100" t="s">
        <v>23</v>
      </c>
    </row>
    <row r="101" spans="11:20">
      <c r="K101" s="2"/>
      <c r="N101"/>
      <c r="R101">
        <v>16</v>
      </c>
      <c r="S101">
        <v>7</v>
      </c>
      <c r="T101" t="s">
        <v>23</v>
      </c>
    </row>
    <row r="102" spans="11:20">
      <c r="K102" s="2"/>
      <c r="N102"/>
      <c r="R102">
        <v>1244</v>
      </c>
      <c r="S102">
        <v>0</v>
      </c>
      <c r="T102" t="s">
        <v>24</v>
      </c>
    </row>
    <row r="103" spans="11:20">
      <c r="K103" s="2"/>
      <c r="N103"/>
      <c r="R103">
        <v>19</v>
      </c>
      <c r="S103">
        <v>1</v>
      </c>
      <c r="T103" t="s">
        <v>24</v>
      </c>
    </row>
    <row r="104" spans="11:20">
      <c r="K104" s="2"/>
      <c r="N104"/>
      <c r="R104">
        <v>1</v>
      </c>
      <c r="S104">
        <v>2</v>
      </c>
      <c r="T104" t="s">
        <v>24</v>
      </c>
    </row>
    <row r="105" spans="11:20">
      <c r="K105" s="2"/>
      <c r="N105"/>
      <c r="R105">
        <v>15</v>
      </c>
      <c r="S105">
        <v>3</v>
      </c>
      <c r="T105" t="s">
        <v>24</v>
      </c>
    </row>
    <row r="106" spans="11:20">
      <c r="K106" s="2"/>
      <c r="N106"/>
      <c r="R106">
        <v>27</v>
      </c>
      <c r="S106">
        <v>6</v>
      </c>
      <c r="T106" t="s">
        <v>24</v>
      </c>
    </row>
    <row r="107" spans="11:20">
      <c r="K107" s="2"/>
      <c r="N107"/>
      <c r="R107">
        <v>10</v>
      </c>
      <c r="S107">
        <v>7</v>
      </c>
      <c r="T107" t="s">
        <v>24</v>
      </c>
    </row>
    <row r="108" spans="11:20">
      <c r="K108" s="2"/>
      <c r="N108"/>
      <c r="R108">
        <v>191</v>
      </c>
      <c r="S108">
        <v>0</v>
      </c>
      <c r="T108" t="s">
        <v>25</v>
      </c>
    </row>
    <row r="109" spans="11:20">
      <c r="K109" s="2"/>
      <c r="N109"/>
      <c r="R109">
        <v>10</v>
      </c>
      <c r="S109">
        <v>1</v>
      </c>
      <c r="T109" t="s">
        <v>25</v>
      </c>
    </row>
    <row r="110" spans="11:20">
      <c r="K110" s="2"/>
      <c r="N110"/>
      <c r="R110">
        <v>8</v>
      </c>
      <c r="S110">
        <v>3</v>
      </c>
      <c r="T110" t="s">
        <v>25</v>
      </c>
    </row>
    <row r="111" spans="11:20">
      <c r="K111" s="2"/>
      <c r="N111"/>
      <c r="R111">
        <v>13</v>
      </c>
      <c r="S111">
        <v>6</v>
      </c>
      <c r="T111" t="s">
        <v>25</v>
      </c>
    </row>
    <row r="112" spans="11:20">
      <c r="K112" s="2"/>
      <c r="N112"/>
      <c r="R112">
        <v>6</v>
      </c>
      <c r="S112">
        <v>7</v>
      </c>
      <c r="T112" t="s">
        <v>25</v>
      </c>
    </row>
    <row r="113" spans="11:20">
      <c r="K113" s="2"/>
      <c r="N113"/>
      <c r="R113">
        <v>890</v>
      </c>
      <c r="S113">
        <v>0</v>
      </c>
      <c r="T113" t="s">
        <v>26</v>
      </c>
    </row>
    <row r="114" spans="11:20">
      <c r="K114" s="2"/>
      <c r="N114"/>
      <c r="R114">
        <v>28</v>
      </c>
      <c r="S114">
        <v>1</v>
      </c>
      <c r="T114" t="s">
        <v>26</v>
      </c>
    </row>
    <row r="115" spans="11:20">
      <c r="K115" s="2"/>
      <c r="N115"/>
      <c r="R115">
        <v>11</v>
      </c>
      <c r="S115">
        <v>3</v>
      </c>
      <c r="T115" t="s">
        <v>26</v>
      </c>
    </row>
    <row r="116" spans="11:20">
      <c r="K116" s="2"/>
      <c r="N116"/>
      <c r="R116">
        <v>32</v>
      </c>
      <c r="S116">
        <v>6</v>
      </c>
      <c r="T116" t="s">
        <v>26</v>
      </c>
    </row>
    <row r="117" spans="11:20">
      <c r="K117" s="2"/>
      <c r="N117"/>
      <c r="R117">
        <v>5</v>
      </c>
      <c r="S117">
        <v>7</v>
      </c>
      <c r="T117" t="s">
        <v>26</v>
      </c>
    </row>
    <row r="118" spans="11:20">
      <c r="K118" s="2"/>
      <c r="N118"/>
      <c r="R118">
        <v>2602</v>
      </c>
      <c r="S118">
        <v>0</v>
      </c>
      <c r="T118" t="s">
        <v>27</v>
      </c>
    </row>
    <row r="119" spans="11:20">
      <c r="K119" s="2"/>
      <c r="N119"/>
      <c r="R119">
        <v>19</v>
      </c>
      <c r="S119">
        <v>1</v>
      </c>
      <c r="T119" t="s">
        <v>27</v>
      </c>
    </row>
    <row r="120" spans="11:20">
      <c r="K120" s="2"/>
      <c r="N120"/>
      <c r="R120">
        <v>18</v>
      </c>
      <c r="S120">
        <v>3</v>
      </c>
      <c r="T120" t="s">
        <v>27</v>
      </c>
    </row>
    <row r="121" spans="11:20">
      <c r="K121" s="2"/>
      <c r="N121"/>
      <c r="R121">
        <v>46</v>
      </c>
      <c r="S121">
        <v>6</v>
      </c>
      <c r="T121" t="s">
        <v>27</v>
      </c>
    </row>
    <row r="122" spans="11:20">
      <c r="K122" s="2"/>
      <c r="N122"/>
      <c r="R122">
        <v>12</v>
      </c>
      <c r="S122">
        <v>7</v>
      </c>
      <c r="T122" t="s">
        <v>27</v>
      </c>
    </row>
    <row r="123" spans="11:20">
      <c r="K123" s="2"/>
      <c r="N123"/>
      <c r="R123">
        <v>3294</v>
      </c>
      <c r="S123">
        <v>0</v>
      </c>
      <c r="T123" t="s">
        <v>28</v>
      </c>
    </row>
    <row r="124" spans="11:20">
      <c r="K124" s="2"/>
      <c r="N124"/>
      <c r="R124">
        <v>53</v>
      </c>
      <c r="S124">
        <v>1</v>
      </c>
      <c r="T124" t="s">
        <v>28</v>
      </c>
    </row>
    <row r="125" spans="11:20">
      <c r="K125" s="2"/>
      <c r="N125"/>
      <c r="R125">
        <v>7</v>
      </c>
      <c r="S125">
        <v>2</v>
      </c>
      <c r="T125" t="s">
        <v>28</v>
      </c>
    </row>
    <row r="126" spans="11:20">
      <c r="K126" s="2"/>
      <c r="N126"/>
      <c r="R126">
        <v>50</v>
      </c>
      <c r="S126">
        <v>3</v>
      </c>
      <c r="T126" t="s">
        <v>28</v>
      </c>
    </row>
    <row r="127" spans="11:20">
      <c r="K127" s="2"/>
      <c r="N127"/>
      <c r="R127">
        <v>2</v>
      </c>
      <c r="S127">
        <v>4</v>
      </c>
      <c r="T127" t="s">
        <v>28</v>
      </c>
    </row>
    <row r="128" spans="11:20">
      <c r="K128" s="2"/>
      <c r="N128"/>
      <c r="R128">
        <v>110</v>
      </c>
      <c r="S128">
        <v>6</v>
      </c>
      <c r="T128" t="s">
        <v>28</v>
      </c>
    </row>
    <row r="129" spans="11:20">
      <c r="K129" s="2"/>
      <c r="N129"/>
      <c r="R129">
        <v>11</v>
      </c>
      <c r="S129">
        <v>7</v>
      </c>
      <c r="T129" t="s">
        <v>28</v>
      </c>
    </row>
    <row r="130" spans="11:20">
      <c r="K130" s="2"/>
      <c r="N130"/>
      <c r="R130">
        <v>4579</v>
      </c>
      <c r="S130">
        <v>0</v>
      </c>
      <c r="T130" t="s">
        <v>29</v>
      </c>
    </row>
    <row r="131" spans="11:20">
      <c r="K131" s="2"/>
      <c r="N131"/>
      <c r="R131">
        <v>30</v>
      </c>
      <c r="S131">
        <v>1</v>
      </c>
      <c r="T131" t="s">
        <v>29</v>
      </c>
    </row>
    <row r="132" spans="11:20">
      <c r="K132" s="2"/>
      <c r="N132"/>
      <c r="R132">
        <v>3</v>
      </c>
      <c r="S132">
        <v>2</v>
      </c>
      <c r="T132" t="s">
        <v>29</v>
      </c>
    </row>
    <row r="133" spans="11:20">
      <c r="K133" s="2"/>
      <c r="N133"/>
      <c r="R133">
        <v>49</v>
      </c>
      <c r="S133">
        <v>3</v>
      </c>
      <c r="T133" t="s">
        <v>29</v>
      </c>
    </row>
    <row r="134" spans="11:20">
      <c r="K134" s="2"/>
      <c r="N134"/>
      <c r="R134">
        <v>3</v>
      </c>
      <c r="S134">
        <v>4</v>
      </c>
      <c r="T134" t="s">
        <v>29</v>
      </c>
    </row>
    <row r="135" spans="11:20">
      <c r="K135" s="2"/>
      <c r="N135"/>
      <c r="R135">
        <v>169</v>
      </c>
      <c r="S135">
        <v>6</v>
      </c>
      <c r="T135" t="s">
        <v>29</v>
      </c>
    </row>
    <row r="136" spans="11:20">
      <c r="K136" s="2"/>
      <c r="N136"/>
      <c r="R136">
        <v>36</v>
      </c>
      <c r="S136">
        <v>7</v>
      </c>
      <c r="T136" t="s">
        <v>29</v>
      </c>
    </row>
    <row r="137" spans="11:20">
      <c r="K137" s="2"/>
      <c r="N137"/>
      <c r="R137">
        <v>2024</v>
      </c>
      <c r="S137">
        <v>0</v>
      </c>
      <c r="T137" t="s">
        <v>30</v>
      </c>
    </row>
    <row r="138" spans="11:20">
      <c r="K138" s="2"/>
      <c r="N138"/>
      <c r="R138">
        <v>30</v>
      </c>
      <c r="S138">
        <v>1</v>
      </c>
      <c r="T138" t="s">
        <v>30</v>
      </c>
    </row>
    <row r="139" spans="11:20">
      <c r="K139" s="2"/>
      <c r="N139"/>
      <c r="R139">
        <v>18</v>
      </c>
      <c r="S139">
        <v>3</v>
      </c>
      <c r="T139" t="s">
        <v>30</v>
      </c>
    </row>
    <row r="140" spans="11:20">
      <c r="K140" s="2"/>
      <c r="N140"/>
      <c r="R140">
        <v>1</v>
      </c>
      <c r="S140">
        <v>5</v>
      </c>
      <c r="T140" t="s">
        <v>30</v>
      </c>
    </row>
    <row r="141" spans="11:20">
      <c r="K141" s="2"/>
      <c r="N141"/>
      <c r="R141">
        <v>46</v>
      </c>
      <c r="S141">
        <v>6</v>
      </c>
      <c r="T141" t="s">
        <v>30</v>
      </c>
    </row>
    <row r="142" spans="11:20">
      <c r="K142" s="2"/>
      <c r="N142"/>
      <c r="R142">
        <v>16</v>
      </c>
      <c r="S142">
        <v>7</v>
      </c>
      <c r="T142" t="s">
        <v>30</v>
      </c>
    </row>
    <row r="143" spans="11:20">
      <c r="K143" s="2"/>
      <c r="N143"/>
    </row>
    <row r="144" spans="11:20">
      <c r="K144" s="2"/>
      <c r="N144"/>
    </row>
    <row r="145" spans="11:14">
      <c r="K145" s="2"/>
      <c r="N145"/>
    </row>
    <row r="146" spans="11:14">
      <c r="K146" s="2"/>
      <c r="N146"/>
    </row>
    <row r="147" spans="11:14">
      <c r="K147" s="2"/>
      <c r="N147"/>
    </row>
    <row r="148" spans="11:14">
      <c r="K148" s="2"/>
      <c r="N148"/>
    </row>
    <row r="149" spans="11:14">
      <c r="K149" s="2"/>
      <c r="N149"/>
    </row>
    <row r="150" spans="11:14">
      <c r="K150" s="2"/>
      <c r="N150"/>
    </row>
    <row r="151" spans="11:14">
      <c r="K151" s="2"/>
      <c r="N151"/>
    </row>
    <row r="152" spans="11:14">
      <c r="K152" s="2"/>
      <c r="N152"/>
    </row>
    <row r="153" spans="11:14">
      <c r="K153" s="2"/>
      <c r="N153"/>
    </row>
    <row r="154" spans="11:14">
      <c r="K154" s="2"/>
      <c r="N154"/>
    </row>
    <row r="155" spans="11:14">
      <c r="K155" s="2"/>
      <c r="N155"/>
    </row>
    <row r="156" spans="11:14">
      <c r="K156" s="2"/>
      <c r="N156"/>
    </row>
    <row r="157" spans="11:14">
      <c r="K157" s="2"/>
      <c r="N157"/>
    </row>
    <row r="158" spans="11:14">
      <c r="K158" s="2"/>
      <c r="N158"/>
    </row>
    <row r="159" spans="11:14">
      <c r="K159" s="2"/>
      <c r="N159"/>
    </row>
    <row r="160" spans="11:14">
      <c r="K160" s="2"/>
      <c r="N160"/>
    </row>
    <row r="161" spans="11:14">
      <c r="K161" s="2"/>
      <c r="N161"/>
    </row>
    <row r="162" spans="11:14">
      <c r="K162" s="2"/>
      <c r="N162"/>
    </row>
    <row r="163" spans="11:14">
      <c r="K163" s="2"/>
      <c r="N163"/>
    </row>
    <row r="164" spans="11:14">
      <c r="K164" s="2"/>
      <c r="N164"/>
    </row>
    <row r="165" spans="11:14">
      <c r="K165" s="2"/>
      <c r="N165"/>
    </row>
    <row r="166" spans="11:14">
      <c r="K166" s="2"/>
      <c r="N166"/>
    </row>
    <row r="167" spans="11:14">
      <c r="K167" s="2"/>
      <c r="N167"/>
    </row>
    <row r="168" spans="11:14">
      <c r="K168" s="2"/>
      <c r="N168"/>
    </row>
    <row r="169" spans="11:14">
      <c r="K169" s="2"/>
      <c r="N169"/>
    </row>
    <row r="170" spans="11:14">
      <c r="K170" s="2"/>
      <c r="N170"/>
    </row>
    <row r="171" spans="11:14">
      <c r="K171" s="2"/>
      <c r="N171"/>
    </row>
    <row r="172" spans="11:14">
      <c r="K172" s="2"/>
      <c r="N172"/>
    </row>
    <row r="173" spans="11:14">
      <c r="K173" s="2"/>
      <c r="N173"/>
    </row>
    <row r="174" spans="11:14">
      <c r="K174" s="2"/>
      <c r="N174"/>
    </row>
    <row r="175" spans="11:14">
      <c r="K175" s="2"/>
      <c r="N175"/>
    </row>
    <row r="176" spans="11:14">
      <c r="K176" s="2"/>
      <c r="N176"/>
    </row>
    <row r="177" spans="11:14">
      <c r="K177" s="2"/>
      <c r="N177"/>
    </row>
    <row r="178" spans="11:14">
      <c r="K178" s="2"/>
      <c r="N178"/>
    </row>
    <row r="179" spans="11:14">
      <c r="K179" s="2"/>
      <c r="N179"/>
    </row>
    <row r="180" spans="11:14">
      <c r="K180" s="2"/>
      <c r="N180"/>
    </row>
    <row r="181" spans="11:14">
      <c r="K181" s="2"/>
      <c r="N181"/>
    </row>
    <row r="182" spans="11:14">
      <c r="K182" s="2"/>
      <c r="N182"/>
    </row>
    <row r="183" spans="11:14">
      <c r="K183" s="2"/>
      <c r="N183"/>
    </row>
    <row r="184" spans="11:14">
      <c r="K184" s="2"/>
      <c r="N184"/>
    </row>
    <row r="185" spans="11:14">
      <c r="K185" s="2"/>
      <c r="N185"/>
    </row>
    <row r="186" spans="11:14">
      <c r="K186" s="2"/>
      <c r="N186"/>
    </row>
    <row r="187" spans="11:14">
      <c r="K187" s="2"/>
      <c r="N187"/>
    </row>
    <row r="188" spans="11:14">
      <c r="K188" s="2"/>
      <c r="N188"/>
    </row>
    <row r="189" spans="11:14">
      <c r="K189" s="2"/>
      <c r="N189"/>
    </row>
    <row r="190" spans="11:14">
      <c r="K190" s="2"/>
      <c r="N190"/>
    </row>
    <row r="191" spans="11:14">
      <c r="K191" s="2"/>
      <c r="N191"/>
    </row>
    <row r="192" spans="11:14">
      <c r="K192" s="2"/>
      <c r="N192"/>
    </row>
    <row r="193" spans="11:14">
      <c r="K193" s="2"/>
      <c r="N193"/>
    </row>
    <row r="194" spans="11:14">
      <c r="K194" s="2"/>
      <c r="N194"/>
    </row>
    <row r="195" spans="11:14">
      <c r="K195" s="2"/>
      <c r="N195"/>
    </row>
    <row r="196" spans="11:14">
      <c r="K196" s="2"/>
      <c r="N196"/>
    </row>
    <row r="197" spans="11:14">
      <c r="K197" s="2"/>
      <c r="N197"/>
    </row>
    <row r="198" spans="11:14">
      <c r="K198" s="2"/>
      <c r="N198"/>
    </row>
    <row r="199" spans="11:14">
      <c r="K199" s="2"/>
      <c r="N199"/>
    </row>
    <row r="200" spans="11:14">
      <c r="K200" s="2"/>
      <c r="N200"/>
    </row>
    <row r="201" spans="11:14">
      <c r="K201" s="2"/>
      <c r="N201"/>
    </row>
    <row r="202" spans="11:14">
      <c r="K202" s="2"/>
      <c r="N202"/>
    </row>
    <row r="203" spans="11:14">
      <c r="K203" s="2"/>
      <c r="N203"/>
    </row>
    <row r="204" spans="11:14">
      <c r="K204" s="2"/>
      <c r="N204"/>
    </row>
    <row r="205" spans="11:14">
      <c r="K205" s="2"/>
      <c r="N205"/>
    </row>
    <row r="206" spans="11:14">
      <c r="K206" s="2"/>
      <c r="N206"/>
    </row>
    <row r="207" spans="11:14">
      <c r="K207" s="2"/>
      <c r="N207"/>
    </row>
    <row r="208" spans="11:14">
      <c r="K208" s="2"/>
      <c r="N208"/>
    </row>
    <row r="209" spans="11:14">
      <c r="K209" s="2"/>
      <c r="N209"/>
    </row>
    <row r="210" spans="11:14">
      <c r="K210" s="2"/>
      <c r="N210"/>
    </row>
    <row r="211" spans="11:14">
      <c r="K211" s="2"/>
      <c r="N211"/>
    </row>
    <row r="212" spans="11:14">
      <c r="K212" s="2"/>
      <c r="N212"/>
    </row>
    <row r="213" spans="11:14">
      <c r="K213" s="2"/>
      <c r="N213"/>
    </row>
    <row r="214" spans="11:14">
      <c r="K214" s="2"/>
      <c r="N214"/>
    </row>
    <row r="215" spans="11:14">
      <c r="K215" s="2"/>
      <c r="N215"/>
    </row>
    <row r="216" spans="11:14">
      <c r="K216" s="2"/>
      <c r="N216"/>
    </row>
    <row r="217" spans="11:14">
      <c r="K217" s="2"/>
      <c r="N217"/>
    </row>
    <row r="218" spans="11:14">
      <c r="K218" s="2"/>
      <c r="N218"/>
    </row>
    <row r="219" spans="11:14">
      <c r="K219" s="2"/>
      <c r="N219"/>
    </row>
    <row r="220" spans="11:14">
      <c r="K220" s="2"/>
      <c r="N220"/>
    </row>
    <row r="221" spans="11:14">
      <c r="K221" s="2"/>
      <c r="N221"/>
    </row>
    <row r="222" spans="11:14">
      <c r="K222" s="2"/>
      <c r="N222"/>
    </row>
    <row r="223" spans="11:14">
      <c r="K223" s="2"/>
      <c r="N223"/>
    </row>
    <row r="224" spans="11:14">
      <c r="K224" s="2"/>
      <c r="N224"/>
    </row>
    <row r="225" spans="11:14">
      <c r="K225" s="2"/>
      <c r="N225"/>
    </row>
    <row r="226" spans="11:14">
      <c r="K226" s="2"/>
      <c r="N226"/>
    </row>
    <row r="227" spans="11:14">
      <c r="K227" s="2"/>
      <c r="N227"/>
    </row>
    <row r="228" spans="11:14">
      <c r="K228" s="2"/>
      <c r="N228"/>
    </row>
    <row r="229" spans="11:14">
      <c r="K229" s="2"/>
      <c r="N229"/>
    </row>
    <row r="230" spans="11:14">
      <c r="K230" s="2"/>
      <c r="N230"/>
    </row>
    <row r="231" spans="11:14">
      <c r="K231" s="2"/>
      <c r="N231"/>
    </row>
    <row r="232" spans="11:14">
      <c r="K232" s="2"/>
      <c r="N232"/>
    </row>
    <row r="233" spans="11:14">
      <c r="K233" s="2"/>
      <c r="N233"/>
    </row>
    <row r="234" spans="11:14">
      <c r="K234" s="2"/>
      <c r="N234"/>
    </row>
    <row r="235" spans="11:14">
      <c r="K235" s="2"/>
      <c r="N235"/>
    </row>
    <row r="236" spans="11:14">
      <c r="K236" s="2"/>
      <c r="N236"/>
    </row>
    <row r="237" spans="11:14">
      <c r="K237" s="2"/>
      <c r="N237"/>
    </row>
    <row r="238" spans="11:14">
      <c r="K238" s="2"/>
      <c r="N238"/>
    </row>
    <row r="239" spans="11:14">
      <c r="K239" s="2"/>
      <c r="N239"/>
    </row>
    <row r="240" spans="11:14">
      <c r="K240" s="2"/>
      <c r="N240"/>
    </row>
    <row r="241" spans="11:14">
      <c r="K241" s="2"/>
      <c r="N241"/>
    </row>
    <row r="242" spans="11:14">
      <c r="K242" s="2"/>
      <c r="N242"/>
    </row>
    <row r="243" spans="11:14">
      <c r="K243" s="2"/>
      <c r="N243"/>
    </row>
    <row r="244" spans="11:14">
      <c r="K244" s="2"/>
      <c r="N244"/>
    </row>
    <row r="245" spans="11:14">
      <c r="K245" s="2"/>
      <c r="N245"/>
    </row>
    <row r="246" spans="11:14">
      <c r="K246" s="2"/>
      <c r="N246"/>
    </row>
    <row r="247" spans="11:14">
      <c r="K247" s="2"/>
      <c r="N247"/>
    </row>
    <row r="248" spans="11:14">
      <c r="K248" s="2"/>
      <c r="N248"/>
    </row>
    <row r="249" spans="11:14">
      <c r="K249" s="2"/>
      <c r="N249"/>
    </row>
    <row r="250" spans="11:14">
      <c r="K250" s="2"/>
      <c r="N250"/>
    </row>
    <row r="251" spans="11:14">
      <c r="K251" s="2"/>
      <c r="N251"/>
    </row>
    <row r="252" spans="11:14">
      <c r="K252" s="2"/>
      <c r="N252"/>
    </row>
    <row r="253" spans="11:14">
      <c r="K253" s="2"/>
      <c r="N253"/>
    </row>
    <row r="254" spans="11:14">
      <c r="K254" s="2"/>
      <c r="N254"/>
    </row>
    <row r="255" spans="11:14">
      <c r="K255" s="2"/>
      <c r="N255"/>
    </row>
    <row r="256" spans="11:14">
      <c r="K256" s="2"/>
      <c r="N256"/>
    </row>
    <row r="257" spans="11:14">
      <c r="K257" s="2"/>
      <c r="N257"/>
    </row>
    <row r="258" spans="11:14">
      <c r="K258" s="2"/>
      <c r="N258"/>
    </row>
    <row r="259" spans="11:14">
      <c r="K259" s="2"/>
      <c r="N259"/>
    </row>
    <row r="260" spans="11:14">
      <c r="K260" s="2"/>
      <c r="N260"/>
    </row>
    <row r="261" spans="11:14">
      <c r="K261" s="2"/>
      <c r="N261"/>
    </row>
    <row r="262" spans="11:14">
      <c r="K262" s="2"/>
      <c r="N262"/>
    </row>
    <row r="263" spans="11:14">
      <c r="K263" s="2"/>
      <c r="N263"/>
    </row>
    <row r="264" spans="11:14">
      <c r="K264" s="2"/>
      <c r="N264"/>
    </row>
    <row r="265" spans="11:14">
      <c r="K265" s="2"/>
      <c r="N265"/>
    </row>
    <row r="266" spans="11:14">
      <c r="K266" s="2"/>
      <c r="N266"/>
    </row>
    <row r="267" spans="11:14">
      <c r="K267" s="2"/>
      <c r="N267"/>
    </row>
    <row r="268" spans="11:14">
      <c r="K268" s="2"/>
      <c r="N268"/>
    </row>
    <row r="269" spans="11:14">
      <c r="K269" s="2"/>
      <c r="N269"/>
    </row>
    <row r="270" spans="11:14">
      <c r="K270" s="2"/>
      <c r="N270"/>
    </row>
    <row r="271" spans="11:14">
      <c r="K271" s="2"/>
      <c r="N271"/>
    </row>
    <row r="272" spans="11:14">
      <c r="K272" s="2"/>
      <c r="N272"/>
    </row>
    <row r="273" spans="11:14">
      <c r="K273" s="2"/>
      <c r="N273"/>
    </row>
    <row r="274" spans="11:14">
      <c r="K274" s="2"/>
      <c r="N274"/>
    </row>
    <row r="275" spans="11:14">
      <c r="K275" s="2"/>
      <c r="N275"/>
    </row>
    <row r="276" spans="11:14">
      <c r="K276" s="2"/>
      <c r="N276"/>
    </row>
    <row r="277" spans="11:14">
      <c r="K277" s="2"/>
      <c r="N277"/>
    </row>
    <row r="278" spans="11:14">
      <c r="K278" s="2"/>
      <c r="N278"/>
    </row>
    <row r="279" spans="11:14">
      <c r="K279" s="2"/>
      <c r="N279"/>
    </row>
    <row r="280" spans="11:14">
      <c r="K280" s="2"/>
      <c r="N280"/>
    </row>
    <row r="281" spans="11:14">
      <c r="K281" s="2"/>
      <c r="N281"/>
    </row>
    <row r="282" spans="11:14">
      <c r="K282" s="2"/>
      <c r="N282"/>
    </row>
    <row r="283" spans="11:14">
      <c r="K283" s="2"/>
      <c r="N283"/>
    </row>
    <row r="284" spans="11:14">
      <c r="K284" s="2"/>
      <c r="N284"/>
    </row>
    <row r="285" spans="11:14">
      <c r="K285" s="2"/>
      <c r="N285"/>
    </row>
    <row r="286" spans="11:14">
      <c r="K286" s="2"/>
      <c r="N286"/>
    </row>
    <row r="287" spans="11:14">
      <c r="K287" s="2"/>
      <c r="N287"/>
    </row>
    <row r="288" spans="11:14">
      <c r="K288" s="2"/>
      <c r="N288"/>
    </row>
    <row r="289" spans="11:14">
      <c r="K289" s="2"/>
      <c r="N289"/>
    </row>
    <row r="290" spans="11:14">
      <c r="K290" s="2"/>
      <c r="N290"/>
    </row>
    <row r="291" spans="11:14">
      <c r="K291" s="2"/>
      <c r="N291"/>
    </row>
    <row r="292" spans="11:14">
      <c r="K292" s="2"/>
      <c r="N292"/>
    </row>
    <row r="293" spans="11:14">
      <c r="K293" s="2"/>
      <c r="N293"/>
    </row>
    <row r="294" spans="11:14">
      <c r="K294" s="2"/>
      <c r="N294"/>
    </row>
    <row r="295" spans="11:14">
      <c r="K295" s="2"/>
      <c r="N295"/>
    </row>
    <row r="296" spans="11:14">
      <c r="K296" s="2"/>
      <c r="N296"/>
    </row>
    <row r="297" spans="11:14">
      <c r="K297" s="2"/>
      <c r="N297"/>
    </row>
    <row r="298" spans="11:14">
      <c r="K298" s="2"/>
      <c r="N298"/>
    </row>
    <row r="299" spans="11:14">
      <c r="K299" s="2"/>
      <c r="N299"/>
    </row>
    <row r="300" spans="11:14">
      <c r="K300" s="2"/>
      <c r="N300"/>
    </row>
    <row r="301" spans="11:14">
      <c r="K301" s="2"/>
      <c r="N301"/>
    </row>
    <row r="302" spans="11:14">
      <c r="K302" s="2"/>
      <c r="N302"/>
    </row>
    <row r="303" spans="11:14">
      <c r="K303" s="2"/>
      <c r="N303"/>
    </row>
  </sheetData>
  <mergeCells count="2">
    <mergeCell ref="G2:I2"/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 N36:N59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T278"/>
  <sheetViews>
    <sheetView zoomScale="90" zoomScaleNormal="90" zoomScaleSheetLayoutView="100" workbookViewId="0">
      <selection activeCell="R1" sqref="R1:T1048576"/>
    </sheetView>
  </sheetViews>
  <sheetFormatPr defaultRowHeight="12.75"/>
  <cols>
    <col min="1" max="1" width="9.28515625" customWidth="1"/>
    <col min="2" max="10" width="8.28515625" customWidth="1"/>
    <col min="11" max="11" width="10.5703125" bestFit="1" customWidth="1"/>
    <col min="12" max="12" width="9.5703125" customWidth="1"/>
    <col min="13" max="13" width="8.28515625" customWidth="1"/>
    <col min="14" max="14" width="8.28515625" style="2" customWidth="1"/>
    <col min="15" max="15" width="8.28515625" customWidth="1"/>
    <col min="18" max="18" width="10" hidden="1" customWidth="1"/>
    <col min="19" max="19" width="6.28515625" hidden="1" customWidth="1"/>
    <col min="20" max="20" width="6.7109375" hidden="1" customWidth="1"/>
  </cols>
  <sheetData>
    <row r="1" spans="1:20">
      <c r="R1" t="s">
        <v>181</v>
      </c>
      <c r="S1" t="s">
        <v>116</v>
      </c>
      <c r="T1" t="s">
        <v>75</v>
      </c>
    </row>
    <row r="2" spans="1:20">
      <c r="H2" s="197"/>
      <c r="I2" s="197" t="s">
        <v>65</v>
      </c>
      <c r="J2" s="52">
        <f>$K$62</f>
        <v>1436</v>
      </c>
      <c r="N2" s="196"/>
      <c r="R2">
        <v>172</v>
      </c>
      <c r="S2">
        <v>0</v>
      </c>
      <c r="T2" t="s">
        <v>7</v>
      </c>
    </row>
    <row r="3" spans="1:20">
      <c r="C3" s="196"/>
      <c r="G3" s="262" t="s">
        <v>68</v>
      </c>
      <c r="H3" s="262"/>
      <c r="I3" s="262"/>
      <c r="J3" s="52">
        <f>$K$60</f>
        <v>10518</v>
      </c>
      <c r="N3" s="196"/>
      <c r="R3">
        <v>13</v>
      </c>
      <c r="S3">
        <v>1</v>
      </c>
      <c r="T3" t="s">
        <v>7</v>
      </c>
    </row>
    <row r="4" spans="1:20">
      <c r="H4" s="3"/>
      <c r="I4" s="55" t="s">
        <v>66</v>
      </c>
      <c r="J4" s="37">
        <f>$K$63</f>
        <v>0.13652785700703557</v>
      </c>
      <c r="R4">
        <v>3</v>
      </c>
      <c r="S4">
        <v>2</v>
      </c>
      <c r="T4" t="s">
        <v>7</v>
      </c>
    </row>
    <row r="5" spans="1:20">
      <c r="A5" s="2"/>
      <c r="R5">
        <v>3</v>
      </c>
      <c r="S5">
        <v>3</v>
      </c>
      <c r="T5" t="s">
        <v>7</v>
      </c>
    </row>
    <row r="6" spans="1:20">
      <c r="A6" t="s">
        <v>64</v>
      </c>
      <c r="R6">
        <v>1</v>
      </c>
      <c r="S6">
        <v>4</v>
      </c>
      <c r="T6" t="s">
        <v>7</v>
      </c>
    </row>
    <row r="7" spans="1:20">
      <c r="A7" s="17" t="s">
        <v>58</v>
      </c>
      <c r="B7" s="17" t="s">
        <v>6</v>
      </c>
      <c r="C7" s="29" t="s">
        <v>57</v>
      </c>
      <c r="N7" s="36"/>
      <c r="O7" s="36"/>
      <c r="R7">
        <v>9</v>
      </c>
      <c r="S7">
        <v>6</v>
      </c>
      <c r="T7" t="s">
        <v>7</v>
      </c>
    </row>
    <row r="8" spans="1:20">
      <c r="A8" s="42">
        <v>1</v>
      </c>
      <c r="B8" s="19" t="str">
        <f>VLOOKUP(A:A,$M$36:$N$59,2,FALSE)</f>
        <v>03</v>
      </c>
      <c r="C8" s="37">
        <f>SUMIF($M$36:$M$59,$A8,$L$36:$L$59)</f>
        <v>0.28888888888888886</v>
      </c>
      <c r="N8" s="43"/>
      <c r="O8" s="44"/>
      <c r="R8">
        <v>1</v>
      </c>
      <c r="S8">
        <v>7</v>
      </c>
      <c r="T8" t="s">
        <v>7</v>
      </c>
    </row>
    <row r="9" spans="1:20">
      <c r="A9" s="42">
        <v>2</v>
      </c>
      <c r="B9" s="19" t="str">
        <f t="shared" ref="B9:B31" si="0">VLOOKUP(A:A,$M$36:$N$59,2,FALSE)</f>
        <v>06</v>
      </c>
      <c r="C9" s="37">
        <f t="shared" ref="C9:C31" si="1">SUMIF($M$36:$M$59,$A9,$L$36:$L$59)</f>
        <v>0.28205128205128205</v>
      </c>
      <c r="N9" s="43"/>
      <c r="O9" s="44"/>
      <c r="R9">
        <v>107</v>
      </c>
      <c r="S9">
        <v>0</v>
      </c>
      <c r="T9" t="s">
        <v>8</v>
      </c>
    </row>
    <row r="10" spans="1:20">
      <c r="A10" s="42">
        <v>3</v>
      </c>
      <c r="B10" s="19" t="str">
        <f t="shared" si="0"/>
        <v>04</v>
      </c>
      <c r="C10" s="37">
        <f t="shared" si="1"/>
        <v>0.27368421052631581</v>
      </c>
      <c r="N10" s="43"/>
      <c r="O10" s="44"/>
      <c r="R10">
        <v>9</v>
      </c>
      <c r="S10">
        <v>1</v>
      </c>
      <c r="T10" t="s">
        <v>8</v>
      </c>
    </row>
    <row r="11" spans="1:20">
      <c r="A11" s="42">
        <v>4</v>
      </c>
      <c r="B11" s="19" t="str">
        <f t="shared" si="0"/>
        <v>19</v>
      </c>
      <c r="C11" s="37">
        <f t="shared" si="1"/>
        <v>0.25423728813559321</v>
      </c>
      <c r="N11" s="43"/>
      <c r="O11" s="44"/>
      <c r="R11">
        <v>4</v>
      </c>
      <c r="S11">
        <v>6</v>
      </c>
      <c r="T11" t="s">
        <v>8</v>
      </c>
    </row>
    <row r="12" spans="1:20">
      <c r="A12" s="42">
        <v>5</v>
      </c>
      <c r="B12" s="19" t="str">
        <f t="shared" si="0"/>
        <v>07</v>
      </c>
      <c r="C12" s="37">
        <f t="shared" si="1"/>
        <v>0.25</v>
      </c>
      <c r="N12" s="43"/>
      <c r="O12" s="44"/>
      <c r="R12">
        <v>2</v>
      </c>
      <c r="S12">
        <v>7</v>
      </c>
      <c r="T12" t="s">
        <v>8</v>
      </c>
    </row>
    <row r="13" spans="1:20">
      <c r="A13" s="42">
        <v>6</v>
      </c>
      <c r="B13" s="19" t="str">
        <f t="shared" si="0"/>
        <v>10</v>
      </c>
      <c r="C13" s="37">
        <f t="shared" si="1"/>
        <v>0.21142857142857144</v>
      </c>
      <c r="N13" s="43"/>
      <c r="O13" s="44"/>
      <c r="R13">
        <v>32</v>
      </c>
      <c r="S13">
        <v>0</v>
      </c>
      <c r="T13" t="s">
        <v>9</v>
      </c>
    </row>
    <row r="14" spans="1:20">
      <c r="A14" s="42">
        <v>7</v>
      </c>
      <c r="B14" s="19" t="str">
        <f t="shared" si="0"/>
        <v>14</v>
      </c>
      <c r="C14" s="37">
        <f t="shared" si="1"/>
        <v>0.2071307300509338</v>
      </c>
      <c r="N14" s="43"/>
      <c r="O14" s="44"/>
      <c r="R14">
        <v>2</v>
      </c>
      <c r="S14">
        <v>1</v>
      </c>
      <c r="T14" t="s">
        <v>9</v>
      </c>
    </row>
    <row r="15" spans="1:20">
      <c r="A15" s="42">
        <v>8</v>
      </c>
      <c r="B15" s="19" t="str">
        <f t="shared" si="0"/>
        <v>17</v>
      </c>
      <c r="C15" s="37">
        <f t="shared" si="1"/>
        <v>0.20069204152249134</v>
      </c>
      <c r="N15" s="43"/>
      <c r="O15" s="44"/>
      <c r="R15">
        <v>2</v>
      </c>
      <c r="S15">
        <v>3</v>
      </c>
      <c r="T15" t="s">
        <v>9</v>
      </c>
    </row>
    <row r="16" spans="1:20">
      <c r="A16" s="42">
        <v>9</v>
      </c>
      <c r="B16" s="19" t="str">
        <f t="shared" si="0"/>
        <v>16</v>
      </c>
      <c r="C16" s="37">
        <f t="shared" si="1"/>
        <v>0.19428571428571428</v>
      </c>
      <c r="N16" s="43"/>
      <c r="O16" s="44"/>
      <c r="R16">
        <v>9</v>
      </c>
      <c r="S16">
        <v>6</v>
      </c>
      <c r="T16" t="s">
        <v>9</v>
      </c>
    </row>
    <row r="17" spans="1:20">
      <c r="A17" s="42">
        <v>10</v>
      </c>
      <c r="B17" s="19" t="str">
        <f t="shared" si="0"/>
        <v>20</v>
      </c>
      <c r="C17" s="37">
        <f t="shared" si="1"/>
        <v>0.18217054263565891</v>
      </c>
      <c r="N17" s="43"/>
      <c r="O17" s="44"/>
      <c r="R17">
        <v>69</v>
      </c>
      <c r="S17">
        <v>0</v>
      </c>
      <c r="T17" t="s">
        <v>10</v>
      </c>
    </row>
    <row r="18" spans="1:20">
      <c r="A18" s="42">
        <v>11</v>
      </c>
      <c r="B18" s="19" t="str">
        <f t="shared" si="0"/>
        <v>13</v>
      </c>
      <c r="C18" s="37">
        <f t="shared" si="1"/>
        <v>0.17437722419928825</v>
      </c>
      <c r="N18" s="43"/>
      <c r="O18" s="44"/>
      <c r="R18">
        <v>9</v>
      </c>
      <c r="S18">
        <v>1</v>
      </c>
      <c r="T18" t="s">
        <v>10</v>
      </c>
    </row>
    <row r="19" spans="1:20">
      <c r="A19" s="42">
        <v>12</v>
      </c>
      <c r="B19" s="19" t="str">
        <f t="shared" si="0"/>
        <v>24</v>
      </c>
      <c r="C19" s="37">
        <f t="shared" si="1"/>
        <v>0.1527001862197393</v>
      </c>
      <c r="N19" s="43"/>
      <c r="O19" s="44"/>
      <c r="R19">
        <v>2</v>
      </c>
      <c r="S19">
        <v>2</v>
      </c>
      <c r="T19" t="s">
        <v>10</v>
      </c>
    </row>
    <row r="20" spans="1:20">
      <c r="A20" s="42">
        <v>13</v>
      </c>
      <c r="B20" s="19" t="str">
        <f t="shared" si="0"/>
        <v>11</v>
      </c>
      <c r="C20" s="37">
        <f t="shared" si="1"/>
        <v>0.15163934426229508</v>
      </c>
      <c r="N20" s="43"/>
      <c r="O20" s="44"/>
      <c r="R20">
        <v>14</v>
      </c>
      <c r="S20">
        <v>6</v>
      </c>
      <c r="T20" t="s">
        <v>10</v>
      </c>
    </row>
    <row r="21" spans="1:20">
      <c r="A21" s="42">
        <v>13</v>
      </c>
      <c r="B21" s="19" t="str">
        <f t="shared" si="0"/>
        <v>11</v>
      </c>
      <c r="C21" s="37">
        <f t="shared" si="1"/>
        <v>0.15163934426229508</v>
      </c>
      <c r="N21" s="43"/>
      <c r="O21" s="44"/>
      <c r="R21">
        <v>1</v>
      </c>
      <c r="S21">
        <v>7</v>
      </c>
      <c r="T21" t="s">
        <v>10</v>
      </c>
    </row>
    <row r="22" spans="1:20">
      <c r="A22" s="42">
        <v>15</v>
      </c>
      <c r="B22" s="19" t="str">
        <f t="shared" si="0"/>
        <v>05</v>
      </c>
      <c r="C22" s="37">
        <f t="shared" si="1"/>
        <v>0.14583333333333334</v>
      </c>
      <c r="N22" s="43"/>
      <c r="O22" s="44"/>
      <c r="R22">
        <v>205</v>
      </c>
      <c r="S22">
        <v>0</v>
      </c>
      <c r="T22" t="s">
        <v>11</v>
      </c>
    </row>
    <row r="23" spans="1:20">
      <c r="A23" s="42">
        <v>16</v>
      </c>
      <c r="B23" s="19" t="str">
        <f t="shared" si="0"/>
        <v>09</v>
      </c>
      <c r="C23" s="37">
        <f t="shared" si="1"/>
        <v>0.14569536423841059</v>
      </c>
      <c r="N23" s="43"/>
      <c r="O23" s="44"/>
      <c r="R23">
        <v>12</v>
      </c>
      <c r="S23">
        <v>1</v>
      </c>
      <c r="T23" t="s">
        <v>11</v>
      </c>
    </row>
    <row r="24" spans="1:20">
      <c r="A24" s="42">
        <v>17</v>
      </c>
      <c r="B24" s="19" t="str">
        <f t="shared" si="0"/>
        <v>15</v>
      </c>
      <c r="C24" s="37">
        <f t="shared" si="1"/>
        <v>0.13688610240334378</v>
      </c>
      <c r="N24" s="43"/>
      <c r="O24" s="44"/>
      <c r="R24">
        <v>1</v>
      </c>
      <c r="S24">
        <v>2</v>
      </c>
      <c r="T24" t="s">
        <v>11</v>
      </c>
    </row>
    <row r="25" spans="1:20">
      <c r="A25" s="42">
        <v>18</v>
      </c>
      <c r="B25" s="19" t="str">
        <f t="shared" si="0"/>
        <v>22</v>
      </c>
      <c r="C25" s="37">
        <f t="shared" si="1"/>
        <v>0.13083257090576395</v>
      </c>
      <c r="N25" s="43"/>
      <c r="O25" s="44"/>
      <c r="R25">
        <v>7</v>
      </c>
      <c r="S25">
        <v>3</v>
      </c>
      <c r="T25" t="s">
        <v>11</v>
      </c>
    </row>
    <row r="26" spans="1:20">
      <c r="A26" s="42">
        <v>19</v>
      </c>
      <c r="B26" s="19" t="str">
        <f t="shared" si="0"/>
        <v>02</v>
      </c>
      <c r="C26" s="37">
        <f t="shared" si="1"/>
        <v>0.12295081967213115</v>
      </c>
      <c r="N26" s="43"/>
      <c r="O26" s="44"/>
      <c r="R26">
        <v>15</v>
      </c>
      <c r="S26">
        <v>6</v>
      </c>
      <c r="T26" t="s">
        <v>11</v>
      </c>
    </row>
    <row r="27" spans="1:20">
      <c r="A27" s="42">
        <v>20</v>
      </c>
      <c r="B27" s="19" t="str">
        <f t="shared" si="0"/>
        <v>23</v>
      </c>
      <c r="C27" s="37">
        <f t="shared" si="1"/>
        <v>0.11655172413793104</v>
      </c>
      <c r="N27" s="43"/>
      <c r="O27" s="44"/>
      <c r="R27">
        <v>28</v>
      </c>
      <c r="S27">
        <v>0</v>
      </c>
      <c r="T27" t="s">
        <v>12</v>
      </c>
    </row>
    <row r="28" spans="1:20">
      <c r="A28" s="42">
        <v>21</v>
      </c>
      <c r="B28" s="19" t="str">
        <f t="shared" si="0"/>
        <v>21</v>
      </c>
      <c r="C28" s="37">
        <f t="shared" si="1"/>
        <v>0.11140235910878113</v>
      </c>
      <c r="N28" s="43"/>
      <c r="O28" s="44"/>
      <c r="R28">
        <v>7</v>
      </c>
      <c r="S28">
        <v>1</v>
      </c>
      <c r="T28" t="s">
        <v>12</v>
      </c>
    </row>
    <row r="29" spans="1:20">
      <c r="A29" s="42">
        <v>22</v>
      </c>
      <c r="B29" s="19" t="str">
        <f t="shared" si="0"/>
        <v>18</v>
      </c>
      <c r="C29" s="37">
        <f t="shared" si="1"/>
        <v>0.10955056179775281</v>
      </c>
      <c r="N29" s="43"/>
      <c r="O29" s="44"/>
      <c r="R29">
        <v>4</v>
      </c>
      <c r="S29">
        <v>6</v>
      </c>
      <c r="T29" t="s">
        <v>12</v>
      </c>
    </row>
    <row r="30" spans="1:20">
      <c r="A30" s="42">
        <v>23</v>
      </c>
      <c r="B30" s="19" t="str">
        <f t="shared" si="0"/>
        <v>08</v>
      </c>
      <c r="C30" s="37">
        <f t="shared" si="1"/>
        <v>0.10081112398609501</v>
      </c>
      <c r="N30" s="43"/>
      <c r="O30" s="44"/>
      <c r="R30">
        <v>33</v>
      </c>
      <c r="S30">
        <v>0</v>
      </c>
      <c r="T30" t="s">
        <v>13</v>
      </c>
    </row>
    <row r="31" spans="1:20">
      <c r="A31" s="42">
        <v>24</v>
      </c>
      <c r="B31" s="19" t="str">
        <f t="shared" si="0"/>
        <v>12</v>
      </c>
      <c r="C31" s="37">
        <f t="shared" si="1"/>
        <v>9.2555331991951706E-2</v>
      </c>
      <c r="N31" s="43"/>
      <c r="O31" s="44"/>
      <c r="R31">
        <v>5</v>
      </c>
      <c r="S31">
        <v>1</v>
      </c>
      <c r="T31" t="s">
        <v>13</v>
      </c>
    </row>
    <row r="32" spans="1:20">
      <c r="H32" s="36"/>
      <c r="I32" s="43"/>
      <c r="R32">
        <v>1</v>
      </c>
      <c r="S32">
        <v>2</v>
      </c>
      <c r="T32" t="s">
        <v>13</v>
      </c>
    </row>
    <row r="33" spans="1:20">
      <c r="R33">
        <v>3</v>
      </c>
      <c r="S33">
        <v>3</v>
      </c>
      <c r="T33" t="s">
        <v>13</v>
      </c>
    </row>
    <row r="34" spans="1:20">
      <c r="A34" s="2" t="s">
        <v>4</v>
      </c>
      <c r="B34" s="3" t="s">
        <v>5</v>
      </c>
      <c r="J34" s="31" t="s">
        <v>31</v>
      </c>
      <c r="K34" s="31" t="s">
        <v>31</v>
      </c>
      <c r="M34" s="2"/>
      <c r="N34"/>
      <c r="R34">
        <v>2</v>
      </c>
      <c r="S34">
        <v>6</v>
      </c>
      <c r="T34" t="s">
        <v>13</v>
      </c>
    </row>
    <row r="35" spans="1:20">
      <c r="A35" s="17" t="s">
        <v>6</v>
      </c>
      <c r="B35" s="18">
        <v>0</v>
      </c>
      <c r="C35" s="18">
        <v>1</v>
      </c>
      <c r="D35" s="18">
        <v>2</v>
      </c>
      <c r="E35" s="18">
        <v>3</v>
      </c>
      <c r="F35" s="18">
        <v>4</v>
      </c>
      <c r="G35" s="18">
        <v>5</v>
      </c>
      <c r="H35" s="18">
        <v>6</v>
      </c>
      <c r="I35" s="18">
        <v>7</v>
      </c>
      <c r="J35" s="30" t="s">
        <v>56</v>
      </c>
      <c r="K35" s="34" t="s">
        <v>60</v>
      </c>
      <c r="L35" s="29" t="s">
        <v>57</v>
      </c>
      <c r="M35" s="17" t="s">
        <v>58</v>
      </c>
      <c r="N35" s="17" t="s">
        <v>6</v>
      </c>
      <c r="R35">
        <v>776</v>
      </c>
      <c r="S35">
        <v>0</v>
      </c>
      <c r="T35" t="s">
        <v>14</v>
      </c>
    </row>
    <row r="36" spans="1:20">
      <c r="A36" s="21" t="s">
        <v>7</v>
      </c>
      <c r="B36" s="33">
        <f t="shared" ref="B36:I45" si="2">SUMIFS($R:$R,$S:$S,B$35,$T:$T,$A36)</f>
        <v>172</v>
      </c>
      <c r="C36" s="33">
        <f t="shared" si="2"/>
        <v>13</v>
      </c>
      <c r="D36" s="33">
        <f t="shared" si="2"/>
        <v>3</v>
      </c>
      <c r="E36" s="33">
        <f t="shared" si="2"/>
        <v>3</v>
      </c>
      <c r="F36" s="33">
        <f t="shared" si="2"/>
        <v>1</v>
      </c>
      <c r="G36" s="33">
        <f t="shared" si="2"/>
        <v>0</v>
      </c>
      <c r="H36" s="33">
        <f t="shared" si="2"/>
        <v>9</v>
      </c>
      <c r="I36" s="33">
        <f t="shared" si="2"/>
        <v>1</v>
      </c>
      <c r="J36" s="38">
        <f t="shared" ref="J36:J60" si="3">SUM(C36:I36)</f>
        <v>30</v>
      </c>
      <c r="K36" s="20">
        <f t="shared" ref="K36:K60" si="4">SUM(B36:I36)</f>
        <v>202</v>
      </c>
      <c r="L36" s="37">
        <f>J36/K36</f>
        <v>0.14851485148514851</v>
      </c>
      <c r="M36" s="42">
        <f>RANK(L36,$L$36:$L$59)</f>
        <v>14</v>
      </c>
      <c r="N36" s="19" t="s">
        <v>7</v>
      </c>
      <c r="R36">
        <v>40</v>
      </c>
      <c r="S36">
        <v>1</v>
      </c>
      <c r="T36" t="s">
        <v>14</v>
      </c>
    </row>
    <row r="37" spans="1:20">
      <c r="A37" s="21" t="s">
        <v>8</v>
      </c>
      <c r="B37" s="33">
        <f t="shared" si="2"/>
        <v>107</v>
      </c>
      <c r="C37" s="33">
        <f t="shared" si="2"/>
        <v>9</v>
      </c>
      <c r="D37" s="33">
        <f t="shared" si="2"/>
        <v>0</v>
      </c>
      <c r="E37" s="33">
        <f t="shared" si="2"/>
        <v>0</v>
      </c>
      <c r="F37" s="33">
        <f t="shared" si="2"/>
        <v>0</v>
      </c>
      <c r="G37" s="33">
        <f t="shared" si="2"/>
        <v>0</v>
      </c>
      <c r="H37" s="33">
        <f t="shared" si="2"/>
        <v>4</v>
      </c>
      <c r="I37" s="33">
        <f t="shared" si="2"/>
        <v>2</v>
      </c>
      <c r="J37" s="38">
        <f t="shared" si="3"/>
        <v>15</v>
      </c>
      <c r="K37" s="20">
        <f t="shared" si="4"/>
        <v>122</v>
      </c>
      <c r="L37" s="37">
        <f t="shared" ref="L37:L58" si="5">J37/K37</f>
        <v>0.12295081967213115</v>
      </c>
      <c r="M37" s="42">
        <f t="shared" ref="M37:M59" si="6">RANK(L37,$L$36:$L$59)</f>
        <v>19</v>
      </c>
      <c r="N37" s="19" t="s">
        <v>8</v>
      </c>
      <c r="R37">
        <v>4</v>
      </c>
      <c r="S37">
        <v>2</v>
      </c>
      <c r="T37" t="s">
        <v>14</v>
      </c>
    </row>
    <row r="38" spans="1:20">
      <c r="A38" s="21" t="s">
        <v>9</v>
      </c>
      <c r="B38" s="33">
        <f t="shared" si="2"/>
        <v>32</v>
      </c>
      <c r="C38" s="33">
        <f t="shared" si="2"/>
        <v>2</v>
      </c>
      <c r="D38" s="33">
        <f t="shared" si="2"/>
        <v>0</v>
      </c>
      <c r="E38" s="33">
        <f t="shared" si="2"/>
        <v>2</v>
      </c>
      <c r="F38" s="33">
        <f t="shared" si="2"/>
        <v>0</v>
      </c>
      <c r="G38" s="33">
        <f t="shared" si="2"/>
        <v>0</v>
      </c>
      <c r="H38" s="33">
        <f t="shared" si="2"/>
        <v>9</v>
      </c>
      <c r="I38" s="33">
        <f t="shared" si="2"/>
        <v>0</v>
      </c>
      <c r="J38" s="38">
        <f t="shared" si="3"/>
        <v>13</v>
      </c>
      <c r="K38" s="20">
        <f t="shared" si="4"/>
        <v>45</v>
      </c>
      <c r="L38" s="37">
        <f t="shared" si="5"/>
        <v>0.28888888888888886</v>
      </c>
      <c r="M38" s="42">
        <f t="shared" si="6"/>
        <v>1</v>
      </c>
      <c r="N38" s="19" t="s">
        <v>9</v>
      </c>
      <c r="R38">
        <v>8</v>
      </c>
      <c r="S38">
        <v>3</v>
      </c>
      <c r="T38" t="s">
        <v>14</v>
      </c>
    </row>
    <row r="39" spans="1:20">
      <c r="A39" s="21" t="s">
        <v>10</v>
      </c>
      <c r="B39" s="33">
        <f t="shared" si="2"/>
        <v>69</v>
      </c>
      <c r="C39" s="33">
        <f t="shared" si="2"/>
        <v>9</v>
      </c>
      <c r="D39" s="33">
        <f t="shared" si="2"/>
        <v>2</v>
      </c>
      <c r="E39" s="33">
        <f t="shared" si="2"/>
        <v>0</v>
      </c>
      <c r="F39" s="33">
        <f t="shared" si="2"/>
        <v>0</v>
      </c>
      <c r="G39" s="33">
        <f t="shared" si="2"/>
        <v>0</v>
      </c>
      <c r="H39" s="33">
        <f t="shared" si="2"/>
        <v>14</v>
      </c>
      <c r="I39" s="33">
        <f t="shared" si="2"/>
        <v>1</v>
      </c>
      <c r="J39" s="38">
        <f t="shared" si="3"/>
        <v>26</v>
      </c>
      <c r="K39" s="20">
        <f t="shared" si="4"/>
        <v>95</v>
      </c>
      <c r="L39" s="37">
        <f t="shared" si="5"/>
        <v>0.27368421052631581</v>
      </c>
      <c r="M39" s="42">
        <f t="shared" si="6"/>
        <v>3</v>
      </c>
      <c r="N39" s="19" t="s">
        <v>10</v>
      </c>
      <c r="R39">
        <v>32</v>
      </c>
      <c r="S39">
        <v>6</v>
      </c>
      <c r="T39" t="s">
        <v>14</v>
      </c>
    </row>
    <row r="40" spans="1:20">
      <c r="A40" s="21" t="s">
        <v>11</v>
      </c>
      <c r="B40" s="33">
        <f t="shared" si="2"/>
        <v>205</v>
      </c>
      <c r="C40" s="33">
        <f t="shared" si="2"/>
        <v>12</v>
      </c>
      <c r="D40" s="33">
        <f t="shared" si="2"/>
        <v>1</v>
      </c>
      <c r="E40" s="33">
        <f t="shared" si="2"/>
        <v>7</v>
      </c>
      <c r="F40" s="33">
        <f t="shared" si="2"/>
        <v>0</v>
      </c>
      <c r="G40" s="33">
        <f t="shared" si="2"/>
        <v>0</v>
      </c>
      <c r="H40" s="33">
        <f t="shared" si="2"/>
        <v>15</v>
      </c>
      <c r="I40" s="33">
        <f t="shared" si="2"/>
        <v>0</v>
      </c>
      <c r="J40" s="38">
        <f t="shared" si="3"/>
        <v>35</v>
      </c>
      <c r="K40" s="20">
        <f t="shared" si="4"/>
        <v>240</v>
      </c>
      <c r="L40" s="37">
        <f t="shared" si="5"/>
        <v>0.14583333333333334</v>
      </c>
      <c r="M40" s="42">
        <f t="shared" si="6"/>
        <v>15</v>
      </c>
      <c r="N40" s="19" t="s">
        <v>11</v>
      </c>
      <c r="R40">
        <v>3</v>
      </c>
      <c r="S40">
        <v>7</v>
      </c>
      <c r="T40" t="s">
        <v>14</v>
      </c>
    </row>
    <row r="41" spans="1:20">
      <c r="A41" s="21" t="s">
        <v>12</v>
      </c>
      <c r="B41" s="33">
        <f t="shared" si="2"/>
        <v>28</v>
      </c>
      <c r="C41" s="33">
        <f t="shared" si="2"/>
        <v>7</v>
      </c>
      <c r="D41" s="33">
        <f t="shared" si="2"/>
        <v>0</v>
      </c>
      <c r="E41" s="33">
        <f t="shared" si="2"/>
        <v>0</v>
      </c>
      <c r="F41" s="33">
        <f t="shared" si="2"/>
        <v>0</v>
      </c>
      <c r="G41" s="33">
        <f t="shared" si="2"/>
        <v>0</v>
      </c>
      <c r="H41" s="33">
        <f t="shared" si="2"/>
        <v>4</v>
      </c>
      <c r="I41" s="33">
        <f t="shared" si="2"/>
        <v>0</v>
      </c>
      <c r="J41" s="38">
        <f t="shared" si="3"/>
        <v>11</v>
      </c>
      <c r="K41" s="20">
        <f t="shared" si="4"/>
        <v>39</v>
      </c>
      <c r="L41" s="37">
        <f t="shared" si="5"/>
        <v>0.28205128205128205</v>
      </c>
      <c r="M41" s="42">
        <f t="shared" si="6"/>
        <v>2</v>
      </c>
      <c r="N41" s="19" t="s">
        <v>12</v>
      </c>
      <c r="R41">
        <v>129</v>
      </c>
      <c r="S41">
        <v>0</v>
      </c>
      <c r="T41" t="s">
        <v>15</v>
      </c>
    </row>
    <row r="42" spans="1:20">
      <c r="A42" s="21" t="s">
        <v>13</v>
      </c>
      <c r="B42" s="33">
        <f t="shared" si="2"/>
        <v>33</v>
      </c>
      <c r="C42" s="33">
        <f t="shared" si="2"/>
        <v>5</v>
      </c>
      <c r="D42" s="33">
        <f t="shared" si="2"/>
        <v>1</v>
      </c>
      <c r="E42" s="33">
        <f t="shared" si="2"/>
        <v>3</v>
      </c>
      <c r="F42" s="33">
        <f t="shared" si="2"/>
        <v>0</v>
      </c>
      <c r="G42" s="33">
        <f t="shared" si="2"/>
        <v>0</v>
      </c>
      <c r="H42" s="33">
        <f t="shared" si="2"/>
        <v>2</v>
      </c>
      <c r="I42" s="33">
        <f t="shared" si="2"/>
        <v>0</v>
      </c>
      <c r="J42" s="38">
        <f t="shared" si="3"/>
        <v>11</v>
      </c>
      <c r="K42" s="20">
        <f t="shared" si="4"/>
        <v>44</v>
      </c>
      <c r="L42" s="37">
        <f t="shared" si="5"/>
        <v>0.25</v>
      </c>
      <c r="M42" s="42">
        <f t="shared" si="6"/>
        <v>5</v>
      </c>
      <c r="N42" s="19" t="s">
        <v>13</v>
      </c>
      <c r="R42">
        <v>5</v>
      </c>
      <c r="S42">
        <v>1</v>
      </c>
      <c r="T42" t="s">
        <v>15</v>
      </c>
    </row>
    <row r="43" spans="1:20">
      <c r="A43" s="21" t="s">
        <v>14</v>
      </c>
      <c r="B43" s="33">
        <f t="shared" si="2"/>
        <v>776</v>
      </c>
      <c r="C43" s="33">
        <f t="shared" si="2"/>
        <v>40</v>
      </c>
      <c r="D43" s="33">
        <f t="shared" si="2"/>
        <v>4</v>
      </c>
      <c r="E43" s="33">
        <f t="shared" si="2"/>
        <v>8</v>
      </c>
      <c r="F43" s="33">
        <f t="shared" si="2"/>
        <v>0</v>
      </c>
      <c r="G43" s="33">
        <f t="shared" si="2"/>
        <v>0</v>
      </c>
      <c r="H43" s="33">
        <f t="shared" si="2"/>
        <v>32</v>
      </c>
      <c r="I43" s="33">
        <f t="shared" si="2"/>
        <v>3</v>
      </c>
      <c r="J43" s="38">
        <f t="shared" si="3"/>
        <v>87</v>
      </c>
      <c r="K43" s="20">
        <f t="shared" si="4"/>
        <v>863</v>
      </c>
      <c r="L43" s="37">
        <f t="shared" si="5"/>
        <v>0.10081112398609501</v>
      </c>
      <c r="M43" s="42">
        <f t="shared" si="6"/>
        <v>23</v>
      </c>
      <c r="N43" s="19" t="s">
        <v>14</v>
      </c>
      <c r="R43">
        <v>1</v>
      </c>
      <c r="S43">
        <v>2</v>
      </c>
      <c r="T43" t="s">
        <v>15</v>
      </c>
    </row>
    <row r="44" spans="1:20">
      <c r="A44" s="21" t="s">
        <v>15</v>
      </c>
      <c r="B44" s="33">
        <f t="shared" si="2"/>
        <v>129</v>
      </c>
      <c r="C44" s="33">
        <f t="shared" si="2"/>
        <v>5</v>
      </c>
      <c r="D44" s="33">
        <f t="shared" si="2"/>
        <v>1</v>
      </c>
      <c r="E44" s="33">
        <f t="shared" si="2"/>
        <v>3</v>
      </c>
      <c r="F44" s="33">
        <f t="shared" si="2"/>
        <v>0</v>
      </c>
      <c r="G44" s="33">
        <f t="shared" si="2"/>
        <v>0</v>
      </c>
      <c r="H44" s="33">
        <f t="shared" si="2"/>
        <v>10</v>
      </c>
      <c r="I44" s="33">
        <f t="shared" si="2"/>
        <v>3</v>
      </c>
      <c r="J44" s="38">
        <f t="shared" si="3"/>
        <v>22</v>
      </c>
      <c r="K44" s="20">
        <f t="shared" si="4"/>
        <v>151</v>
      </c>
      <c r="L44" s="37">
        <f t="shared" si="5"/>
        <v>0.14569536423841059</v>
      </c>
      <c r="M44" s="42">
        <f t="shared" si="6"/>
        <v>16</v>
      </c>
      <c r="N44" s="19" t="s">
        <v>15</v>
      </c>
      <c r="R44">
        <v>3</v>
      </c>
      <c r="S44">
        <v>3</v>
      </c>
      <c r="T44" t="s">
        <v>15</v>
      </c>
    </row>
    <row r="45" spans="1:20">
      <c r="A45" s="21" t="s">
        <v>16</v>
      </c>
      <c r="B45" s="33">
        <f t="shared" si="2"/>
        <v>138</v>
      </c>
      <c r="C45" s="33">
        <f t="shared" si="2"/>
        <v>16</v>
      </c>
      <c r="D45" s="33">
        <f t="shared" si="2"/>
        <v>0</v>
      </c>
      <c r="E45" s="33">
        <f t="shared" si="2"/>
        <v>6</v>
      </c>
      <c r="F45" s="33">
        <f t="shared" si="2"/>
        <v>0</v>
      </c>
      <c r="G45" s="33">
        <f t="shared" si="2"/>
        <v>0</v>
      </c>
      <c r="H45" s="33">
        <f t="shared" si="2"/>
        <v>13</v>
      </c>
      <c r="I45" s="33">
        <f t="shared" si="2"/>
        <v>2</v>
      </c>
      <c r="J45" s="38">
        <f t="shared" si="3"/>
        <v>37</v>
      </c>
      <c r="K45" s="20">
        <f t="shared" si="4"/>
        <v>175</v>
      </c>
      <c r="L45" s="37">
        <f t="shared" si="5"/>
        <v>0.21142857142857144</v>
      </c>
      <c r="M45" s="42">
        <f t="shared" si="6"/>
        <v>6</v>
      </c>
      <c r="N45" s="19" t="s">
        <v>16</v>
      </c>
      <c r="R45">
        <v>10</v>
      </c>
      <c r="S45">
        <v>6</v>
      </c>
      <c r="T45" t="s">
        <v>15</v>
      </c>
    </row>
    <row r="46" spans="1:20">
      <c r="A46" s="21" t="s">
        <v>17</v>
      </c>
      <c r="B46" s="33">
        <f t="shared" ref="B46:I59" si="7">SUMIFS($R:$R,$S:$S,B$35,$T:$T,$A46)</f>
        <v>207</v>
      </c>
      <c r="C46" s="33">
        <f t="shared" si="7"/>
        <v>22</v>
      </c>
      <c r="D46" s="33">
        <f t="shared" si="7"/>
        <v>0</v>
      </c>
      <c r="E46" s="33">
        <f t="shared" si="7"/>
        <v>2</v>
      </c>
      <c r="F46" s="33">
        <f t="shared" si="7"/>
        <v>0</v>
      </c>
      <c r="G46" s="33">
        <f t="shared" si="7"/>
        <v>0</v>
      </c>
      <c r="H46" s="33">
        <f t="shared" si="7"/>
        <v>11</v>
      </c>
      <c r="I46" s="33">
        <f t="shared" si="7"/>
        <v>2</v>
      </c>
      <c r="J46" s="38">
        <f t="shared" si="3"/>
        <v>37</v>
      </c>
      <c r="K46" s="20">
        <f t="shared" si="4"/>
        <v>244</v>
      </c>
      <c r="L46" s="37">
        <f t="shared" si="5"/>
        <v>0.15163934426229508</v>
      </c>
      <c r="M46" s="42">
        <f t="shared" si="6"/>
        <v>13</v>
      </c>
      <c r="N46" s="19" t="s">
        <v>17</v>
      </c>
      <c r="R46">
        <v>3</v>
      </c>
      <c r="S46">
        <v>7</v>
      </c>
      <c r="T46" t="s">
        <v>15</v>
      </c>
    </row>
    <row r="47" spans="1:20">
      <c r="A47" s="21" t="s">
        <v>18</v>
      </c>
      <c r="B47" s="33">
        <f t="shared" si="7"/>
        <v>1353</v>
      </c>
      <c r="C47" s="33">
        <f t="shared" si="7"/>
        <v>55</v>
      </c>
      <c r="D47" s="33">
        <f t="shared" si="7"/>
        <v>5</v>
      </c>
      <c r="E47" s="33">
        <f t="shared" si="7"/>
        <v>22</v>
      </c>
      <c r="F47" s="33">
        <f t="shared" si="7"/>
        <v>0</v>
      </c>
      <c r="G47" s="33">
        <f t="shared" si="7"/>
        <v>0</v>
      </c>
      <c r="H47" s="33">
        <f t="shared" si="7"/>
        <v>47</v>
      </c>
      <c r="I47" s="33">
        <f t="shared" si="7"/>
        <v>9</v>
      </c>
      <c r="J47" s="38">
        <f t="shared" si="3"/>
        <v>138</v>
      </c>
      <c r="K47" s="20">
        <f t="shared" si="4"/>
        <v>1491</v>
      </c>
      <c r="L47" s="37">
        <f t="shared" si="5"/>
        <v>9.2555331991951706E-2</v>
      </c>
      <c r="M47" s="42">
        <f t="shared" si="6"/>
        <v>24</v>
      </c>
      <c r="N47" s="19" t="s">
        <v>18</v>
      </c>
      <c r="R47">
        <v>138</v>
      </c>
      <c r="S47">
        <v>0</v>
      </c>
      <c r="T47" t="s">
        <v>16</v>
      </c>
    </row>
    <row r="48" spans="1:20">
      <c r="A48" s="21" t="s">
        <v>19</v>
      </c>
      <c r="B48" s="33">
        <f t="shared" si="7"/>
        <v>232</v>
      </c>
      <c r="C48" s="33">
        <f t="shared" si="7"/>
        <v>26</v>
      </c>
      <c r="D48" s="33">
        <f t="shared" si="7"/>
        <v>3</v>
      </c>
      <c r="E48" s="33">
        <f t="shared" si="7"/>
        <v>5</v>
      </c>
      <c r="F48" s="33">
        <f t="shared" si="7"/>
        <v>0</v>
      </c>
      <c r="G48" s="33">
        <f t="shared" si="7"/>
        <v>0</v>
      </c>
      <c r="H48" s="33">
        <f t="shared" si="7"/>
        <v>12</v>
      </c>
      <c r="I48" s="33">
        <f t="shared" si="7"/>
        <v>3</v>
      </c>
      <c r="J48" s="38">
        <f t="shared" si="3"/>
        <v>49</v>
      </c>
      <c r="K48" s="20">
        <f t="shared" si="4"/>
        <v>281</v>
      </c>
      <c r="L48" s="37">
        <f t="shared" si="5"/>
        <v>0.17437722419928825</v>
      </c>
      <c r="M48" s="42">
        <f t="shared" si="6"/>
        <v>11</v>
      </c>
      <c r="N48" s="19" t="s">
        <v>19</v>
      </c>
      <c r="R48">
        <v>16</v>
      </c>
      <c r="S48">
        <v>1</v>
      </c>
      <c r="T48" t="s">
        <v>16</v>
      </c>
    </row>
    <row r="49" spans="1:20">
      <c r="A49" s="21" t="s">
        <v>20</v>
      </c>
      <c r="B49" s="33">
        <f t="shared" si="7"/>
        <v>467</v>
      </c>
      <c r="C49" s="33">
        <f t="shared" si="7"/>
        <v>49</v>
      </c>
      <c r="D49" s="33">
        <f t="shared" si="7"/>
        <v>5</v>
      </c>
      <c r="E49" s="33">
        <f t="shared" si="7"/>
        <v>21</v>
      </c>
      <c r="F49" s="33">
        <f t="shared" si="7"/>
        <v>0</v>
      </c>
      <c r="G49" s="33">
        <f t="shared" si="7"/>
        <v>0</v>
      </c>
      <c r="H49" s="33">
        <f t="shared" si="7"/>
        <v>44</v>
      </c>
      <c r="I49" s="33">
        <f t="shared" si="7"/>
        <v>3</v>
      </c>
      <c r="J49" s="38">
        <f t="shared" si="3"/>
        <v>122</v>
      </c>
      <c r="K49" s="20">
        <f t="shared" si="4"/>
        <v>589</v>
      </c>
      <c r="L49" s="37">
        <f t="shared" si="5"/>
        <v>0.2071307300509338</v>
      </c>
      <c r="M49" s="42">
        <f t="shared" si="6"/>
        <v>7</v>
      </c>
      <c r="N49" s="19" t="s">
        <v>20</v>
      </c>
      <c r="R49">
        <v>6</v>
      </c>
      <c r="S49">
        <v>3</v>
      </c>
      <c r="T49" t="s">
        <v>16</v>
      </c>
    </row>
    <row r="50" spans="1:20">
      <c r="A50" s="21" t="s">
        <v>21</v>
      </c>
      <c r="B50" s="33">
        <f t="shared" si="7"/>
        <v>826</v>
      </c>
      <c r="C50" s="33">
        <f t="shared" si="7"/>
        <v>33</v>
      </c>
      <c r="D50" s="33">
        <f t="shared" si="7"/>
        <v>3</v>
      </c>
      <c r="E50" s="33">
        <f t="shared" si="7"/>
        <v>20</v>
      </c>
      <c r="F50" s="33">
        <f t="shared" si="7"/>
        <v>0</v>
      </c>
      <c r="G50" s="33">
        <f t="shared" si="7"/>
        <v>1</v>
      </c>
      <c r="H50" s="33">
        <f t="shared" si="7"/>
        <v>58</v>
      </c>
      <c r="I50" s="33">
        <f t="shared" si="7"/>
        <v>16</v>
      </c>
      <c r="J50" s="38">
        <f t="shared" si="3"/>
        <v>131</v>
      </c>
      <c r="K50" s="20">
        <f t="shared" si="4"/>
        <v>957</v>
      </c>
      <c r="L50" s="37">
        <f t="shared" si="5"/>
        <v>0.13688610240334378</v>
      </c>
      <c r="M50" s="42">
        <f t="shared" si="6"/>
        <v>17</v>
      </c>
      <c r="N50" s="19" t="s">
        <v>21</v>
      </c>
      <c r="R50">
        <v>13</v>
      </c>
      <c r="S50">
        <v>6</v>
      </c>
      <c r="T50" t="s">
        <v>16</v>
      </c>
    </row>
    <row r="51" spans="1:20">
      <c r="A51" s="21" t="s">
        <v>22</v>
      </c>
      <c r="B51" s="33">
        <f t="shared" si="7"/>
        <v>141</v>
      </c>
      <c r="C51" s="33">
        <f t="shared" si="7"/>
        <v>11</v>
      </c>
      <c r="D51" s="33">
        <f t="shared" si="7"/>
        <v>2</v>
      </c>
      <c r="E51" s="33">
        <f t="shared" si="7"/>
        <v>1</v>
      </c>
      <c r="F51" s="33">
        <f t="shared" si="7"/>
        <v>0</v>
      </c>
      <c r="G51" s="33">
        <f t="shared" si="7"/>
        <v>0</v>
      </c>
      <c r="H51" s="33">
        <f t="shared" si="7"/>
        <v>18</v>
      </c>
      <c r="I51" s="33">
        <f t="shared" si="7"/>
        <v>2</v>
      </c>
      <c r="J51" s="38">
        <f t="shared" si="3"/>
        <v>34</v>
      </c>
      <c r="K51" s="20">
        <f t="shared" si="4"/>
        <v>175</v>
      </c>
      <c r="L51" s="37">
        <f t="shared" si="5"/>
        <v>0.19428571428571428</v>
      </c>
      <c r="M51" s="42">
        <f t="shared" si="6"/>
        <v>9</v>
      </c>
      <c r="N51" s="19" t="s">
        <v>22</v>
      </c>
      <c r="R51">
        <v>2</v>
      </c>
      <c r="S51">
        <v>7</v>
      </c>
      <c r="T51" t="s">
        <v>16</v>
      </c>
    </row>
    <row r="52" spans="1:20">
      <c r="A52" s="21" t="s">
        <v>23</v>
      </c>
      <c r="B52" s="33">
        <f t="shared" si="7"/>
        <v>231</v>
      </c>
      <c r="C52" s="33">
        <f t="shared" si="7"/>
        <v>29</v>
      </c>
      <c r="D52" s="33">
        <f t="shared" si="7"/>
        <v>1</v>
      </c>
      <c r="E52" s="33">
        <f t="shared" si="7"/>
        <v>12</v>
      </c>
      <c r="F52" s="33">
        <f t="shared" si="7"/>
        <v>0</v>
      </c>
      <c r="G52" s="33">
        <f t="shared" si="7"/>
        <v>0</v>
      </c>
      <c r="H52" s="33">
        <f t="shared" si="7"/>
        <v>12</v>
      </c>
      <c r="I52" s="33">
        <f t="shared" si="7"/>
        <v>4</v>
      </c>
      <c r="J52" s="38">
        <f t="shared" si="3"/>
        <v>58</v>
      </c>
      <c r="K52" s="20">
        <f t="shared" si="4"/>
        <v>289</v>
      </c>
      <c r="L52" s="37">
        <f t="shared" si="5"/>
        <v>0.20069204152249134</v>
      </c>
      <c r="M52" s="42">
        <f t="shared" si="6"/>
        <v>8</v>
      </c>
      <c r="N52" s="19" t="s">
        <v>23</v>
      </c>
      <c r="R52">
        <v>207</v>
      </c>
      <c r="S52">
        <v>0</v>
      </c>
      <c r="T52" t="s">
        <v>17</v>
      </c>
    </row>
    <row r="53" spans="1:20">
      <c r="A53" s="21" t="s">
        <v>24</v>
      </c>
      <c r="B53" s="33">
        <f t="shared" si="7"/>
        <v>317</v>
      </c>
      <c r="C53" s="33">
        <f t="shared" si="7"/>
        <v>19</v>
      </c>
      <c r="D53" s="33">
        <f t="shared" si="7"/>
        <v>2</v>
      </c>
      <c r="E53" s="33">
        <f t="shared" si="7"/>
        <v>4</v>
      </c>
      <c r="F53" s="33">
        <f t="shared" si="7"/>
        <v>0</v>
      </c>
      <c r="G53" s="33">
        <f t="shared" si="7"/>
        <v>0</v>
      </c>
      <c r="H53" s="33">
        <f t="shared" si="7"/>
        <v>13</v>
      </c>
      <c r="I53" s="33">
        <f t="shared" si="7"/>
        <v>1</v>
      </c>
      <c r="J53" s="38">
        <f t="shared" si="3"/>
        <v>39</v>
      </c>
      <c r="K53" s="20">
        <f t="shared" si="4"/>
        <v>356</v>
      </c>
      <c r="L53" s="37">
        <f t="shared" si="5"/>
        <v>0.10955056179775281</v>
      </c>
      <c r="M53" s="42">
        <f t="shared" si="6"/>
        <v>22</v>
      </c>
      <c r="N53" s="19" t="s">
        <v>24</v>
      </c>
      <c r="R53">
        <v>22</v>
      </c>
      <c r="S53">
        <v>1</v>
      </c>
      <c r="T53" t="s">
        <v>17</v>
      </c>
    </row>
    <row r="54" spans="1:20">
      <c r="A54" s="21" t="s">
        <v>25</v>
      </c>
      <c r="B54" s="33">
        <f t="shared" si="7"/>
        <v>44</v>
      </c>
      <c r="C54" s="33">
        <f t="shared" si="7"/>
        <v>8</v>
      </c>
      <c r="D54" s="33">
        <f t="shared" si="7"/>
        <v>1</v>
      </c>
      <c r="E54" s="33">
        <f t="shared" si="7"/>
        <v>1</v>
      </c>
      <c r="F54" s="33">
        <f t="shared" si="7"/>
        <v>0</v>
      </c>
      <c r="G54" s="33">
        <f t="shared" si="7"/>
        <v>0</v>
      </c>
      <c r="H54" s="33">
        <f t="shared" si="7"/>
        <v>4</v>
      </c>
      <c r="I54" s="33">
        <f t="shared" si="7"/>
        <v>1</v>
      </c>
      <c r="J54" s="38">
        <f t="shared" si="3"/>
        <v>15</v>
      </c>
      <c r="K54" s="20">
        <f t="shared" si="4"/>
        <v>59</v>
      </c>
      <c r="L54" s="37">
        <f t="shared" si="5"/>
        <v>0.25423728813559321</v>
      </c>
      <c r="M54" s="42">
        <f t="shared" si="6"/>
        <v>4</v>
      </c>
      <c r="N54" s="19" t="s">
        <v>25</v>
      </c>
      <c r="R54">
        <v>2</v>
      </c>
      <c r="S54">
        <v>3</v>
      </c>
      <c r="T54" t="s">
        <v>17</v>
      </c>
    </row>
    <row r="55" spans="1:20">
      <c r="A55" s="21" t="s">
        <v>26</v>
      </c>
      <c r="B55" s="33">
        <f t="shared" si="7"/>
        <v>211</v>
      </c>
      <c r="C55" s="33">
        <f t="shared" si="7"/>
        <v>27</v>
      </c>
      <c r="D55" s="33">
        <f t="shared" si="7"/>
        <v>0</v>
      </c>
      <c r="E55" s="33">
        <f t="shared" si="7"/>
        <v>4</v>
      </c>
      <c r="F55" s="33">
        <f t="shared" si="7"/>
        <v>0</v>
      </c>
      <c r="G55" s="33">
        <f t="shared" si="7"/>
        <v>0</v>
      </c>
      <c r="H55" s="33">
        <f t="shared" si="7"/>
        <v>16</v>
      </c>
      <c r="I55" s="33">
        <f t="shared" si="7"/>
        <v>0</v>
      </c>
      <c r="J55" s="38">
        <f t="shared" si="3"/>
        <v>47</v>
      </c>
      <c r="K55" s="20">
        <f t="shared" si="4"/>
        <v>258</v>
      </c>
      <c r="L55" s="37">
        <f t="shared" si="5"/>
        <v>0.18217054263565891</v>
      </c>
      <c r="M55" s="42">
        <f t="shared" si="6"/>
        <v>10</v>
      </c>
      <c r="N55" s="19" t="s">
        <v>26</v>
      </c>
      <c r="R55">
        <v>11</v>
      </c>
      <c r="S55">
        <v>6</v>
      </c>
      <c r="T55" t="s">
        <v>17</v>
      </c>
    </row>
    <row r="56" spans="1:20">
      <c r="A56" s="21" t="s">
        <v>27</v>
      </c>
      <c r="B56" s="33">
        <f t="shared" si="7"/>
        <v>678</v>
      </c>
      <c r="C56" s="33">
        <f t="shared" si="7"/>
        <v>35</v>
      </c>
      <c r="D56" s="33">
        <f t="shared" si="7"/>
        <v>2</v>
      </c>
      <c r="E56" s="33">
        <f t="shared" si="7"/>
        <v>12</v>
      </c>
      <c r="F56" s="33">
        <f t="shared" si="7"/>
        <v>0</v>
      </c>
      <c r="G56" s="33">
        <f t="shared" si="7"/>
        <v>0</v>
      </c>
      <c r="H56" s="33">
        <f t="shared" si="7"/>
        <v>31</v>
      </c>
      <c r="I56" s="33">
        <f t="shared" si="7"/>
        <v>5</v>
      </c>
      <c r="J56" s="38">
        <f t="shared" si="3"/>
        <v>85</v>
      </c>
      <c r="K56" s="20">
        <f t="shared" si="4"/>
        <v>763</v>
      </c>
      <c r="L56" s="37">
        <f t="shared" si="5"/>
        <v>0.11140235910878113</v>
      </c>
      <c r="M56" s="42">
        <f t="shared" si="6"/>
        <v>21</v>
      </c>
      <c r="N56" s="19" t="s">
        <v>27</v>
      </c>
      <c r="R56">
        <v>2</v>
      </c>
      <c r="S56">
        <v>7</v>
      </c>
      <c r="T56" t="s">
        <v>17</v>
      </c>
    </row>
    <row r="57" spans="1:20">
      <c r="A57" s="21" t="s">
        <v>28</v>
      </c>
      <c r="B57" s="33">
        <f t="shared" si="7"/>
        <v>950</v>
      </c>
      <c r="C57" s="33">
        <f t="shared" si="7"/>
        <v>49</v>
      </c>
      <c r="D57" s="33">
        <f t="shared" si="7"/>
        <v>6</v>
      </c>
      <c r="E57" s="33">
        <f t="shared" si="7"/>
        <v>11</v>
      </c>
      <c r="F57" s="33">
        <f t="shared" si="7"/>
        <v>1</v>
      </c>
      <c r="G57" s="33">
        <f t="shared" si="7"/>
        <v>1</v>
      </c>
      <c r="H57" s="33">
        <f t="shared" si="7"/>
        <v>71</v>
      </c>
      <c r="I57" s="33">
        <f t="shared" si="7"/>
        <v>4</v>
      </c>
      <c r="J57" s="38">
        <f t="shared" si="3"/>
        <v>143</v>
      </c>
      <c r="K57" s="20">
        <f t="shared" si="4"/>
        <v>1093</v>
      </c>
      <c r="L57" s="37">
        <f t="shared" si="5"/>
        <v>0.13083257090576395</v>
      </c>
      <c r="M57" s="42">
        <f t="shared" si="6"/>
        <v>18</v>
      </c>
      <c r="N57" s="19" t="s">
        <v>28</v>
      </c>
      <c r="R57">
        <v>1353</v>
      </c>
      <c r="S57">
        <v>0</v>
      </c>
      <c r="T57" t="s">
        <v>18</v>
      </c>
    </row>
    <row r="58" spans="1:20">
      <c r="A58" s="21" t="s">
        <v>29</v>
      </c>
      <c r="B58" s="33">
        <f t="shared" si="7"/>
        <v>1281</v>
      </c>
      <c r="C58" s="33">
        <f t="shared" si="7"/>
        <v>31</v>
      </c>
      <c r="D58" s="33">
        <f t="shared" si="7"/>
        <v>4</v>
      </c>
      <c r="E58" s="33">
        <f t="shared" si="7"/>
        <v>27</v>
      </c>
      <c r="F58" s="33">
        <f t="shared" si="7"/>
        <v>1</v>
      </c>
      <c r="G58" s="33">
        <f t="shared" si="7"/>
        <v>0</v>
      </c>
      <c r="H58" s="33">
        <f t="shared" si="7"/>
        <v>88</v>
      </c>
      <c r="I58" s="33">
        <f t="shared" si="7"/>
        <v>18</v>
      </c>
      <c r="J58" s="38">
        <f t="shared" si="3"/>
        <v>169</v>
      </c>
      <c r="K58" s="20">
        <f t="shared" si="4"/>
        <v>1450</v>
      </c>
      <c r="L58" s="37">
        <f t="shared" si="5"/>
        <v>0.11655172413793104</v>
      </c>
      <c r="M58" s="42">
        <f t="shared" si="6"/>
        <v>20</v>
      </c>
      <c r="N58" s="19" t="s">
        <v>29</v>
      </c>
      <c r="R58">
        <v>55</v>
      </c>
      <c r="S58">
        <v>1</v>
      </c>
      <c r="T58" t="s">
        <v>18</v>
      </c>
    </row>
    <row r="59" spans="1:20">
      <c r="A59" s="21" t="s">
        <v>30</v>
      </c>
      <c r="B59" s="33">
        <f t="shared" si="7"/>
        <v>455</v>
      </c>
      <c r="C59" s="33">
        <f t="shared" si="7"/>
        <v>33</v>
      </c>
      <c r="D59" s="33">
        <f t="shared" si="7"/>
        <v>2</v>
      </c>
      <c r="E59" s="33">
        <f t="shared" si="7"/>
        <v>6</v>
      </c>
      <c r="F59" s="33">
        <f t="shared" si="7"/>
        <v>1</v>
      </c>
      <c r="G59" s="33">
        <f t="shared" si="7"/>
        <v>0</v>
      </c>
      <c r="H59" s="33">
        <f t="shared" si="7"/>
        <v>36</v>
      </c>
      <c r="I59" s="33">
        <f t="shared" si="7"/>
        <v>4</v>
      </c>
      <c r="J59" s="38">
        <f t="shared" si="3"/>
        <v>82</v>
      </c>
      <c r="K59" s="20">
        <f t="shared" si="4"/>
        <v>537</v>
      </c>
      <c r="L59" s="37">
        <f>J59/K59</f>
        <v>0.1527001862197393</v>
      </c>
      <c r="M59" s="42">
        <f t="shared" si="6"/>
        <v>12</v>
      </c>
      <c r="N59" s="19" t="s">
        <v>30</v>
      </c>
      <c r="R59">
        <v>5</v>
      </c>
      <c r="S59">
        <v>2</v>
      </c>
      <c r="T59" t="s">
        <v>18</v>
      </c>
    </row>
    <row r="60" spans="1:20">
      <c r="A60" s="17" t="s">
        <v>39</v>
      </c>
      <c r="B60" s="59">
        <f t="shared" ref="B60:I60" si="8">SUM(B36:B59)</f>
        <v>9082</v>
      </c>
      <c r="C60" s="18">
        <f t="shared" si="8"/>
        <v>545</v>
      </c>
      <c r="D60" s="18">
        <f t="shared" si="8"/>
        <v>48</v>
      </c>
      <c r="E60" s="18">
        <f t="shared" si="8"/>
        <v>180</v>
      </c>
      <c r="F60" s="18">
        <f t="shared" si="8"/>
        <v>4</v>
      </c>
      <c r="G60" s="18">
        <f t="shared" si="8"/>
        <v>2</v>
      </c>
      <c r="H60" s="18">
        <f t="shared" si="8"/>
        <v>573</v>
      </c>
      <c r="I60" s="18">
        <f t="shared" si="8"/>
        <v>84</v>
      </c>
      <c r="J60" s="60">
        <f t="shared" si="3"/>
        <v>1436</v>
      </c>
      <c r="K60" s="18">
        <f t="shared" si="4"/>
        <v>10518</v>
      </c>
      <c r="L60" s="37">
        <f>J60/K60</f>
        <v>0.13652785700703557</v>
      </c>
      <c r="M60" s="2"/>
      <c r="N60" s="21" t="s">
        <v>39</v>
      </c>
      <c r="R60">
        <v>22</v>
      </c>
      <c r="S60">
        <v>3</v>
      </c>
      <c r="T60" t="s">
        <v>18</v>
      </c>
    </row>
    <row r="61" spans="1:20">
      <c r="R61">
        <v>47</v>
      </c>
      <c r="S61">
        <v>6</v>
      </c>
      <c r="T61" t="s">
        <v>18</v>
      </c>
    </row>
    <row r="62" spans="1:20">
      <c r="J62" s="27" t="s">
        <v>61</v>
      </c>
      <c r="K62" s="52">
        <f>SUM(C60:I60)</f>
        <v>1436</v>
      </c>
      <c r="R62">
        <v>9</v>
      </c>
      <c r="S62">
        <v>7</v>
      </c>
      <c r="T62" t="s">
        <v>18</v>
      </c>
    </row>
    <row r="63" spans="1:20">
      <c r="I63" s="4"/>
      <c r="J63" s="27" t="s">
        <v>59</v>
      </c>
      <c r="K63" s="32">
        <f>K62/K60</f>
        <v>0.13652785700703557</v>
      </c>
      <c r="R63">
        <v>232</v>
      </c>
      <c r="S63">
        <v>0</v>
      </c>
      <c r="T63" t="s">
        <v>19</v>
      </c>
    </row>
    <row r="64" spans="1:20">
      <c r="J64" s="217"/>
      <c r="R64">
        <v>26</v>
      </c>
      <c r="S64">
        <v>1</v>
      </c>
      <c r="T64" t="s">
        <v>19</v>
      </c>
    </row>
    <row r="65" spans="3:20">
      <c r="I65" s="217"/>
      <c r="J65" s="217"/>
      <c r="R65">
        <v>3</v>
      </c>
      <c r="S65">
        <v>2</v>
      </c>
      <c r="T65" t="s">
        <v>19</v>
      </c>
    </row>
    <row r="66" spans="3:20">
      <c r="I66" s="217"/>
      <c r="J66" s="217"/>
      <c r="R66">
        <v>5</v>
      </c>
      <c r="S66">
        <v>3</v>
      </c>
      <c r="T66" t="s">
        <v>19</v>
      </c>
    </row>
    <row r="67" spans="3:20">
      <c r="C67" s="93"/>
      <c r="I67" s="217"/>
      <c r="J67" s="217"/>
      <c r="R67">
        <v>12</v>
      </c>
      <c r="S67">
        <v>6</v>
      </c>
      <c r="T67" t="s">
        <v>19</v>
      </c>
    </row>
    <row r="68" spans="3:20">
      <c r="I68" s="217"/>
      <c r="J68" s="217"/>
      <c r="R68">
        <v>3</v>
      </c>
      <c r="S68">
        <v>7</v>
      </c>
      <c r="T68" t="s">
        <v>19</v>
      </c>
    </row>
    <row r="69" spans="3:20">
      <c r="C69" s="93"/>
      <c r="I69" s="217"/>
      <c r="J69" s="217"/>
      <c r="R69">
        <v>467</v>
      </c>
      <c r="S69">
        <v>0</v>
      </c>
      <c r="T69" t="s">
        <v>20</v>
      </c>
    </row>
    <row r="70" spans="3:20">
      <c r="I70" s="217"/>
      <c r="J70" s="217"/>
      <c r="R70">
        <v>49</v>
      </c>
      <c r="S70">
        <v>1</v>
      </c>
      <c r="T70" t="s">
        <v>20</v>
      </c>
    </row>
    <row r="71" spans="3:20">
      <c r="C71" s="93"/>
      <c r="I71" s="217"/>
      <c r="J71" s="217"/>
      <c r="R71">
        <v>5</v>
      </c>
      <c r="S71">
        <v>2</v>
      </c>
      <c r="T71" t="s">
        <v>20</v>
      </c>
    </row>
    <row r="72" spans="3:20">
      <c r="C72" s="93"/>
      <c r="I72" s="217"/>
      <c r="J72" s="217"/>
      <c r="R72">
        <v>21</v>
      </c>
      <c r="S72">
        <v>3</v>
      </c>
      <c r="T72" t="s">
        <v>20</v>
      </c>
    </row>
    <row r="73" spans="3:20">
      <c r="C73" s="93"/>
      <c r="I73" s="217"/>
      <c r="J73" s="217"/>
      <c r="R73">
        <v>44</v>
      </c>
      <c r="S73">
        <v>6</v>
      </c>
      <c r="T73" t="s">
        <v>20</v>
      </c>
    </row>
    <row r="74" spans="3:20">
      <c r="I74" s="217"/>
      <c r="J74" s="217"/>
      <c r="R74">
        <v>3</v>
      </c>
      <c r="S74">
        <v>7</v>
      </c>
      <c r="T74" t="s">
        <v>20</v>
      </c>
    </row>
    <row r="75" spans="3:20">
      <c r="I75" s="217"/>
      <c r="J75" s="217"/>
      <c r="R75">
        <v>826</v>
      </c>
      <c r="S75">
        <v>0</v>
      </c>
      <c r="T75" t="s">
        <v>21</v>
      </c>
    </row>
    <row r="76" spans="3:20">
      <c r="C76" s="93"/>
      <c r="I76" s="217"/>
      <c r="J76" s="217"/>
      <c r="R76">
        <v>33</v>
      </c>
      <c r="S76">
        <v>1</v>
      </c>
      <c r="T76" t="s">
        <v>21</v>
      </c>
    </row>
    <row r="77" spans="3:20">
      <c r="C77" s="93"/>
      <c r="I77" s="217"/>
      <c r="J77" s="217"/>
      <c r="R77">
        <v>3</v>
      </c>
      <c r="S77">
        <v>2</v>
      </c>
      <c r="T77" t="s">
        <v>21</v>
      </c>
    </row>
    <row r="78" spans="3:20">
      <c r="C78" s="93"/>
      <c r="I78" s="217"/>
      <c r="J78" s="217"/>
      <c r="R78">
        <v>20</v>
      </c>
      <c r="S78">
        <v>3</v>
      </c>
      <c r="T78" t="s">
        <v>21</v>
      </c>
    </row>
    <row r="79" spans="3:20">
      <c r="I79" s="217"/>
      <c r="J79" s="217"/>
      <c r="R79">
        <v>1</v>
      </c>
      <c r="S79">
        <v>5</v>
      </c>
      <c r="T79" t="s">
        <v>21</v>
      </c>
    </row>
    <row r="80" spans="3:20">
      <c r="C80" s="93"/>
      <c r="I80" s="217"/>
      <c r="J80" s="217"/>
      <c r="R80">
        <v>58</v>
      </c>
      <c r="S80">
        <v>6</v>
      </c>
      <c r="T80" t="s">
        <v>21</v>
      </c>
    </row>
    <row r="81" spans="3:20">
      <c r="C81" s="93"/>
      <c r="I81" s="217"/>
      <c r="J81" s="217"/>
      <c r="R81">
        <v>16</v>
      </c>
      <c r="S81">
        <v>7</v>
      </c>
      <c r="T81" t="s">
        <v>21</v>
      </c>
    </row>
    <row r="82" spans="3:20">
      <c r="C82" s="93"/>
      <c r="I82" s="217"/>
      <c r="J82" s="217"/>
      <c r="R82">
        <v>141</v>
      </c>
      <c r="S82">
        <v>0</v>
      </c>
      <c r="T82" t="s">
        <v>22</v>
      </c>
    </row>
    <row r="83" spans="3:20">
      <c r="C83" s="93"/>
      <c r="I83" s="217"/>
      <c r="J83" s="217"/>
      <c r="R83">
        <v>11</v>
      </c>
      <c r="S83">
        <v>1</v>
      </c>
      <c r="T83" t="s">
        <v>22</v>
      </c>
    </row>
    <row r="84" spans="3:20">
      <c r="I84" s="217"/>
      <c r="J84" s="217"/>
      <c r="R84">
        <v>2</v>
      </c>
      <c r="S84">
        <v>2</v>
      </c>
      <c r="T84" t="s">
        <v>22</v>
      </c>
    </row>
    <row r="85" spans="3:20">
      <c r="C85" s="93"/>
      <c r="I85" s="217"/>
      <c r="J85" s="217"/>
      <c r="R85">
        <v>1</v>
      </c>
      <c r="S85">
        <v>3</v>
      </c>
      <c r="T85" t="s">
        <v>22</v>
      </c>
    </row>
    <row r="86" spans="3:20">
      <c r="I86" s="217"/>
      <c r="J86" s="217"/>
      <c r="R86">
        <v>18</v>
      </c>
      <c r="S86">
        <v>6</v>
      </c>
      <c r="T86" t="s">
        <v>22</v>
      </c>
    </row>
    <row r="87" spans="3:20">
      <c r="C87" s="93"/>
      <c r="I87" s="217"/>
      <c r="J87" s="217"/>
      <c r="R87">
        <v>2</v>
      </c>
      <c r="S87">
        <v>7</v>
      </c>
      <c r="T87" t="s">
        <v>22</v>
      </c>
    </row>
    <row r="88" spans="3:20">
      <c r="I88" s="217"/>
      <c r="J88" s="217"/>
      <c r="R88">
        <v>231</v>
      </c>
      <c r="S88">
        <v>0</v>
      </c>
      <c r="T88" t="s">
        <v>23</v>
      </c>
    </row>
    <row r="89" spans="3:20">
      <c r="C89" s="93"/>
      <c r="I89" s="217"/>
      <c r="J89" s="217"/>
      <c r="R89">
        <v>29</v>
      </c>
      <c r="S89">
        <v>1</v>
      </c>
      <c r="T89" t="s">
        <v>23</v>
      </c>
    </row>
    <row r="90" spans="3:20">
      <c r="C90" s="93"/>
      <c r="I90" s="217"/>
      <c r="J90" s="217"/>
      <c r="R90">
        <v>1</v>
      </c>
      <c r="S90">
        <v>2</v>
      </c>
      <c r="T90" t="s">
        <v>23</v>
      </c>
    </row>
    <row r="91" spans="3:20">
      <c r="C91" s="93"/>
      <c r="I91" s="217"/>
      <c r="J91" s="217"/>
      <c r="R91">
        <v>12</v>
      </c>
      <c r="S91">
        <v>3</v>
      </c>
      <c r="T91" t="s">
        <v>23</v>
      </c>
    </row>
    <row r="92" spans="3:20">
      <c r="C92" s="93"/>
      <c r="I92" s="217"/>
      <c r="J92" s="217"/>
      <c r="R92">
        <v>12</v>
      </c>
      <c r="S92">
        <v>6</v>
      </c>
      <c r="T92" t="s">
        <v>23</v>
      </c>
    </row>
    <row r="93" spans="3:20">
      <c r="I93" s="217"/>
      <c r="J93" s="217"/>
      <c r="R93">
        <v>4</v>
      </c>
      <c r="S93">
        <v>7</v>
      </c>
      <c r="T93" t="s">
        <v>23</v>
      </c>
    </row>
    <row r="94" spans="3:20">
      <c r="C94" s="93"/>
      <c r="I94" s="217"/>
      <c r="J94" s="217"/>
      <c r="R94">
        <v>317</v>
      </c>
      <c r="S94">
        <v>0</v>
      </c>
      <c r="T94" t="s">
        <v>24</v>
      </c>
    </row>
    <row r="95" spans="3:20">
      <c r="I95" s="217"/>
      <c r="J95" s="217"/>
      <c r="R95">
        <v>19</v>
      </c>
      <c r="S95">
        <v>1</v>
      </c>
      <c r="T95" t="s">
        <v>24</v>
      </c>
    </row>
    <row r="96" spans="3:20">
      <c r="C96" s="93"/>
      <c r="I96" s="217"/>
      <c r="J96" s="217"/>
      <c r="R96">
        <v>2</v>
      </c>
      <c r="S96">
        <v>2</v>
      </c>
      <c r="T96" t="s">
        <v>24</v>
      </c>
    </row>
    <row r="97" spans="3:20">
      <c r="I97" s="217"/>
      <c r="J97" s="217"/>
      <c r="R97">
        <v>4</v>
      </c>
      <c r="S97">
        <v>3</v>
      </c>
      <c r="T97" t="s">
        <v>24</v>
      </c>
    </row>
    <row r="98" spans="3:20">
      <c r="C98" s="93"/>
      <c r="I98" s="217"/>
      <c r="J98" s="217"/>
      <c r="R98">
        <v>13</v>
      </c>
      <c r="S98">
        <v>6</v>
      </c>
      <c r="T98" t="s">
        <v>24</v>
      </c>
    </row>
    <row r="99" spans="3:20">
      <c r="C99" s="93"/>
      <c r="I99" s="217"/>
      <c r="J99" s="217"/>
      <c r="R99">
        <v>1</v>
      </c>
      <c r="S99">
        <v>7</v>
      </c>
      <c r="T99" t="s">
        <v>24</v>
      </c>
    </row>
    <row r="100" spans="3:20">
      <c r="C100" s="93"/>
      <c r="I100" s="217"/>
      <c r="J100" s="217"/>
      <c r="R100">
        <v>44</v>
      </c>
      <c r="S100">
        <v>0</v>
      </c>
      <c r="T100" t="s">
        <v>25</v>
      </c>
    </row>
    <row r="101" spans="3:20">
      <c r="C101" s="93"/>
      <c r="I101" s="217"/>
      <c r="J101" s="217"/>
      <c r="R101">
        <v>8</v>
      </c>
      <c r="S101">
        <v>1</v>
      </c>
      <c r="T101" t="s">
        <v>25</v>
      </c>
    </row>
    <row r="102" spans="3:20">
      <c r="I102" s="217"/>
      <c r="J102" s="217"/>
      <c r="R102">
        <v>1</v>
      </c>
      <c r="S102">
        <v>2</v>
      </c>
      <c r="T102" t="s">
        <v>25</v>
      </c>
    </row>
    <row r="103" spans="3:20">
      <c r="C103" s="93"/>
      <c r="I103" s="217"/>
      <c r="J103" s="217"/>
      <c r="R103">
        <v>1</v>
      </c>
      <c r="S103">
        <v>3</v>
      </c>
      <c r="T103" t="s">
        <v>25</v>
      </c>
    </row>
    <row r="104" spans="3:20">
      <c r="I104" s="217"/>
      <c r="J104" s="217"/>
      <c r="R104">
        <v>4</v>
      </c>
      <c r="S104">
        <v>6</v>
      </c>
      <c r="T104" t="s">
        <v>25</v>
      </c>
    </row>
    <row r="105" spans="3:20">
      <c r="C105" s="93"/>
      <c r="I105" s="217"/>
      <c r="J105" s="217"/>
      <c r="R105">
        <v>1</v>
      </c>
      <c r="S105">
        <v>7</v>
      </c>
      <c r="T105" t="s">
        <v>25</v>
      </c>
    </row>
    <row r="106" spans="3:20">
      <c r="I106" s="217"/>
      <c r="J106" s="217"/>
      <c r="R106">
        <v>211</v>
      </c>
      <c r="S106">
        <v>0</v>
      </c>
      <c r="T106" t="s">
        <v>26</v>
      </c>
    </row>
    <row r="107" spans="3:20">
      <c r="C107" s="93"/>
      <c r="I107" s="217"/>
      <c r="J107" s="217"/>
      <c r="R107">
        <v>27</v>
      </c>
      <c r="S107">
        <v>1</v>
      </c>
      <c r="T107" t="s">
        <v>26</v>
      </c>
    </row>
    <row r="108" spans="3:20">
      <c r="C108" s="93"/>
      <c r="I108" s="217"/>
      <c r="J108" s="217"/>
      <c r="R108">
        <v>4</v>
      </c>
      <c r="S108">
        <v>3</v>
      </c>
      <c r="T108" t="s">
        <v>26</v>
      </c>
    </row>
    <row r="109" spans="3:20">
      <c r="C109" s="93"/>
      <c r="I109" s="217"/>
      <c r="J109" s="217"/>
      <c r="R109">
        <v>16</v>
      </c>
      <c r="S109">
        <v>6</v>
      </c>
      <c r="T109" t="s">
        <v>26</v>
      </c>
    </row>
    <row r="110" spans="3:20">
      <c r="I110" s="217"/>
      <c r="J110" s="217"/>
      <c r="R110">
        <v>678</v>
      </c>
      <c r="S110">
        <v>0</v>
      </c>
      <c r="T110" t="s">
        <v>27</v>
      </c>
    </row>
    <row r="111" spans="3:20">
      <c r="I111" s="217"/>
      <c r="J111" s="217"/>
      <c r="R111">
        <v>35</v>
      </c>
      <c r="S111">
        <v>1</v>
      </c>
      <c r="T111" t="s">
        <v>27</v>
      </c>
    </row>
    <row r="112" spans="3:20">
      <c r="C112" s="93"/>
      <c r="I112" s="217"/>
      <c r="J112" s="217"/>
      <c r="R112">
        <v>2</v>
      </c>
      <c r="S112">
        <v>2</v>
      </c>
      <c r="T112" t="s">
        <v>27</v>
      </c>
    </row>
    <row r="113" spans="3:20">
      <c r="I113" s="217"/>
      <c r="J113" s="217"/>
      <c r="R113">
        <v>12</v>
      </c>
      <c r="S113">
        <v>3</v>
      </c>
      <c r="T113" t="s">
        <v>27</v>
      </c>
    </row>
    <row r="114" spans="3:20">
      <c r="C114" s="93"/>
      <c r="I114" s="217"/>
      <c r="J114" s="217"/>
      <c r="R114">
        <v>31</v>
      </c>
      <c r="S114">
        <v>6</v>
      </c>
      <c r="T114" t="s">
        <v>27</v>
      </c>
    </row>
    <row r="115" spans="3:20">
      <c r="I115" s="217"/>
      <c r="J115" s="217"/>
      <c r="R115">
        <v>5</v>
      </c>
      <c r="S115">
        <v>7</v>
      </c>
      <c r="T115" t="s">
        <v>27</v>
      </c>
    </row>
    <row r="116" spans="3:20">
      <c r="C116" s="93"/>
      <c r="I116" s="217"/>
      <c r="J116" s="217"/>
      <c r="R116">
        <v>950</v>
      </c>
      <c r="S116">
        <v>0</v>
      </c>
      <c r="T116" t="s">
        <v>28</v>
      </c>
    </row>
    <row r="117" spans="3:20">
      <c r="C117" s="93"/>
      <c r="I117" s="217"/>
      <c r="J117" s="217"/>
      <c r="R117">
        <v>49</v>
      </c>
      <c r="S117">
        <v>1</v>
      </c>
      <c r="T117" t="s">
        <v>28</v>
      </c>
    </row>
    <row r="118" spans="3:20">
      <c r="C118" s="93"/>
      <c r="I118" s="217"/>
      <c r="J118" s="217"/>
      <c r="R118">
        <v>6</v>
      </c>
      <c r="S118">
        <v>2</v>
      </c>
      <c r="T118" t="s">
        <v>28</v>
      </c>
    </row>
    <row r="119" spans="3:20">
      <c r="C119" s="93"/>
      <c r="I119" s="217"/>
      <c r="J119" s="217"/>
      <c r="R119">
        <v>11</v>
      </c>
      <c r="S119">
        <v>3</v>
      </c>
      <c r="T119" t="s">
        <v>28</v>
      </c>
    </row>
    <row r="120" spans="3:20">
      <c r="I120" s="217"/>
      <c r="J120" s="217"/>
      <c r="R120">
        <v>1</v>
      </c>
      <c r="S120">
        <v>4</v>
      </c>
      <c r="T120" t="s">
        <v>28</v>
      </c>
    </row>
    <row r="121" spans="3:20">
      <c r="C121" s="93"/>
      <c r="I121" s="217"/>
      <c r="J121" s="217"/>
      <c r="R121">
        <v>1</v>
      </c>
      <c r="S121">
        <v>5</v>
      </c>
      <c r="T121" t="s">
        <v>28</v>
      </c>
    </row>
    <row r="122" spans="3:20">
      <c r="I122" s="217"/>
      <c r="J122" s="217"/>
      <c r="R122">
        <v>71</v>
      </c>
      <c r="S122">
        <v>6</v>
      </c>
      <c r="T122" t="s">
        <v>28</v>
      </c>
    </row>
    <row r="123" spans="3:20">
      <c r="C123" s="93"/>
      <c r="I123" s="217"/>
      <c r="J123" s="217"/>
      <c r="R123">
        <v>4</v>
      </c>
      <c r="S123">
        <v>7</v>
      </c>
      <c r="T123" t="s">
        <v>28</v>
      </c>
    </row>
    <row r="124" spans="3:20">
      <c r="I124" s="217"/>
      <c r="J124" s="217"/>
      <c r="R124">
        <v>1281</v>
      </c>
      <c r="S124">
        <v>0</v>
      </c>
      <c r="T124" t="s">
        <v>29</v>
      </c>
    </row>
    <row r="125" spans="3:20">
      <c r="C125" s="93"/>
      <c r="I125" s="217"/>
      <c r="J125" s="217"/>
      <c r="R125">
        <v>31</v>
      </c>
      <c r="S125">
        <v>1</v>
      </c>
      <c r="T125" t="s">
        <v>29</v>
      </c>
    </row>
    <row r="126" spans="3:20">
      <c r="C126" s="93"/>
      <c r="I126" s="217"/>
      <c r="J126" s="217"/>
      <c r="R126">
        <v>4</v>
      </c>
      <c r="S126">
        <v>2</v>
      </c>
      <c r="T126" t="s">
        <v>29</v>
      </c>
    </row>
    <row r="127" spans="3:20">
      <c r="C127" s="93"/>
      <c r="I127" s="217"/>
      <c r="J127" s="217"/>
      <c r="R127">
        <v>27</v>
      </c>
      <c r="S127">
        <v>3</v>
      </c>
      <c r="T127" t="s">
        <v>29</v>
      </c>
    </row>
    <row r="128" spans="3:20">
      <c r="I128" s="217"/>
      <c r="J128" s="217"/>
      <c r="R128">
        <v>1</v>
      </c>
      <c r="S128">
        <v>4</v>
      </c>
      <c r="T128" t="s">
        <v>29</v>
      </c>
    </row>
    <row r="129" spans="3:20">
      <c r="I129" s="217"/>
      <c r="J129" s="217"/>
      <c r="R129">
        <v>88</v>
      </c>
      <c r="S129">
        <v>6</v>
      </c>
      <c r="T129" t="s">
        <v>29</v>
      </c>
    </row>
    <row r="130" spans="3:20">
      <c r="C130" s="93"/>
      <c r="I130" s="217"/>
      <c r="J130" s="217"/>
      <c r="R130">
        <v>18</v>
      </c>
      <c r="S130">
        <v>7</v>
      </c>
      <c r="T130" t="s">
        <v>29</v>
      </c>
    </row>
    <row r="131" spans="3:20">
      <c r="C131" s="93"/>
      <c r="I131" s="217"/>
      <c r="J131" s="217"/>
      <c r="R131">
        <v>455</v>
      </c>
      <c r="S131">
        <v>0</v>
      </c>
      <c r="T131" t="s">
        <v>30</v>
      </c>
    </row>
    <row r="132" spans="3:20">
      <c r="C132" s="93"/>
      <c r="I132" s="217"/>
      <c r="J132" s="217"/>
      <c r="R132">
        <v>33</v>
      </c>
      <c r="S132">
        <v>1</v>
      </c>
      <c r="T132" t="s">
        <v>30</v>
      </c>
    </row>
    <row r="133" spans="3:20">
      <c r="I133" s="217"/>
      <c r="J133" s="217"/>
      <c r="R133">
        <v>2</v>
      </c>
      <c r="S133">
        <v>2</v>
      </c>
      <c r="T133" t="s">
        <v>30</v>
      </c>
    </row>
    <row r="134" spans="3:20">
      <c r="C134" s="93"/>
      <c r="I134" s="217"/>
      <c r="J134" s="217"/>
      <c r="R134">
        <v>6</v>
      </c>
      <c r="S134">
        <v>3</v>
      </c>
      <c r="T134" t="s">
        <v>30</v>
      </c>
    </row>
    <row r="135" spans="3:20">
      <c r="C135" s="93"/>
      <c r="I135" s="217"/>
      <c r="J135" s="217"/>
      <c r="R135">
        <v>1</v>
      </c>
      <c r="S135">
        <v>4</v>
      </c>
      <c r="T135" t="s">
        <v>30</v>
      </c>
    </row>
    <row r="136" spans="3:20">
      <c r="C136" s="93"/>
      <c r="I136" s="217"/>
      <c r="J136" s="217"/>
      <c r="R136">
        <v>36</v>
      </c>
      <c r="S136">
        <v>6</v>
      </c>
      <c r="T136" t="s">
        <v>30</v>
      </c>
    </row>
    <row r="137" spans="3:20">
      <c r="C137" s="93"/>
      <c r="I137" s="217"/>
      <c r="J137" s="217"/>
      <c r="R137">
        <v>4</v>
      </c>
      <c r="S137">
        <v>7</v>
      </c>
      <c r="T137" t="s">
        <v>30</v>
      </c>
    </row>
    <row r="138" spans="3:20">
      <c r="I138" s="217"/>
      <c r="J138" s="217"/>
    </row>
    <row r="139" spans="3:20">
      <c r="C139" s="93"/>
      <c r="I139" s="217"/>
      <c r="J139" s="217"/>
    </row>
    <row r="140" spans="3:20">
      <c r="C140" s="93"/>
      <c r="I140" s="217"/>
      <c r="J140" s="217"/>
    </row>
    <row r="141" spans="3:20">
      <c r="C141" s="93"/>
      <c r="I141" s="217"/>
      <c r="J141" s="217"/>
    </row>
    <row r="142" spans="3:20">
      <c r="I142" s="217"/>
      <c r="J142" s="217"/>
    </row>
    <row r="143" spans="3:20">
      <c r="C143" s="93"/>
      <c r="I143" s="217"/>
      <c r="J143" s="217"/>
    </row>
    <row r="144" spans="3:20">
      <c r="C144" s="93"/>
      <c r="I144" s="217"/>
      <c r="J144" s="217"/>
    </row>
    <row r="145" spans="3:10">
      <c r="C145" s="93"/>
      <c r="I145" s="217"/>
      <c r="J145" s="217"/>
    </row>
    <row r="146" spans="3:10">
      <c r="C146" s="93"/>
      <c r="I146" s="217"/>
      <c r="J146" s="217"/>
    </row>
    <row r="147" spans="3:10">
      <c r="I147" s="217"/>
      <c r="J147" s="217"/>
    </row>
    <row r="148" spans="3:10">
      <c r="C148" s="93"/>
      <c r="I148" s="217"/>
      <c r="J148" s="217"/>
    </row>
    <row r="149" spans="3:10">
      <c r="C149" s="93"/>
      <c r="I149" s="217"/>
      <c r="J149" s="217"/>
    </row>
    <row r="150" spans="3:10">
      <c r="C150" s="93"/>
      <c r="I150" s="217"/>
      <c r="J150" s="217"/>
    </row>
    <row r="151" spans="3:10">
      <c r="I151" s="217"/>
      <c r="J151" s="217"/>
    </row>
    <row r="152" spans="3:10">
      <c r="C152" s="93"/>
      <c r="I152" s="217"/>
      <c r="J152" s="217"/>
    </row>
    <row r="153" spans="3:10">
      <c r="C153" s="93"/>
      <c r="I153" s="217"/>
      <c r="J153" s="217"/>
    </row>
    <row r="154" spans="3:10">
      <c r="C154" s="93"/>
      <c r="I154" s="217"/>
      <c r="J154" s="217"/>
    </row>
    <row r="155" spans="3:10">
      <c r="C155" s="93"/>
      <c r="I155" s="217"/>
      <c r="J155" s="217"/>
    </row>
    <row r="156" spans="3:10">
      <c r="I156" s="217"/>
      <c r="J156" s="217"/>
    </row>
    <row r="157" spans="3:10">
      <c r="C157" s="93"/>
      <c r="I157" s="217"/>
      <c r="J157" s="217"/>
    </row>
    <row r="158" spans="3:10">
      <c r="I158" s="217"/>
      <c r="J158" s="217"/>
    </row>
    <row r="159" spans="3:10">
      <c r="C159" s="93"/>
      <c r="I159" s="217"/>
      <c r="J159" s="217"/>
    </row>
    <row r="160" spans="3:10">
      <c r="I160" s="217"/>
      <c r="J160" s="217"/>
    </row>
    <row r="161" spans="3:10">
      <c r="C161" s="93"/>
      <c r="I161" s="217"/>
      <c r="J161" s="217"/>
    </row>
    <row r="162" spans="3:10">
      <c r="C162" s="93"/>
      <c r="I162" s="217"/>
      <c r="J162" s="217"/>
    </row>
    <row r="163" spans="3:10">
      <c r="C163" s="93"/>
      <c r="I163" s="217"/>
      <c r="J163" s="217"/>
    </row>
    <row r="164" spans="3:10">
      <c r="C164" s="93"/>
      <c r="I164" s="217"/>
      <c r="J164" s="217"/>
    </row>
    <row r="165" spans="3:10">
      <c r="I165" s="217"/>
      <c r="J165" s="217"/>
    </row>
    <row r="166" spans="3:10">
      <c r="C166" s="93"/>
      <c r="I166" s="217"/>
      <c r="J166" s="217"/>
    </row>
    <row r="167" spans="3:10">
      <c r="C167" s="93"/>
      <c r="I167" s="217"/>
      <c r="J167" s="217"/>
    </row>
    <row r="168" spans="3:10">
      <c r="C168" s="93"/>
      <c r="I168" s="217"/>
      <c r="J168" s="217"/>
    </row>
    <row r="169" spans="3:10">
      <c r="I169" s="217"/>
      <c r="J169" s="217"/>
    </row>
    <row r="170" spans="3:10">
      <c r="C170" s="93"/>
      <c r="I170" s="217"/>
      <c r="J170" s="217"/>
    </row>
    <row r="171" spans="3:10">
      <c r="C171" s="93"/>
      <c r="I171" s="217"/>
      <c r="J171" s="217"/>
    </row>
    <row r="172" spans="3:10">
      <c r="C172" s="93"/>
      <c r="I172" s="217"/>
      <c r="J172" s="217"/>
    </row>
    <row r="173" spans="3:10">
      <c r="C173" s="93"/>
      <c r="I173" s="217"/>
      <c r="J173" s="217"/>
    </row>
    <row r="174" spans="3:10">
      <c r="I174" s="217"/>
      <c r="J174" s="217"/>
    </row>
    <row r="175" spans="3:10">
      <c r="C175" s="93"/>
      <c r="I175" s="217"/>
      <c r="J175" s="217"/>
    </row>
    <row r="176" spans="3:10">
      <c r="I176" s="217"/>
      <c r="J176" s="217"/>
    </row>
    <row r="177" spans="3:10">
      <c r="C177" s="93"/>
      <c r="I177" s="217"/>
      <c r="J177" s="217"/>
    </row>
    <row r="178" spans="3:10">
      <c r="I178" s="217"/>
      <c r="J178" s="217"/>
    </row>
    <row r="179" spans="3:10">
      <c r="C179" s="93"/>
      <c r="I179" s="217"/>
      <c r="J179" s="217"/>
    </row>
    <row r="180" spans="3:10">
      <c r="C180" s="93"/>
      <c r="I180" s="217"/>
      <c r="J180" s="217"/>
    </row>
    <row r="181" spans="3:10">
      <c r="C181" s="93"/>
      <c r="I181" s="217"/>
      <c r="J181" s="217"/>
    </row>
    <row r="182" spans="3:10">
      <c r="C182" s="93"/>
      <c r="I182" s="217"/>
      <c r="J182" s="217"/>
    </row>
    <row r="183" spans="3:10">
      <c r="I183" s="217"/>
      <c r="J183" s="217"/>
    </row>
    <row r="184" spans="3:10">
      <c r="C184" s="93"/>
      <c r="I184" s="217"/>
      <c r="J184" s="217"/>
    </row>
    <row r="185" spans="3:10">
      <c r="I185" s="217"/>
      <c r="J185" s="217"/>
    </row>
    <row r="186" spans="3:10">
      <c r="C186" s="93"/>
      <c r="I186" s="217"/>
      <c r="J186" s="217"/>
    </row>
    <row r="187" spans="3:10">
      <c r="I187" s="217"/>
      <c r="J187" s="217"/>
    </row>
    <row r="188" spans="3:10">
      <c r="C188" s="93"/>
      <c r="I188" s="217"/>
      <c r="J188" s="217"/>
    </row>
    <row r="189" spans="3:10">
      <c r="C189" s="93"/>
      <c r="I189" s="217"/>
      <c r="J189" s="217"/>
    </row>
    <row r="190" spans="3:10">
      <c r="C190" s="93"/>
      <c r="I190" s="217"/>
      <c r="J190" s="217"/>
    </row>
    <row r="191" spans="3:10">
      <c r="C191" s="93"/>
      <c r="I191" s="217"/>
      <c r="J191" s="217"/>
    </row>
    <row r="192" spans="3:10">
      <c r="I192" s="217"/>
      <c r="J192" s="217"/>
    </row>
    <row r="193" spans="3:10">
      <c r="C193" s="93"/>
      <c r="I193" s="217"/>
      <c r="J193" s="217"/>
    </row>
    <row r="194" spans="3:10">
      <c r="I194" s="217"/>
      <c r="J194" s="217"/>
    </row>
    <row r="195" spans="3:10">
      <c r="C195" s="93"/>
      <c r="I195" s="217"/>
      <c r="J195" s="217"/>
    </row>
    <row r="196" spans="3:10">
      <c r="I196" s="217"/>
      <c r="J196" s="217"/>
    </row>
    <row r="197" spans="3:10">
      <c r="C197" s="93"/>
      <c r="I197" s="217"/>
      <c r="J197" s="217"/>
    </row>
    <row r="198" spans="3:10">
      <c r="C198" s="93"/>
      <c r="I198" s="217"/>
      <c r="J198" s="217"/>
    </row>
    <row r="199" spans="3:10">
      <c r="C199" s="93"/>
      <c r="I199" s="217"/>
      <c r="J199" s="217"/>
    </row>
    <row r="200" spans="3:10">
      <c r="C200" s="93"/>
      <c r="I200" s="217"/>
      <c r="J200" s="217"/>
    </row>
    <row r="201" spans="3:10">
      <c r="I201" s="217"/>
      <c r="J201" s="217"/>
    </row>
    <row r="202" spans="3:10">
      <c r="C202" s="93"/>
      <c r="I202" s="217"/>
      <c r="J202" s="217"/>
    </row>
    <row r="203" spans="3:10">
      <c r="I203" s="217"/>
      <c r="J203" s="217"/>
    </row>
    <row r="204" spans="3:10">
      <c r="C204" s="93"/>
      <c r="I204" s="217"/>
      <c r="J204" s="217"/>
    </row>
    <row r="205" spans="3:10">
      <c r="I205" s="217"/>
      <c r="J205" s="217"/>
    </row>
    <row r="206" spans="3:10">
      <c r="C206" s="93"/>
      <c r="I206" s="217"/>
      <c r="J206" s="217"/>
    </row>
    <row r="207" spans="3:10">
      <c r="C207" s="93"/>
      <c r="I207" s="217"/>
      <c r="J207" s="217"/>
    </row>
    <row r="208" spans="3:10">
      <c r="C208" s="93"/>
      <c r="I208" s="217"/>
      <c r="J208" s="217"/>
    </row>
    <row r="209" spans="3:10">
      <c r="C209" s="93"/>
      <c r="I209" s="217"/>
      <c r="J209" s="217"/>
    </row>
    <row r="210" spans="3:10">
      <c r="I210" s="217"/>
      <c r="J210" s="217"/>
    </row>
    <row r="211" spans="3:10">
      <c r="C211" s="93"/>
      <c r="I211" s="217"/>
      <c r="J211" s="217"/>
    </row>
    <row r="212" spans="3:10">
      <c r="C212" s="93"/>
      <c r="I212" s="217"/>
      <c r="J212" s="217"/>
    </row>
    <row r="213" spans="3:10">
      <c r="C213" s="93"/>
      <c r="I213" s="217"/>
      <c r="J213" s="217"/>
    </row>
    <row r="214" spans="3:10">
      <c r="I214" s="217"/>
      <c r="J214" s="217"/>
    </row>
    <row r="215" spans="3:10">
      <c r="C215" s="93"/>
      <c r="I215" s="217"/>
      <c r="J215" s="217"/>
    </row>
    <row r="216" spans="3:10">
      <c r="C216" s="93"/>
      <c r="I216" s="217"/>
      <c r="J216" s="217"/>
    </row>
    <row r="217" spans="3:10">
      <c r="C217" s="93"/>
      <c r="I217" s="217"/>
      <c r="J217" s="217"/>
    </row>
    <row r="218" spans="3:10">
      <c r="C218" s="93"/>
      <c r="I218" s="217"/>
      <c r="J218" s="217"/>
    </row>
    <row r="219" spans="3:10">
      <c r="I219" s="217"/>
      <c r="J219" s="217"/>
    </row>
    <row r="220" spans="3:10">
      <c r="C220" s="93"/>
      <c r="I220" s="217"/>
      <c r="J220" s="217"/>
    </row>
    <row r="221" spans="3:10">
      <c r="C221" s="93"/>
      <c r="I221" s="217"/>
      <c r="J221" s="217"/>
    </row>
    <row r="222" spans="3:10">
      <c r="C222" s="93"/>
      <c r="I222" s="217"/>
      <c r="J222" s="217"/>
    </row>
    <row r="223" spans="3:10">
      <c r="I223" s="217"/>
      <c r="J223" s="217"/>
    </row>
    <row r="224" spans="3:10">
      <c r="C224" s="93"/>
      <c r="I224" s="217"/>
      <c r="J224" s="217"/>
    </row>
    <row r="225" spans="3:10">
      <c r="C225" s="93"/>
      <c r="I225" s="217"/>
      <c r="J225" s="217"/>
    </row>
    <row r="226" spans="3:10">
      <c r="C226" s="93"/>
      <c r="I226" s="217"/>
      <c r="J226" s="217"/>
    </row>
    <row r="227" spans="3:10">
      <c r="C227" s="93"/>
      <c r="I227" s="217"/>
      <c r="J227" s="217"/>
    </row>
    <row r="228" spans="3:10">
      <c r="I228" s="217"/>
      <c r="J228" s="217"/>
    </row>
    <row r="229" spans="3:10">
      <c r="C229" s="93"/>
      <c r="I229" s="217"/>
      <c r="J229" s="217"/>
    </row>
    <row r="230" spans="3:10">
      <c r="I230" s="217"/>
      <c r="J230" s="217"/>
    </row>
    <row r="231" spans="3:10">
      <c r="C231" s="93"/>
      <c r="I231" s="217"/>
      <c r="J231" s="217"/>
    </row>
    <row r="232" spans="3:10">
      <c r="I232" s="217"/>
      <c r="J232" s="217"/>
    </row>
    <row r="233" spans="3:10">
      <c r="C233" s="93"/>
      <c r="I233" s="217"/>
      <c r="J233" s="217"/>
    </row>
    <row r="234" spans="3:10">
      <c r="C234" s="93"/>
      <c r="I234" s="217"/>
      <c r="J234" s="217"/>
    </row>
    <row r="235" spans="3:10">
      <c r="C235" s="93"/>
      <c r="I235" s="217"/>
      <c r="J235" s="217"/>
    </row>
    <row r="236" spans="3:10">
      <c r="C236" s="93"/>
      <c r="I236" s="217"/>
      <c r="J236" s="217"/>
    </row>
    <row r="237" spans="3:10">
      <c r="I237" s="217"/>
      <c r="J237" s="217"/>
    </row>
    <row r="238" spans="3:10">
      <c r="C238" s="93"/>
      <c r="I238" s="217"/>
      <c r="J238" s="217"/>
    </row>
    <row r="239" spans="3:10">
      <c r="I239" s="217"/>
      <c r="J239" s="217"/>
    </row>
    <row r="240" spans="3:10">
      <c r="C240" s="93"/>
      <c r="I240" s="217"/>
      <c r="J240" s="217"/>
    </row>
    <row r="241" spans="3:10">
      <c r="I241" s="217"/>
      <c r="J241" s="217"/>
    </row>
    <row r="242" spans="3:10">
      <c r="C242" s="93"/>
      <c r="I242" s="217"/>
      <c r="J242" s="217"/>
    </row>
    <row r="243" spans="3:10">
      <c r="C243" s="93"/>
      <c r="I243" s="217"/>
      <c r="J243" s="217"/>
    </row>
    <row r="244" spans="3:10">
      <c r="C244" s="93"/>
      <c r="I244" s="217"/>
      <c r="J244" s="217"/>
    </row>
    <row r="245" spans="3:10">
      <c r="C245" s="93"/>
      <c r="I245" s="217"/>
      <c r="J245" s="217"/>
    </row>
    <row r="246" spans="3:10">
      <c r="I246" s="217"/>
      <c r="J246" s="217"/>
    </row>
    <row r="247" spans="3:10">
      <c r="C247" s="93"/>
      <c r="I247" s="217"/>
      <c r="J247" s="217"/>
    </row>
    <row r="248" spans="3:10">
      <c r="I248" s="217"/>
      <c r="J248" s="217"/>
    </row>
    <row r="249" spans="3:10">
      <c r="C249" s="93"/>
      <c r="I249" s="217"/>
      <c r="J249" s="217"/>
    </row>
    <row r="250" spans="3:10">
      <c r="I250" s="217"/>
      <c r="J250" s="217"/>
    </row>
    <row r="251" spans="3:10">
      <c r="C251" s="93"/>
      <c r="I251" s="217"/>
      <c r="J251" s="217"/>
    </row>
    <row r="252" spans="3:10">
      <c r="C252" s="93"/>
      <c r="I252" s="217"/>
      <c r="J252" s="217"/>
    </row>
    <row r="253" spans="3:10">
      <c r="C253" s="93"/>
      <c r="I253" s="217"/>
      <c r="J253" s="217"/>
    </row>
    <row r="254" spans="3:10">
      <c r="C254" s="93"/>
      <c r="I254" s="217"/>
      <c r="J254" s="217"/>
    </row>
    <row r="255" spans="3:10">
      <c r="I255" s="217"/>
      <c r="J255" s="217"/>
    </row>
    <row r="256" spans="3:10">
      <c r="C256" s="93"/>
    </row>
    <row r="258" spans="3:3">
      <c r="C258" s="93"/>
    </row>
    <row r="260" spans="3:3">
      <c r="C260" s="93"/>
    </row>
    <row r="261" spans="3:3">
      <c r="C261" s="93"/>
    </row>
    <row r="262" spans="3:3">
      <c r="C262" s="93"/>
    </row>
    <row r="263" spans="3:3">
      <c r="C263" s="93"/>
    </row>
    <row r="265" spans="3:3">
      <c r="C265" s="93"/>
    </row>
    <row r="266" spans="3:3">
      <c r="C266" s="93"/>
    </row>
    <row r="267" spans="3:3">
      <c r="C267" s="93"/>
    </row>
    <row r="269" spans="3:3">
      <c r="C269" s="93"/>
    </row>
    <row r="270" spans="3:3">
      <c r="C270" s="93"/>
    </row>
    <row r="271" spans="3:3">
      <c r="C271" s="93"/>
    </row>
    <row r="272" spans="3:3">
      <c r="C272" s="93"/>
    </row>
    <row r="274" spans="3:3">
      <c r="C274" s="93"/>
    </row>
    <row r="276" spans="3:3">
      <c r="C276" s="93"/>
    </row>
    <row r="278" spans="3:3">
      <c r="C278" s="93"/>
    </row>
  </sheetData>
  <mergeCells count="1">
    <mergeCell ref="G3:I3"/>
  </mergeCells>
  <phoneticPr fontId="0" type="noConversion"/>
  <pageMargins left="0.75" right="0.75" top="1" bottom="1" header="0.5" footer="0.5"/>
  <pageSetup scale="91" orientation="landscape" r:id="rId1"/>
  <headerFooter alignWithMargins="0">
    <oddHeader>&amp;L&amp;D&amp;R&amp;P of &amp;N</oddHeader>
  </headerFooter>
  <rowBreaks count="1" manualBreakCount="1">
    <brk id="32" max="14" man="1"/>
  </rowBreaks>
  <ignoredErrors>
    <ignoredError sqref="A36:A59 N36:N5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Cover</vt:lpstr>
      <vt:lpstr>Methodology</vt:lpstr>
      <vt:lpstr>Process</vt:lpstr>
      <vt:lpstr>Summary</vt:lpstr>
      <vt:lpstr>Yearly Rate</vt:lpstr>
      <vt:lpstr>5-9</vt:lpstr>
      <vt:lpstr>10-25</vt:lpstr>
      <vt:lpstr>26-99</vt:lpstr>
      <vt:lpstr>100+</vt:lpstr>
      <vt:lpstr>0-4</vt:lpstr>
      <vt:lpstr>Past Qtrs</vt:lpstr>
      <vt:lpstr>'0-4'!Print_Area</vt:lpstr>
      <vt:lpstr>Cover!Print_Area</vt:lpstr>
    </vt:vector>
  </TitlesOfParts>
  <Company>State of Florida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monserc</dc:creator>
  <cp:lastModifiedBy>cartera</cp:lastModifiedBy>
  <cp:lastPrinted>2013-06-21T13:56:47Z</cp:lastPrinted>
  <dcterms:created xsi:type="dcterms:W3CDTF">2007-04-16T20:31:09Z</dcterms:created>
  <dcterms:modified xsi:type="dcterms:W3CDTF">2013-07-15T19:29:46Z</dcterms:modified>
</cp:coreProperties>
</file>