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03\"/>
    </mc:Choice>
  </mc:AlternateContent>
  <xr:revisionPtr revIDLastSave="0" documentId="13_ncr:1_{8F3DD2FE-04C7-4976-BBFC-B0EC6B2DF5D2}" xr6:coauthVersionLast="45" xr6:coauthVersionMax="45" xr10:uidLastSave="{00000000-0000-0000-0000-000000000000}"/>
  <bookViews>
    <workbookView xWindow="-120" yWindow="-120" windowWidth="29040" windowHeight="176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L40" i="8"/>
  <c r="F40" i="8"/>
  <c r="F41" i="8" l="1"/>
  <c r="L39" i="8" l="1"/>
  <c r="F39" i="8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H62" i="5" s="1"/>
  <c r="G37" i="5"/>
  <c r="F37" i="5"/>
  <c r="E37" i="5"/>
  <c r="D37" i="5"/>
  <c r="D62" i="5" s="1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H62" i="11" s="1"/>
  <c r="G37" i="11"/>
  <c r="F37" i="11"/>
  <c r="F62" i="11" s="1"/>
  <c r="E37" i="11"/>
  <c r="D37" i="11"/>
  <c r="D62" i="11" s="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M76" i="14" s="1"/>
  <c r="K51" i="14"/>
  <c r="L51" i="14"/>
  <c r="K26" i="14"/>
  <c r="L26" i="14"/>
  <c r="M26" i="14" s="1"/>
  <c r="B62" i="4" l="1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F38" i="8"/>
  <c r="F30" i="8"/>
  <c r="F31" i="8"/>
  <c r="F32" i="8"/>
  <c r="F33" i="8"/>
  <c r="F34" i="8"/>
  <c r="F35" i="8"/>
  <c r="F36" i="8"/>
  <c r="N61" i="11" l="1"/>
  <c r="N61" i="2"/>
  <c r="N61" i="4"/>
  <c r="N61" i="5"/>
  <c r="N61" i="3"/>
  <c r="F37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<sst xmlns="http://schemas.openxmlformats.org/spreadsheetml/2006/main" count="430" uniqueCount="129">
  <si>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</si>
  <si>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</si>
  <si>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</si>
  <si>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</si>
  <si>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</si>
  <si>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</si>
  <si>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</si>
  <si>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</si>
  <si>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</si>
  <si>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</si>
  <si>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</si>
  <si>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</si>
  <si>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</si>
  <si>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</si>
  <si>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</si>
  <si>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</si>
  <si>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</si>
  <si>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</si>
  <si>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</si>
  <si>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</si>
  <si>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</si>
  <si>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</si>
  <si>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</si>
  <si>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</si>
  <si>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</si>
  <si>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</si>
  <si>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</si>
  <si>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</si>
  <si>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</si>
  <si>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</si>
  <si>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</si>
  <si>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</si>
  <si>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</si>
  <si>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</si>
  <si>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</si>
  <si>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</si>
  <si>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</si>
  <si>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</si>
  <si>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</si>
  <si>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</si>
  <si>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</si>
  <si>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</si>
  <si>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</si>
  <si>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</si>
  <si>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</si>
  <si>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</si>
  <si>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</si>
  <si>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</si>
  <si>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</si>
  <si>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</si>
  <si>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</si>
  <si>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</si>
  <si>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</si>
  <si>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</si>
  <si>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</si>
  <si>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</si>
  <si>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</si>
  <si>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</si>
  <si>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</si>
  <si>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</si>
  <si>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</si>
  <si>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</si>
  <si>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</si>
  <si>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</si>
  <si>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</si>
  <si>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</si>
  <si>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</si>
  <si>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</si>
  <si>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</si>
  <si>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</si>
  <si>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</si>
  <si>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</si>
  <si>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</si>
  <si>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</si>
  <si>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</si>
  <si>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</si>
  <si>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</si>
  <si>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</si>
  <si>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</si>
  <si>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</si>
  <si>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</si>
  <si>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</si>
  <si>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</si>
  <si>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</si>
  <si>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</si>
  <si>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</si>
  <si>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</si>
  <si>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</si>
  <si>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</si>
  <si>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</si>
  <si>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</si>
  <si>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</si>
  <si>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</si>
  <si>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</si>
  <si>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</si>
  <si>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</si>
  <si>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</si>
  <si>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</si>
  <si>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</si>
  <si>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</si>
  <si>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</si>
  <si>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</si>
  <si>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</si>
  <si>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</si>
  <si>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</si>
  <si>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</si>
  <si>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</si>
  <si>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</si>
  <si>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</si>
  <si>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</si>
  <si>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</si>
  <si>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</si>
  <si>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</si>
  <si>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</si>
  <si>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</si>
  <si>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</si>
  <si>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</si>
  <si>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</si>
  <si>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</si>
  <si>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</si>
  <si>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</si>
  <si>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</si>
  <si>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</si>
  <si>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</si>
  <si>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</si>
  <si>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</si>
  <si>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</si>
  <si>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 - Sep 2020</t>
  </si>
  <si>
    <t>Jul-Sep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</si>
</sst>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Apr-Jun 2020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104040</c:v>
                </c:pt>
                <c:pt idx="1">
                  <c:v>90278</c:v>
                </c:pt>
                <c:pt idx="2">
                  <c:v>43387</c:v>
                </c:pt>
                <c:pt idx="3">
                  <c:v>11983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4806</c:v>
                </c:pt>
                <c:pt idx="1">
                  <c:v>5687</c:v>
                </c:pt>
                <c:pt idx="2">
                  <c:v>4276</c:v>
                </c:pt>
                <c:pt idx="3">
                  <c:v>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4.6193771626297578E-2</c:v>
                </c:pt>
                <c:pt idx="1">
                  <c:v>6.2994306475553291E-2</c:v>
                </c:pt>
                <c:pt idx="2">
                  <c:v>9.8554866665130109E-2</c:v>
                </c:pt>
                <c:pt idx="3">
                  <c:v>0.21221730785279144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6.4809972105997204E-2</c:v>
                </c:pt>
                <c:pt idx="1">
                  <c:v>6.3306387427347149E-2</c:v>
                </c:pt>
                <c:pt idx="2">
                  <c:v>6.4378421920971124E-2</c:v>
                </c:pt>
                <c:pt idx="3">
                  <c:v>5.4363851121246344E-2</c:v>
                </c:pt>
                <c:pt idx="4">
                  <c:v>8.7234590142838755E-2</c:v>
                </c:pt>
                <c:pt idx="5">
                  <c:v>7.8588410948010737E-2</c:v>
                </c:pt>
                <c:pt idx="6">
                  <c:v>6.2787191702345771E-2</c:v>
                </c:pt>
                <c:pt idx="7">
                  <c:v>5.6002067868076481E-2</c:v>
                </c:pt>
                <c:pt idx="8">
                  <c:v>5.7978665527538553E-2</c:v>
                </c:pt>
                <c:pt idx="9">
                  <c:v>7.6435513404385189E-2</c:v>
                </c:pt>
                <c:pt idx="10">
                  <c:v>7.6056886494730774E-2</c:v>
                </c:pt>
                <c:pt idx="11">
                  <c:v>6.9334529492807023E-2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Oct-Dec 2017</c:v>
                </c:pt>
                <c:pt idx="1">
                  <c:v>Jan-Mar 2018</c:v>
                </c:pt>
                <c:pt idx="2">
                  <c:v>Apr-Jun 2018</c:v>
                </c:pt>
                <c:pt idx="3">
                  <c:v>Jul-Sep 2018</c:v>
                </c:pt>
                <c:pt idx="4">
                  <c:v>Oct-Dec 2018</c:v>
                </c:pt>
                <c:pt idx="5">
                  <c:v>Jan-Mar 2019</c:v>
                </c:pt>
                <c:pt idx="6">
                  <c:v>Apr-Jun 2019</c:v>
                </c:pt>
                <c:pt idx="7">
                  <c:v>Jul-Sep 2019</c:v>
                </c:pt>
                <c:pt idx="8">
                  <c:v>Oct-Dec 2019</c:v>
                </c:pt>
                <c:pt idx="9">
                  <c:v>Jan-Mar 2020</c:v>
                </c:pt>
                <c:pt idx="10">
                  <c:v>Apr-Jun 2020</c:v>
                </c:pt>
                <c:pt idx="11">
                  <c:v>Jul-Sep 2020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6.3287789171749292E-2</c:v>
                </c:pt>
                <c:pt idx="1">
                  <c:v>6.3306387427347149E-2</c:v>
                </c:pt>
                <c:pt idx="2">
                  <c:v>6.3842060854441829E-2</c:v>
                </c:pt>
                <c:pt idx="3">
                  <c:v>6.0685542338182893E-2</c:v>
                </c:pt>
                <c:pt idx="4">
                  <c:v>6.734302260543322E-2</c:v>
                </c:pt>
                <c:pt idx="5">
                  <c:v>7.8588410948010737E-2</c:v>
                </c:pt>
                <c:pt idx="6">
                  <c:v>7.0651570315355433E-2</c:v>
                </c:pt>
                <c:pt idx="7">
                  <c:v>6.5768554031477466E-2</c:v>
                </c:pt>
                <c:pt idx="8">
                  <c:v>6.3817913942036009E-2</c:v>
                </c:pt>
                <c:pt idx="9">
                  <c:v>7.6435513404385189E-2</c:v>
                </c:pt>
                <c:pt idx="10">
                  <c:v>7.6249616620926719E-2</c:v>
                </c:pt>
                <c:pt idx="11">
                  <c:v>7.3952982301191003E-2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Jul-Sep 2020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23</c:v>
                  </c:pt>
                  <c:pt idx="3">
                    <c:v>13</c:v>
                  </c:pt>
                  <c:pt idx="4">
                    <c:v>07</c:v>
                  </c:pt>
                  <c:pt idx="5">
                    <c:v>01</c:v>
                  </c:pt>
                  <c:pt idx="6">
                    <c:v>03</c:v>
                  </c:pt>
                  <c:pt idx="7">
                    <c:v>09</c:v>
                  </c:pt>
                  <c:pt idx="8">
                    <c:v>04</c:v>
                  </c:pt>
                  <c:pt idx="9">
                    <c:v>16</c:v>
                  </c:pt>
                  <c:pt idx="10">
                    <c:v>05</c:v>
                  </c:pt>
                  <c:pt idx="11">
                    <c:v>02</c:v>
                  </c:pt>
                  <c:pt idx="12">
                    <c:v>15</c:v>
                  </c:pt>
                  <c:pt idx="13">
                    <c:v>17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22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0.11551155115511551</c:v>
                </c:pt>
                <c:pt idx="1">
                  <c:v>0.1044776119402985</c:v>
                </c:pt>
                <c:pt idx="2">
                  <c:v>0.10130833275029735</c:v>
                </c:pt>
                <c:pt idx="3">
                  <c:v>9.8102398854278558E-2</c:v>
                </c:pt>
                <c:pt idx="4">
                  <c:v>8.8842975206611566E-2</c:v>
                </c:pt>
                <c:pt idx="5">
                  <c:v>8.5056390977443608E-2</c:v>
                </c:pt>
                <c:pt idx="6">
                  <c:v>7.0135746606334842E-2</c:v>
                </c:pt>
                <c:pt idx="7">
                  <c:v>6.0357675111773472E-2</c:v>
                </c:pt>
                <c:pt idx="8">
                  <c:v>5.7794676806083647E-2</c:v>
                </c:pt>
                <c:pt idx="9">
                  <c:v>4.7202131709173964E-2</c:v>
                </c:pt>
                <c:pt idx="10">
                  <c:v>4.4100801832760599E-2</c:v>
                </c:pt>
                <c:pt idx="11">
                  <c:v>4.3295249549007819E-2</c:v>
                </c:pt>
                <c:pt idx="12">
                  <c:v>4.1887125220458551E-2</c:v>
                </c:pt>
                <c:pt idx="13">
                  <c:v>4.0082644628099171E-2</c:v>
                </c:pt>
                <c:pt idx="14">
                  <c:v>3.9513677811550151E-2</c:v>
                </c:pt>
                <c:pt idx="15">
                  <c:v>3.9242685025817556E-2</c:v>
                </c:pt>
                <c:pt idx="16">
                  <c:v>3.7685774946921442E-2</c:v>
                </c:pt>
                <c:pt idx="17">
                  <c:v>3.0833333333333334E-2</c:v>
                </c:pt>
                <c:pt idx="18">
                  <c:v>2.972027972027972E-2</c:v>
                </c:pt>
                <c:pt idx="19">
                  <c:v>2.9019980970504282E-2</c:v>
                </c:pt>
                <c:pt idx="20">
                  <c:v>2.7701778385772913E-2</c:v>
                </c:pt>
                <c:pt idx="21">
                  <c:v>2.7033761056434534E-2</c:v>
                </c:pt>
                <c:pt idx="22">
                  <c:v>2.067777139574957E-2</c:v>
                </c:pt>
                <c:pt idx="23">
                  <c:v>1.8095768374164812E-2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Jul-Sep 2020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23</c:v>
                  </c:pt>
                  <c:pt idx="4">
                    <c:v>06</c:v>
                  </c:pt>
                  <c:pt idx="5">
                    <c:v>07</c:v>
                  </c:pt>
                  <c:pt idx="6">
                    <c:v>01</c:v>
                  </c:pt>
                  <c:pt idx="7">
                    <c:v>09</c:v>
                  </c:pt>
                  <c:pt idx="8">
                    <c:v>04</c:v>
                  </c:pt>
                  <c:pt idx="9">
                    <c:v>10</c:v>
                  </c:pt>
                  <c:pt idx="10">
                    <c:v>02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05</c:v>
                  </c:pt>
                  <c:pt idx="15">
                    <c:v>08</c:v>
                  </c:pt>
                  <c:pt idx="16">
                    <c:v>15</c:v>
                  </c:pt>
                  <c:pt idx="17">
                    <c:v>22</c:v>
                  </c:pt>
                  <c:pt idx="18">
                    <c:v>20</c:v>
                  </c:pt>
                  <c:pt idx="19">
                    <c:v>18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0.16042780748663102</c:v>
                </c:pt>
                <c:pt idx="1">
                  <c:v>0.15159574468085107</c:v>
                </c:pt>
                <c:pt idx="2">
                  <c:v>0.12738853503184713</c:v>
                </c:pt>
                <c:pt idx="3">
                  <c:v>0.12453630100688924</c:v>
                </c:pt>
                <c:pt idx="4">
                  <c:v>0.11809045226130653</c:v>
                </c:pt>
                <c:pt idx="5">
                  <c:v>0.11724137931034483</c:v>
                </c:pt>
                <c:pt idx="6">
                  <c:v>0.11229674796747967</c:v>
                </c:pt>
                <c:pt idx="7">
                  <c:v>8.593155893536121E-2</c:v>
                </c:pt>
                <c:pt idx="8">
                  <c:v>8.2228116710875335E-2</c:v>
                </c:pt>
                <c:pt idx="9">
                  <c:v>7.9453441295546559E-2</c:v>
                </c:pt>
                <c:pt idx="10">
                  <c:v>7.039473684210526E-2</c:v>
                </c:pt>
                <c:pt idx="11">
                  <c:v>7.0309001343484098E-2</c:v>
                </c:pt>
                <c:pt idx="12">
                  <c:v>6.2043795620437957E-2</c:v>
                </c:pt>
                <c:pt idx="13">
                  <c:v>5.8350100603621731E-2</c:v>
                </c:pt>
                <c:pt idx="14">
                  <c:v>5.7680988816951148E-2</c:v>
                </c:pt>
                <c:pt idx="15">
                  <c:v>5.5284098841267629E-2</c:v>
                </c:pt>
                <c:pt idx="16">
                  <c:v>5.4993872549019607E-2</c:v>
                </c:pt>
                <c:pt idx="17">
                  <c:v>5.2167432617066203E-2</c:v>
                </c:pt>
                <c:pt idx="18">
                  <c:v>4.7391477499004381E-2</c:v>
                </c:pt>
                <c:pt idx="19">
                  <c:v>4.4891214541448635E-2</c:v>
                </c:pt>
                <c:pt idx="20">
                  <c:v>4.1097130442654117E-2</c:v>
                </c:pt>
                <c:pt idx="21">
                  <c:v>3.6007769311220676E-2</c:v>
                </c:pt>
                <c:pt idx="22">
                  <c:v>2.5976202446790681E-2</c:v>
                </c:pt>
                <c:pt idx="23">
                  <c:v>2.3109715054969712E-2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Jul-Sep 2020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13</c:v>
                  </c:pt>
                  <c:pt idx="4">
                    <c:v>23</c:v>
                  </c:pt>
                  <c:pt idx="5">
                    <c:v>01</c:v>
                  </c:pt>
                  <c:pt idx="6">
                    <c:v>04</c:v>
                  </c:pt>
                  <c:pt idx="7">
                    <c:v>07</c:v>
                  </c:pt>
                  <c:pt idx="8">
                    <c:v>16</c:v>
                  </c:pt>
                  <c:pt idx="9">
                    <c:v>09</c:v>
                  </c:pt>
                  <c:pt idx="10">
                    <c:v>17</c:v>
                  </c:pt>
                  <c:pt idx="11">
                    <c:v>05</c:v>
                  </c:pt>
                  <c:pt idx="12">
                    <c:v>02</c:v>
                  </c:pt>
                  <c:pt idx="13">
                    <c:v>10</c:v>
                  </c:pt>
                  <c:pt idx="14">
                    <c:v>22</c:v>
                  </c:pt>
                  <c:pt idx="15">
                    <c:v>11</c:v>
                  </c:pt>
                  <c:pt idx="16">
                    <c:v>15</c:v>
                  </c:pt>
                  <c:pt idx="17">
                    <c:v>08</c:v>
                  </c:pt>
                  <c:pt idx="18">
                    <c:v>20</c:v>
                  </c:pt>
                  <c:pt idx="19">
                    <c:v>12</c:v>
                  </c:pt>
                  <c:pt idx="20">
                    <c:v>18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0.26717557251908397</c:v>
                </c:pt>
                <c:pt idx="1">
                  <c:v>0.23376623376623376</c:v>
                </c:pt>
                <c:pt idx="2">
                  <c:v>0.21794871794871795</c:v>
                </c:pt>
                <c:pt idx="3">
                  <c:v>0.20143884892086331</c:v>
                </c:pt>
                <c:pt idx="4">
                  <c:v>0.19985250737463126</c:v>
                </c:pt>
                <c:pt idx="5">
                  <c:v>0.16203259827420902</c:v>
                </c:pt>
                <c:pt idx="6">
                  <c:v>0.1442125237191651</c:v>
                </c:pt>
                <c:pt idx="7">
                  <c:v>0.14130434782608695</c:v>
                </c:pt>
                <c:pt idx="8">
                  <c:v>0.126775956284153</c:v>
                </c:pt>
                <c:pt idx="9">
                  <c:v>0.11394557823129252</c:v>
                </c:pt>
                <c:pt idx="10">
                  <c:v>0.1063449508489723</c:v>
                </c:pt>
                <c:pt idx="11">
                  <c:v>0.10573678290213723</c:v>
                </c:pt>
                <c:pt idx="12">
                  <c:v>0.10325318246110325</c:v>
                </c:pt>
                <c:pt idx="13">
                  <c:v>9.7170971709717099E-2</c:v>
                </c:pt>
                <c:pt idx="14">
                  <c:v>9.0505998956703179E-2</c:v>
                </c:pt>
                <c:pt idx="15">
                  <c:v>8.3495145631067955E-2</c:v>
                </c:pt>
                <c:pt idx="16">
                  <c:v>8.2796957284961961E-2</c:v>
                </c:pt>
                <c:pt idx="17">
                  <c:v>7.5348308217230597E-2</c:v>
                </c:pt>
                <c:pt idx="18">
                  <c:v>7.5240594925634299E-2</c:v>
                </c:pt>
                <c:pt idx="19">
                  <c:v>6.974358974358974E-2</c:v>
                </c:pt>
                <c:pt idx="20">
                  <c:v>6.549423893268648E-2</c:v>
                </c:pt>
                <c:pt idx="21">
                  <c:v>6.0889175257731958E-2</c:v>
                </c:pt>
                <c:pt idx="22">
                  <c:v>4.6347793845012975E-2</c:v>
                </c:pt>
                <c:pt idx="23">
                  <c:v>3.2287822878228782E-2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Jul-Sep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09</c:v>
                  </c:pt>
                  <c:pt idx="4">
                    <c:v>07</c:v>
                  </c:pt>
                  <c:pt idx="5">
                    <c:v>13</c:v>
                  </c:pt>
                  <c:pt idx="6">
                    <c:v>23</c:v>
                  </c:pt>
                  <c:pt idx="7">
                    <c:v>01</c:v>
                  </c:pt>
                  <c:pt idx="8">
                    <c:v>10</c:v>
                  </c:pt>
                  <c:pt idx="9">
                    <c:v>02</c:v>
                  </c:pt>
                  <c:pt idx="10">
                    <c:v>04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11</c:v>
                  </c:pt>
                  <c:pt idx="15">
                    <c:v>05</c:v>
                  </c:pt>
                  <c:pt idx="16">
                    <c:v>15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22</c:v>
                  </c:pt>
                  <c:pt idx="20">
                    <c:v>18</c:v>
                  </c:pt>
                  <c:pt idx="21">
                    <c:v>14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0.46376811594202899</c:v>
                </c:pt>
                <c:pt idx="1">
                  <c:v>0.45833333333333331</c:v>
                </c:pt>
                <c:pt idx="2">
                  <c:v>0.44186046511627908</c:v>
                </c:pt>
                <c:pt idx="3">
                  <c:v>0.39873417721518989</c:v>
                </c:pt>
                <c:pt idx="4">
                  <c:v>0.36956521739130432</c:v>
                </c:pt>
                <c:pt idx="5">
                  <c:v>0.35897435897435898</c:v>
                </c:pt>
                <c:pt idx="6">
                  <c:v>0.33445945945945948</c:v>
                </c:pt>
                <c:pt idx="7">
                  <c:v>0.32793522267206476</c:v>
                </c:pt>
                <c:pt idx="8">
                  <c:v>0.32608695652173914</c:v>
                </c:pt>
                <c:pt idx="9">
                  <c:v>0.31645569620253167</c:v>
                </c:pt>
                <c:pt idx="10">
                  <c:v>0.27927927927927926</c:v>
                </c:pt>
                <c:pt idx="11">
                  <c:v>0.26576576576576577</c:v>
                </c:pt>
                <c:pt idx="12">
                  <c:v>0.24550898203592814</c:v>
                </c:pt>
                <c:pt idx="13">
                  <c:v>0.24550898203592814</c:v>
                </c:pt>
                <c:pt idx="14">
                  <c:v>0.21348314606741572</c:v>
                </c:pt>
                <c:pt idx="15">
                  <c:v>0.20717131474103587</c:v>
                </c:pt>
                <c:pt idx="16">
                  <c:v>0.18808193668528864</c:v>
                </c:pt>
                <c:pt idx="17">
                  <c:v>0.18473895582329317</c:v>
                </c:pt>
                <c:pt idx="18">
                  <c:v>0.18165784832451498</c:v>
                </c:pt>
                <c:pt idx="19">
                  <c:v>0.16561085972850678</c:v>
                </c:pt>
                <c:pt idx="20">
                  <c:v>0.15914489311163896</c:v>
                </c:pt>
                <c:pt idx="21">
                  <c:v>0.13731825525040386</c:v>
                </c:pt>
                <c:pt idx="22">
                  <c:v>0.12953995157384987</c:v>
                </c:pt>
                <c:pt idx="23">
                  <c:v>0.11896551724137931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Jul-Sep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07</c:v>
                  </c:pt>
                  <c:pt idx="3">
                    <c:v>13</c:v>
                  </c:pt>
                  <c:pt idx="4">
                    <c:v>03</c:v>
                  </c:pt>
                  <c:pt idx="5">
                    <c:v>01</c:v>
                  </c:pt>
                  <c:pt idx="6">
                    <c:v>09</c:v>
                  </c:pt>
                  <c:pt idx="7">
                    <c:v>06</c:v>
                  </c:pt>
                  <c:pt idx="8">
                    <c:v>15</c:v>
                  </c:pt>
                  <c:pt idx="9">
                    <c:v>04</c:v>
                  </c:pt>
                  <c:pt idx="10">
                    <c:v>22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02</c:v>
                  </c:pt>
                  <c:pt idx="14">
                    <c:v>05</c:v>
                  </c:pt>
                  <c:pt idx="15">
                    <c:v>08</c:v>
                  </c:pt>
                  <c:pt idx="16">
                    <c:v>10</c:v>
                  </c:pt>
                  <c:pt idx="17">
                    <c:v>12</c:v>
                  </c:pt>
                  <c:pt idx="18">
                    <c:v>11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7.5657894736842105E-2</c:v>
                </c:pt>
                <c:pt idx="1">
                  <c:v>6.4102087131217678E-2</c:v>
                </c:pt>
                <c:pt idx="2">
                  <c:v>6.0765191297824456E-2</c:v>
                </c:pt>
                <c:pt idx="3">
                  <c:v>5.5593089470128365E-2</c:v>
                </c:pt>
                <c:pt idx="4">
                  <c:v>4.8605577689243028E-2</c:v>
                </c:pt>
                <c:pt idx="5">
                  <c:v>4.1660918747413435E-2</c:v>
                </c:pt>
                <c:pt idx="6">
                  <c:v>4.0473627556512376E-2</c:v>
                </c:pt>
                <c:pt idx="7">
                  <c:v>3.5074626865671643E-2</c:v>
                </c:pt>
                <c:pt idx="8">
                  <c:v>2.9120032169425641E-2</c:v>
                </c:pt>
                <c:pt idx="9">
                  <c:v>2.8393726338561385E-2</c:v>
                </c:pt>
                <c:pt idx="10">
                  <c:v>2.6896303180895659E-2</c:v>
                </c:pt>
                <c:pt idx="11">
                  <c:v>2.5871326759738359E-2</c:v>
                </c:pt>
                <c:pt idx="12">
                  <c:v>2.4562201501023426E-2</c:v>
                </c:pt>
                <c:pt idx="13">
                  <c:v>2.428880385959075E-2</c:v>
                </c:pt>
                <c:pt idx="14">
                  <c:v>2.3908351319940228E-2</c:v>
                </c:pt>
                <c:pt idx="15">
                  <c:v>2.329934815310045E-2</c:v>
                </c:pt>
                <c:pt idx="16">
                  <c:v>2.0175438596491228E-2</c:v>
                </c:pt>
                <c:pt idx="17">
                  <c:v>1.8202524437695738E-2</c:v>
                </c:pt>
                <c:pt idx="18">
                  <c:v>1.6676747602177484E-2</c:v>
                </c:pt>
                <c:pt idx="19">
                  <c:v>1.6499333005687004E-2</c:v>
                </c:pt>
                <c:pt idx="20">
                  <c:v>1.4164015190393103E-2</c:v>
                </c:pt>
                <c:pt idx="21">
                  <c:v>1.2088436456179418E-2</c:v>
                </c:pt>
                <c:pt idx="22">
                  <c:v>1.1766221496972561E-2</c:v>
                </c:pt>
                <c:pt idx="23">
                  <c:v>9.5063375583722479E-3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104040</v>
      </c>
      <c r="D6" s="51"/>
      <c r="E6" s="58">
        <f>'5-9'!$D$3</f>
        <v>4806</v>
      </c>
      <c r="F6" s="51"/>
      <c r="G6" s="59">
        <f>E6/C6</f>
        <v>4.6193771626297578E-2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90278</v>
      </c>
      <c r="D7" s="51"/>
      <c r="E7" s="58">
        <f>'10-25'!$D$3</f>
        <v>5687</v>
      </c>
      <c r="F7" s="51"/>
      <c r="G7" s="59">
        <f>E7/C7</f>
        <v>6.2994306475553291E-2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43387</v>
      </c>
      <c r="D8" s="51"/>
      <c r="E8" s="58">
        <f>'26-99'!$D$3</f>
        <v>4276</v>
      </c>
      <c r="F8" s="51"/>
      <c r="G8" s="59">
        <f>E8/C8</f>
        <v>9.8554866665130109E-2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11983</v>
      </c>
      <c r="D9" s="51"/>
      <c r="E9" s="61">
        <f>'100+'!$D$3</f>
        <v>2543</v>
      </c>
      <c r="F9" s="51"/>
      <c r="G9" s="62">
        <f>E9/C9</f>
        <v>0.21221730785279144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249688</v>
      </c>
      <c r="D10" s="1"/>
      <c r="E10" s="54">
        <f>SUM(E6:E9)</f>
        <v>17312</v>
      </c>
      <c r="F10" s="1"/>
      <c r="G10" s="63">
        <f>E10/C10</f>
        <v>6.9334529492807023E-2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499348</v>
      </c>
      <c r="D38" s="45"/>
      <c r="E38" s="48">
        <f>'0-4'!$D$3</f>
        <v>13717</v>
      </c>
      <c r="F38" s="45"/>
      <c r="G38" s="49">
        <f>E38/C38</f>
        <v>2.7469820646122543E-2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topLeftCell="A22" zoomScale="90" zoomScaleNormal="100" zoomScaleSheetLayoutView="90" workbookViewId="0">
      <selection activeCell="S40" sqref="S40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4:16" ht="27.95" customHeight="1" x14ac:dyDescent="0.3">
      <c r="D30" s="92" t="s">
        <v>86</v>
      </c>
      <c r="E30" s="93"/>
      <c r="F30" s="90">
        <f t="shared" ref="F30:F32" si="0">J30/H30</f>
        <v>6.4809972105997204E-2</v>
      </c>
      <c r="G30" s="91"/>
      <c r="H30" s="94">
        <v>229440</v>
      </c>
      <c r="I30" s="95"/>
      <c r="J30" s="94">
        <v>14870</v>
      </c>
      <c r="K30" s="95"/>
      <c r="L30" s="90">
        <v>6.3287789171749292E-2</v>
      </c>
      <c r="M30" s="91"/>
      <c r="N30" s="3"/>
      <c r="O30" s="12"/>
      <c r="P30" s="29"/>
    </row>
    <row r="31" spans="4:16" s="2" customFormat="1" ht="27.95" customHeight="1" x14ac:dyDescent="0.3">
      <c r="D31" s="92" t="s">
        <v>87</v>
      </c>
      <c r="E31" s="93"/>
      <c r="F31" s="90">
        <f t="shared" ref="F31" si="1">J31/H31</f>
        <v>6.3306387427347149E-2</v>
      </c>
      <c r="G31" s="91"/>
      <c r="H31" s="94">
        <v>232441</v>
      </c>
      <c r="I31" s="95"/>
      <c r="J31" s="94">
        <v>14715</v>
      </c>
      <c r="K31" s="95"/>
      <c r="L31" s="90">
        <v>6.3306387427347149E-2</v>
      </c>
      <c r="M31" s="91"/>
    </row>
    <row r="32" spans="4:16" ht="27.95" customHeight="1" x14ac:dyDescent="0.3">
      <c r="D32" s="92" t="s">
        <v>112</v>
      </c>
      <c r="E32" s="93"/>
      <c r="F32" s="90">
        <f t="shared" si="0"/>
        <v>6.4378421920971124E-2</v>
      </c>
      <c r="G32" s="91"/>
      <c r="H32" s="94">
        <v>232143</v>
      </c>
      <c r="I32" s="95"/>
      <c r="J32" s="94">
        <v>14945</v>
      </c>
      <c r="K32" s="95"/>
      <c r="L32" s="90">
        <v>6.3842060854441829E-2</v>
      </c>
      <c r="M32" s="91"/>
      <c r="N32" s="3"/>
      <c r="O32" s="12"/>
      <c r="P32" s="29"/>
    </row>
    <row r="33" spans="1:16" s="2" customFormat="1" ht="27.95" customHeight="1" x14ac:dyDescent="0.3">
      <c r="A33" s="13"/>
      <c r="B33" s="13"/>
      <c r="C33" s="13"/>
      <c r="D33" s="92" t="s">
        <v>113</v>
      </c>
      <c r="E33" s="93"/>
      <c r="F33" s="90">
        <f t="shared" ref="F33" si="2">J33/H33</f>
        <v>5.4363851121246344E-2</v>
      </c>
      <c r="G33" s="91"/>
      <c r="H33" s="94">
        <v>231974</v>
      </c>
      <c r="I33" s="95"/>
      <c r="J33" s="94">
        <v>12611</v>
      </c>
      <c r="K33" s="95"/>
      <c r="L33" s="90">
        <v>6.0685542338182893E-2</v>
      </c>
      <c r="M33" s="91"/>
    </row>
    <row r="34" spans="1:16" s="2" customFormat="1" ht="27.95" customHeight="1" x14ac:dyDescent="0.3">
      <c r="A34" s="31"/>
      <c r="B34" s="31"/>
      <c r="C34" s="31"/>
      <c r="D34" s="92" t="s">
        <v>114</v>
      </c>
      <c r="E34" s="93"/>
      <c r="F34" s="90">
        <f t="shared" ref="F34" si="3">J34/H34</f>
        <v>8.7234590142838755E-2</v>
      </c>
      <c r="G34" s="91"/>
      <c r="H34" s="94">
        <v>233130</v>
      </c>
      <c r="I34" s="95"/>
      <c r="J34" s="94">
        <v>20337</v>
      </c>
      <c r="K34" s="95"/>
      <c r="L34" s="90">
        <v>6.734302260543322E-2</v>
      </c>
      <c r="M34" s="91"/>
    </row>
    <row r="35" spans="1:16" s="2" customFormat="1" ht="27.95" customHeight="1" x14ac:dyDescent="0.3">
      <c r="A35" s="13"/>
      <c r="B35" s="13"/>
      <c r="C35" s="13"/>
      <c r="D35" s="92" t="s">
        <v>115</v>
      </c>
      <c r="E35" s="93"/>
      <c r="F35" s="90">
        <f t="shared" ref="F35:F36" si="4">J35/H35</f>
        <v>7.8588410948010737E-2</v>
      </c>
      <c r="G35" s="91"/>
      <c r="H35" s="94">
        <v>246474</v>
      </c>
      <c r="I35" s="95"/>
      <c r="J35" s="94">
        <v>19370</v>
      </c>
      <c r="K35" s="95"/>
      <c r="L35" s="90">
        <v>7.8588410948010737E-2</v>
      </c>
      <c r="M35" s="91"/>
    </row>
    <row r="36" spans="1:16" s="2" customFormat="1" ht="27.95" customHeight="1" x14ac:dyDescent="0.3">
      <c r="A36" s="13"/>
      <c r="B36" s="13"/>
      <c r="C36" s="13"/>
      <c r="D36" s="92" t="s">
        <v>116</v>
      </c>
      <c r="E36" s="93"/>
      <c r="F36" s="90">
        <f t="shared" si="4"/>
        <v>6.2787191702345771E-2</v>
      </c>
      <c r="G36" s="91"/>
      <c r="H36" s="94">
        <v>248745</v>
      </c>
      <c r="I36" s="95"/>
      <c r="J36" s="94">
        <v>15618</v>
      </c>
      <c r="K36" s="95"/>
      <c r="L36" s="90">
        <v>7.0651570315355433E-2</v>
      </c>
      <c r="M36" s="91"/>
    </row>
    <row r="37" spans="1:16" s="2" customFormat="1" ht="27.95" customHeight="1" x14ac:dyDescent="0.3">
      <c r="A37" s="13"/>
      <c r="B37" s="13"/>
      <c r="C37" s="13"/>
      <c r="D37" s="92" t="s">
        <v>118</v>
      </c>
      <c r="E37" s="93"/>
      <c r="F37" s="90">
        <f>J37/H37</f>
        <v>5.6002067868076481E-2</v>
      </c>
      <c r="G37" s="91"/>
      <c r="H37" s="94">
        <v>247598</v>
      </c>
      <c r="I37" s="95"/>
      <c r="J37" s="94">
        <v>13866</v>
      </c>
      <c r="K37" s="95"/>
      <c r="L37" s="90">
        <v>6.5768554031477466E-2</v>
      </c>
      <c r="M37" s="91"/>
    </row>
    <row r="38" spans="1:16" ht="27.95" customHeight="1" x14ac:dyDescent="0.3">
      <c r="D38" s="92" t="s">
        <v>120</v>
      </c>
      <c r="E38" s="93"/>
      <c r="F38" s="90">
        <f t="shared" ref="F38" si="5">J38/H38</f>
        <v>5.7978665527538553E-2</v>
      </c>
      <c r="G38" s="91"/>
      <c r="H38" s="94">
        <v>248143</v>
      </c>
      <c r="I38" s="95"/>
      <c r="J38" s="94">
        <v>14387</v>
      </c>
      <c r="K38" s="95"/>
      <c r="L38" s="90">
        <v>6.3817913942036009E-2</v>
      </c>
      <c r="M38" s="91"/>
      <c r="N38" s="3"/>
      <c r="O38" s="12"/>
      <c r="P38" s="29"/>
    </row>
    <row r="39" spans="1:16" s="2" customFormat="1" ht="27.95" customHeight="1" x14ac:dyDescent="0.3">
      <c r="A39" s="13"/>
      <c r="B39" s="13"/>
      <c r="C39" s="13"/>
      <c r="D39" s="92" t="s">
        <v>125</v>
      </c>
      <c r="E39" s="93"/>
      <c r="F39" s="90">
        <f t="shared" ref="F39:F41" si="6">J39/H39</f>
        <v>7.6435513404385189E-2</v>
      </c>
      <c r="G39" s="91"/>
      <c r="H39" s="94">
        <v>255588</v>
      </c>
      <c r="I39" s="95"/>
      <c r="J39" s="94">
        <v>19536</v>
      </c>
      <c r="K39" s="95"/>
      <c r="L39" s="90">
        <f>J39/H39</f>
        <v>7.6435513404385189E-2</v>
      </c>
      <c r="M39" s="91"/>
    </row>
    <row r="40" spans="1:16" s="2" customFormat="1" ht="27.95" customHeight="1" x14ac:dyDescent="0.3">
      <c r="A40" s="13"/>
      <c r="B40" s="13"/>
      <c r="C40" s="13"/>
      <c r="D40" s="92" t="s">
        <v>126</v>
      </c>
      <c r="E40" s="93"/>
      <c r="F40" s="90">
        <f t="shared" ref="F40" si="7">J40/H40</f>
        <v>7.6056886494730774E-2</v>
      </c>
      <c r="G40" s="91"/>
      <c r="H40" s="94">
        <v>246526</v>
      </c>
      <c r="I40" s="95"/>
      <c r="J40" s="94">
        <v>18750</v>
      </c>
      <c r="K40" s="95"/>
      <c r="L40" s="90">
        <f>(J39+J40)/(H39+H40)</f>
        <v>7.6249616620926719E-2</v>
      </c>
      <c r="M40" s="91"/>
    </row>
    <row r="41" spans="1:16" s="2" customFormat="1" ht="27.95" customHeight="1" x14ac:dyDescent="0.3">
      <c r="A41" s="13"/>
      <c r="B41" s="13"/>
      <c r="C41" s="13"/>
      <c r="D41" s="92" t="s">
        <v>128</v>
      </c>
      <c r="E41" s="93"/>
      <c r="F41" s="90">
        <f t="shared" si="6"/>
        <v>6.9334529492807023E-2</v>
      </c>
      <c r="G41" s="91"/>
      <c r="H41" s="94">
        <v>249688</v>
      </c>
      <c r="I41" s="95"/>
      <c r="J41" s="94">
        <v>17312</v>
      </c>
      <c r="K41" s="95"/>
      <c r="L41" s="90">
        <f>(J39+J40+J41)/(H39+H40+H41)</f>
        <v>7.3952982301191003E-2</v>
      </c>
      <c r="M41" s="91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40:E40"/>
    <mergeCell ref="F40:G40"/>
    <mergeCell ref="H40:I40"/>
    <mergeCell ref="J40:K40"/>
    <mergeCell ref="L40:M40"/>
    <mergeCell ref="D39:E39"/>
    <mergeCell ref="F39:G39"/>
    <mergeCell ref="H39:I39"/>
    <mergeCell ref="J39:K39"/>
    <mergeCell ref="L39:M39"/>
    <mergeCell ref="D38:E38"/>
    <mergeCell ref="F38:G38"/>
    <mergeCell ref="H38:I38"/>
    <mergeCell ref="J38:K38"/>
    <mergeCell ref="L38:M38"/>
    <mergeCell ref="L29:M29"/>
    <mergeCell ref="J29:K29"/>
    <mergeCell ref="F37:G37"/>
    <mergeCell ref="H37:I37"/>
    <mergeCell ref="D33:E33"/>
    <mergeCell ref="F33:G33"/>
    <mergeCell ref="H33:I33"/>
    <mergeCell ref="F31:G31"/>
    <mergeCell ref="H31:I31"/>
    <mergeCell ref="J35:K35"/>
    <mergeCell ref="D36:E36"/>
    <mergeCell ref="F36:G36"/>
    <mergeCell ref="H36:I36"/>
    <mergeCell ref="D37:E37"/>
    <mergeCell ref="H35:I35"/>
    <mergeCell ref="L30:M30"/>
    <mergeCell ref="J33:K33"/>
    <mergeCell ref="L33:M33"/>
    <mergeCell ref="J31:K31"/>
    <mergeCell ref="D29:E29"/>
    <mergeCell ref="F29:G29"/>
    <mergeCell ref="H29:I29"/>
    <mergeCell ref="L35:M35"/>
    <mergeCell ref="D32:E32"/>
    <mergeCell ref="F32:G32"/>
    <mergeCell ref="H32:I32"/>
    <mergeCell ref="J32:K32"/>
    <mergeCell ref="L32:M32"/>
    <mergeCell ref="D34:E34"/>
    <mergeCell ref="F34:G34"/>
    <mergeCell ref="H34:I34"/>
    <mergeCell ref="J34:K34"/>
    <mergeCell ref="L34:M34"/>
    <mergeCell ref="D35:E35"/>
    <mergeCell ref="L41:M41"/>
    <mergeCell ref="D30:E30"/>
    <mergeCell ref="F30:G30"/>
    <mergeCell ref="H30:I30"/>
    <mergeCell ref="J30:K30"/>
    <mergeCell ref="D41:E41"/>
    <mergeCell ref="F41:G41"/>
    <mergeCell ref="H41:I41"/>
    <mergeCell ref="J41:K41"/>
    <mergeCell ref="D31:E31"/>
    <mergeCell ref="L31:M31"/>
    <mergeCell ref="J37:K37"/>
    <mergeCell ref="L37:M37"/>
    <mergeCell ref="J36:K36"/>
    <mergeCell ref="L36:M36"/>
    <mergeCell ref="F35:G35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101" t="s">
        <v>43</v>
      </c>
      <c r="B3" s="101"/>
      <c r="C3" s="101"/>
      <c r="D3" s="8">
        <f>$K$64</f>
        <v>4806</v>
      </c>
    </row>
    <row r="4" spans="1:4" ht="18" customHeight="1" x14ac:dyDescent="0.25">
      <c r="A4" s="101" t="s">
        <v>45</v>
      </c>
      <c r="B4" s="101"/>
      <c r="C4" s="101"/>
      <c r="D4" s="8">
        <f>$L$62</f>
        <v>104040</v>
      </c>
    </row>
    <row r="5" spans="1:4" ht="18" customHeight="1" x14ac:dyDescent="0.25">
      <c r="B5" s="9"/>
      <c r="C5" s="10" t="s">
        <v>44</v>
      </c>
      <c r="D5" s="15">
        <f>$K$65</f>
        <v>4.6193771626297578E-2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122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0.11551155115511551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si="1"/>
        <v>0.1044776119402985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0.10130833275029735</v>
      </c>
    </row>
    <row r="12" spans="1:4" ht="18" customHeight="1" x14ac:dyDescent="0.25">
      <c r="A12" s="74">
        <v>4</v>
      </c>
      <c r="B12" s="74" t="str">
        <f t="shared" si="0"/>
        <v>13</v>
      </c>
      <c r="C12" s="75">
        <f t="shared" si="1"/>
        <v>9.8102398854278558E-2</v>
      </c>
    </row>
    <row r="13" spans="1:4" ht="18" customHeight="1" x14ac:dyDescent="0.25">
      <c r="A13" s="74">
        <v>5</v>
      </c>
      <c r="B13" s="74" t="str">
        <f t="shared" si="0"/>
        <v>07</v>
      </c>
      <c r="C13" s="75">
        <f t="shared" si="1"/>
        <v>8.8842975206611566E-2</v>
      </c>
    </row>
    <row r="14" spans="1:4" ht="18" customHeight="1" x14ac:dyDescent="0.25">
      <c r="A14" s="74">
        <v>6</v>
      </c>
      <c r="B14" s="74" t="str">
        <f t="shared" si="0"/>
        <v>01</v>
      </c>
      <c r="C14" s="75">
        <f t="shared" si="1"/>
        <v>8.5056390977443608E-2</v>
      </c>
    </row>
    <row r="15" spans="1:4" ht="18" customHeight="1" x14ac:dyDescent="0.25">
      <c r="A15" s="74">
        <v>7</v>
      </c>
      <c r="B15" s="74" t="str">
        <f t="shared" si="0"/>
        <v>03</v>
      </c>
      <c r="C15" s="75">
        <f t="shared" si="1"/>
        <v>7.0135746606334842E-2</v>
      </c>
    </row>
    <row r="16" spans="1:4" ht="18" customHeight="1" x14ac:dyDescent="0.25">
      <c r="A16" s="74">
        <v>8</v>
      </c>
      <c r="B16" s="74" t="str">
        <f t="shared" si="0"/>
        <v>09</v>
      </c>
      <c r="C16" s="75">
        <f t="shared" si="1"/>
        <v>6.0357675111773472E-2</v>
      </c>
    </row>
    <row r="17" spans="1:9" ht="18" customHeight="1" x14ac:dyDescent="0.25">
      <c r="A17" s="74">
        <v>9</v>
      </c>
      <c r="B17" s="74" t="str">
        <f t="shared" si="0"/>
        <v>04</v>
      </c>
      <c r="C17" s="75">
        <f t="shared" si="1"/>
        <v>5.7794676806083647E-2</v>
      </c>
    </row>
    <row r="18" spans="1:9" ht="18" customHeight="1" x14ac:dyDescent="0.25">
      <c r="A18" s="74">
        <v>10</v>
      </c>
      <c r="B18" s="74" t="str">
        <f t="shared" si="0"/>
        <v>16</v>
      </c>
      <c r="C18" s="75">
        <f t="shared" si="1"/>
        <v>4.7202131709173964E-2</v>
      </c>
    </row>
    <row r="19" spans="1:9" ht="18" customHeight="1" x14ac:dyDescent="0.25">
      <c r="A19" s="74">
        <v>11</v>
      </c>
      <c r="B19" s="74" t="str">
        <f t="shared" si="0"/>
        <v>05</v>
      </c>
      <c r="C19" s="75">
        <f t="shared" si="1"/>
        <v>4.4100801832760599E-2</v>
      </c>
    </row>
    <row r="20" spans="1:9" ht="18" customHeight="1" x14ac:dyDescent="0.25">
      <c r="A20" s="74">
        <v>12</v>
      </c>
      <c r="B20" s="74" t="str">
        <f t="shared" si="0"/>
        <v>02</v>
      </c>
      <c r="C20" s="75">
        <f t="shared" si="1"/>
        <v>4.3295249549007819E-2</v>
      </c>
    </row>
    <row r="21" spans="1:9" ht="18" customHeight="1" x14ac:dyDescent="0.25">
      <c r="A21" s="74">
        <v>13</v>
      </c>
      <c r="B21" s="74" t="str">
        <f t="shared" si="0"/>
        <v>15</v>
      </c>
      <c r="C21" s="75">
        <f t="shared" si="1"/>
        <v>4.1887125220458551E-2</v>
      </c>
    </row>
    <row r="22" spans="1:9" ht="18" customHeight="1" x14ac:dyDescent="0.25">
      <c r="A22" s="74">
        <v>14</v>
      </c>
      <c r="B22" s="74" t="str">
        <f t="shared" si="0"/>
        <v>17</v>
      </c>
      <c r="C22" s="75">
        <f t="shared" si="1"/>
        <v>4.0082644628099171E-2</v>
      </c>
    </row>
    <row r="23" spans="1:9" ht="18" customHeight="1" x14ac:dyDescent="0.25">
      <c r="A23" s="74">
        <v>15</v>
      </c>
      <c r="B23" s="74" t="str">
        <f t="shared" si="0"/>
        <v>10</v>
      </c>
      <c r="C23" s="75">
        <f t="shared" si="1"/>
        <v>3.9513677811550151E-2</v>
      </c>
    </row>
    <row r="24" spans="1:9" ht="18" customHeight="1" x14ac:dyDescent="0.25">
      <c r="A24" s="74">
        <v>16</v>
      </c>
      <c r="B24" s="74" t="str">
        <f t="shared" si="0"/>
        <v>11</v>
      </c>
      <c r="C24" s="75">
        <f t="shared" si="1"/>
        <v>3.9242685025817556E-2</v>
      </c>
    </row>
    <row r="25" spans="1:9" ht="18" customHeight="1" x14ac:dyDescent="0.25">
      <c r="A25" s="74">
        <v>17</v>
      </c>
      <c r="B25" s="74" t="str">
        <f t="shared" si="0"/>
        <v>22</v>
      </c>
      <c r="C25" s="75">
        <f t="shared" si="1"/>
        <v>3.7685774946921442E-2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3.0833333333333334E-2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2.972027972027972E-2</v>
      </c>
    </row>
    <row r="28" spans="1:9" ht="18" customHeight="1" x14ac:dyDescent="0.25">
      <c r="A28" s="74">
        <v>20</v>
      </c>
      <c r="B28" s="74" t="str">
        <f t="shared" si="0"/>
        <v>18</v>
      </c>
      <c r="C28" s="75">
        <f t="shared" si="1"/>
        <v>2.9019980970504282E-2</v>
      </c>
    </row>
    <row r="29" spans="1:9" ht="18" customHeight="1" x14ac:dyDescent="0.25">
      <c r="A29" s="74">
        <v>21</v>
      </c>
      <c r="B29" s="74" t="str">
        <f t="shared" si="0"/>
        <v>20</v>
      </c>
      <c r="C29" s="75">
        <f t="shared" si="1"/>
        <v>2.7701778385772913E-2</v>
      </c>
      <c r="I29" s="6"/>
    </row>
    <row r="30" spans="1:9" ht="18" customHeight="1" x14ac:dyDescent="0.25">
      <c r="A30" s="74">
        <v>22</v>
      </c>
      <c r="B30" s="74" t="str">
        <f t="shared" si="0"/>
        <v>21</v>
      </c>
      <c r="C30" s="75">
        <f t="shared" si="1"/>
        <v>2.7033761056434534E-2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2.067777139574957E-2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1.8095768374164812E-2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123</v>
      </c>
      <c r="K36" s="103"/>
      <c r="L36" s="102" t="s">
        <v>124</v>
      </c>
      <c r="M36" s="103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1947</v>
      </c>
      <c r="C37" s="78">
        <f>VLOOKUP('5-9'!$A37, Data!$B$27:$J$51, 3, FALSE)</f>
        <v>47</v>
      </c>
      <c r="D37" s="78">
        <f>VLOOKUP('5-9'!$A37, Data!$B$27:$J$51, 4, FALSE)</f>
        <v>1</v>
      </c>
      <c r="E37" s="78">
        <f>VLOOKUP('5-9'!$A37, Data!$B$27:$J$51, 5, FALSE)</f>
        <v>9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101</v>
      </c>
      <c r="I37" s="78">
        <f>VLOOKUP('5-9'!$A37, Data!$B$27:$J$51, 9, FALSE)</f>
        <v>23</v>
      </c>
      <c r="J37" s="99">
        <f t="shared" ref="J37:J62" si="2">SUM(C37:I37)</f>
        <v>181</v>
      </c>
      <c r="K37" s="100"/>
      <c r="L37" s="99">
        <f t="shared" ref="L37:L62" si="3">SUM(B37:I37)</f>
        <v>2128</v>
      </c>
      <c r="M37" s="100"/>
      <c r="N37" s="75">
        <f t="shared" ref="N37:N62" si="4">J37/L37</f>
        <v>8.5056390977443608E-2</v>
      </c>
      <c r="O37" s="74">
        <f>RANK(N37,$N$37:$N$60)</f>
        <v>6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1591</v>
      </c>
      <c r="C38" s="78">
        <f>VLOOKUP('5-9'!$A38, Data!$B$27:$J$51, 3, FALSE)</f>
        <v>20</v>
      </c>
      <c r="D38" s="78">
        <f>VLOOKUP('5-9'!$A38, Data!$B$27:$J$51, 4, FALSE)</f>
        <v>1</v>
      </c>
      <c r="E38" s="78">
        <f>VLOOKUP('5-9'!$A38, Data!$B$27:$J$51, 5, FALSE)</f>
        <v>5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30</v>
      </c>
      <c r="I38" s="78">
        <f>VLOOKUP('5-9'!$A38, Data!$B$27:$J$51, 9, FALSE)</f>
        <v>16</v>
      </c>
      <c r="J38" s="99">
        <f t="shared" si="2"/>
        <v>72</v>
      </c>
      <c r="K38" s="100"/>
      <c r="L38" s="99">
        <f t="shared" si="3"/>
        <v>1663</v>
      </c>
      <c r="M38" s="100"/>
      <c r="N38" s="75">
        <f t="shared" si="4"/>
        <v>4.3295249549007819E-2</v>
      </c>
      <c r="O38" s="74">
        <f t="shared" ref="O38:O60" si="5">RANK(N38,$N$37:$N$60)</f>
        <v>12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411</v>
      </c>
      <c r="C39" s="78">
        <f>VLOOKUP('5-9'!$A39, Data!$B$27:$J$51, 3, FALSE)</f>
        <v>14</v>
      </c>
      <c r="D39" s="78">
        <f>VLOOKUP('5-9'!$A39, Data!$B$27:$J$51, 4, FALSE)</f>
        <v>1</v>
      </c>
      <c r="E39" s="78">
        <f>VLOOKUP('5-9'!$A39, Data!$B$27:$J$51, 5, FALSE)</f>
        <v>2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13</v>
      </c>
      <c r="I39" s="78">
        <f>VLOOKUP('5-9'!$A39, Data!$B$27:$J$51, 9, FALSE)</f>
        <v>1</v>
      </c>
      <c r="J39" s="99">
        <f t="shared" si="2"/>
        <v>31</v>
      </c>
      <c r="K39" s="100"/>
      <c r="L39" s="99">
        <f t="shared" si="3"/>
        <v>442</v>
      </c>
      <c r="M39" s="100"/>
      <c r="N39" s="75">
        <f t="shared" si="4"/>
        <v>7.0135746606334842E-2</v>
      </c>
      <c r="O39" s="74">
        <f t="shared" si="5"/>
        <v>7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1239</v>
      </c>
      <c r="C40" s="78">
        <f>VLOOKUP('5-9'!$A40, Data!$B$27:$J$51, 3, FALSE)</f>
        <v>23</v>
      </c>
      <c r="D40" s="78">
        <f>VLOOKUP('5-9'!$A40, Data!$B$27:$J$51, 4, FALSE)</f>
        <v>4</v>
      </c>
      <c r="E40" s="78">
        <f>VLOOKUP('5-9'!$A40, Data!$B$27:$J$51, 5, FALSE)</f>
        <v>7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38</v>
      </c>
      <c r="I40" s="78">
        <f>VLOOKUP('5-9'!$A40, Data!$B$27:$J$51, 9, FALSE)</f>
        <v>4</v>
      </c>
      <c r="J40" s="99">
        <f t="shared" si="2"/>
        <v>76</v>
      </c>
      <c r="K40" s="100"/>
      <c r="L40" s="99">
        <f t="shared" si="3"/>
        <v>1315</v>
      </c>
      <c r="M40" s="100"/>
      <c r="N40" s="75">
        <f t="shared" si="4"/>
        <v>5.7794676806083647E-2</v>
      </c>
      <c r="O40" s="74">
        <f t="shared" si="5"/>
        <v>9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1669</v>
      </c>
      <c r="C41" s="78">
        <f>VLOOKUP('5-9'!$A41, Data!$B$27:$J$51, 3, FALSE)</f>
        <v>20</v>
      </c>
      <c r="D41" s="78">
        <f>VLOOKUP('5-9'!$A41, Data!$B$27:$J$51, 4, FALSE)</f>
        <v>0</v>
      </c>
      <c r="E41" s="78">
        <f>VLOOKUP('5-9'!$A41, Data!$B$27:$J$51, 5, FALSE)</f>
        <v>16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37</v>
      </c>
      <c r="I41" s="78">
        <f>VLOOKUP('5-9'!$A41, Data!$B$27:$J$51, 9, FALSE)</f>
        <v>4</v>
      </c>
      <c r="J41" s="99">
        <f t="shared" si="2"/>
        <v>77</v>
      </c>
      <c r="K41" s="100"/>
      <c r="L41" s="99">
        <f t="shared" si="3"/>
        <v>1746</v>
      </c>
      <c r="M41" s="100"/>
      <c r="N41" s="75">
        <f t="shared" si="4"/>
        <v>4.4100801832760599E-2</v>
      </c>
      <c r="O41" s="74">
        <f t="shared" si="5"/>
        <v>11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420</v>
      </c>
      <c r="C42" s="78">
        <f>VLOOKUP('5-9'!$A42, Data!$B$27:$J$51, 3, FALSE)</f>
        <v>26</v>
      </c>
      <c r="D42" s="78">
        <f>VLOOKUP('5-9'!$A42, Data!$B$27:$J$51, 4, FALSE)</f>
        <v>1</v>
      </c>
      <c r="E42" s="78">
        <f>VLOOKUP('5-9'!$A42, Data!$B$27:$J$51, 5, FALSE)</f>
        <v>9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10</v>
      </c>
      <c r="I42" s="78">
        <f>VLOOKUP('5-9'!$A42, Data!$B$27:$J$51, 9, FALSE)</f>
        <v>3</v>
      </c>
      <c r="J42" s="99">
        <f t="shared" si="2"/>
        <v>49</v>
      </c>
      <c r="K42" s="100"/>
      <c r="L42" s="99">
        <f t="shared" si="3"/>
        <v>469</v>
      </c>
      <c r="M42" s="100"/>
      <c r="N42" s="75">
        <f t="shared" si="4"/>
        <v>0.1044776119402985</v>
      </c>
      <c r="O42" s="74">
        <f t="shared" si="5"/>
        <v>2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441</v>
      </c>
      <c r="C43" s="78">
        <f>VLOOKUP('5-9'!$A43, Data!$B$27:$J$51, 3, FALSE)</f>
        <v>15</v>
      </c>
      <c r="D43" s="78">
        <f>VLOOKUP('5-9'!$A43, Data!$B$27:$J$51, 4, FALSE)</f>
        <v>1</v>
      </c>
      <c r="E43" s="78">
        <f>VLOOKUP('5-9'!$A43, Data!$B$27:$J$51, 5, FALSE)</f>
        <v>4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22</v>
      </c>
      <c r="I43" s="78">
        <f>VLOOKUP('5-9'!$A43, Data!$B$27:$J$51, 9, FALSE)</f>
        <v>1</v>
      </c>
      <c r="J43" s="99">
        <f t="shared" si="2"/>
        <v>43</v>
      </c>
      <c r="K43" s="100"/>
      <c r="L43" s="99">
        <f t="shared" si="3"/>
        <v>484</v>
      </c>
      <c r="M43" s="100"/>
      <c r="N43" s="75">
        <f t="shared" si="4"/>
        <v>8.8842975206611566E-2</v>
      </c>
      <c r="O43" s="74">
        <f t="shared" si="5"/>
        <v>5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7215</v>
      </c>
      <c r="C44" s="78">
        <f>VLOOKUP('5-9'!$A44, Data!$B$27:$J$51, 3, FALSE)</f>
        <v>46</v>
      </c>
      <c r="D44" s="78">
        <f>VLOOKUP('5-9'!$A44, Data!$B$27:$J$51, 4, FALSE)</f>
        <v>4</v>
      </c>
      <c r="E44" s="78">
        <f>VLOOKUP('5-9'!$A44, Data!$B$27:$J$51, 5, FALSE)</f>
        <v>17</v>
      </c>
      <c r="F44" s="78">
        <f>VLOOKUP('5-9'!$A44, Data!$B$27:$J$51, 6, FALSE)</f>
        <v>0</v>
      </c>
      <c r="G44" s="78">
        <f>VLOOKUP('5-9'!$A44, Data!$B$27:$J$51, 7, FALSE)</f>
        <v>0</v>
      </c>
      <c r="H44" s="78">
        <f>VLOOKUP('5-9'!$A44, Data!$B$27:$J$51, 8, FALSE)</f>
        <v>146</v>
      </c>
      <c r="I44" s="78">
        <f>VLOOKUP('5-9'!$A44, Data!$B$27:$J$51, 9, FALSE)</f>
        <v>8</v>
      </c>
      <c r="J44" s="99">
        <f t="shared" si="2"/>
        <v>221</v>
      </c>
      <c r="K44" s="100"/>
      <c r="L44" s="99">
        <f t="shared" si="3"/>
        <v>7436</v>
      </c>
      <c r="M44" s="100"/>
      <c r="N44" s="75">
        <f t="shared" si="4"/>
        <v>2.972027972027972E-2</v>
      </c>
      <c r="O44" s="74">
        <f t="shared" si="5"/>
        <v>19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1261</v>
      </c>
      <c r="C45" s="78">
        <f>VLOOKUP('5-9'!$A45, Data!$B$27:$J$51, 3, FALSE)</f>
        <v>21</v>
      </c>
      <c r="D45" s="78">
        <f>VLOOKUP('5-9'!$A45, Data!$B$27:$J$51, 4, FALSE)</f>
        <v>5</v>
      </c>
      <c r="E45" s="78">
        <f>VLOOKUP('5-9'!$A45, Data!$B$27:$J$51, 5, FALSE)</f>
        <v>4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45</v>
      </c>
      <c r="I45" s="78">
        <f>VLOOKUP('5-9'!$A45, Data!$B$27:$J$51, 9, FALSE)</f>
        <v>5</v>
      </c>
      <c r="J45" s="99">
        <f t="shared" si="2"/>
        <v>81</v>
      </c>
      <c r="K45" s="100"/>
      <c r="L45" s="99">
        <f t="shared" si="3"/>
        <v>1342</v>
      </c>
      <c r="M45" s="100"/>
      <c r="N45" s="75">
        <f t="shared" si="4"/>
        <v>6.0357675111773472E-2</v>
      </c>
      <c r="O45" s="74">
        <f t="shared" si="5"/>
        <v>8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2212</v>
      </c>
      <c r="C46" s="78">
        <f>VLOOKUP('5-9'!$A46, Data!$B$27:$J$51, 3, FALSE)</f>
        <v>34</v>
      </c>
      <c r="D46" s="78">
        <f>VLOOKUP('5-9'!$A46, Data!$B$27:$J$51, 4, FALSE)</f>
        <v>0</v>
      </c>
      <c r="E46" s="78">
        <f>VLOOKUP('5-9'!$A46, Data!$B$27:$J$51, 5, FALSE)</f>
        <v>8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46</v>
      </c>
      <c r="I46" s="78">
        <f>VLOOKUP('5-9'!$A46, Data!$B$27:$J$51, 9, FALSE)</f>
        <v>3</v>
      </c>
      <c r="J46" s="99">
        <f t="shared" si="2"/>
        <v>91</v>
      </c>
      <c r="K46" s="100"/>
      <c r="L46" s="99">
        <f t="shared" si="3"/>
        <v>2303</v>
      </c>
      <c r="M46" s="100"/>
      <c r="N46" s="75">
        <f t="shared" si="4"/>
        <v>3.9513677811550151E-2</v>
      </c>
      <c r="O46" s="74">
        <f t="shared" si="5"/>
        <v>15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2791</v>
      </c>
      <c r="C47" s="78">
        <f>VLOOKUP('5-9'!$A47, Data!$B$27:$J$51, 3, FALSE)</f>
        <v>36</v>
      </c>
      <c r="D47" s="78">
        <f>VLOOKUP('5-9'!$A47, Data!$B$27:$J$51, 4, FALSE)</f>
        <v>1</v>
      </c>
      <c r="E47" s="78">
        <f>VLOOKUP('5-9'!$A47, Data!$B$27:$J$51, 5, FALSE)</f>
        <v>22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48</v>
      </c>
      <c r="I47" s="78">
        <f>VLOOKUP('5-9'!$A47, Data!$B$27:$J$51, 9, FALSE)</f>
        <v>7</v>
      </c>
      <c r="J47" s="99">
        <f t="shared" si="2"/>
        <v>114</v>
      </c>
      <c r="K47" s="100"/>
      <c r="L47" s="99">
        <f t="shared" si="3"/>
        <v>2905</v>
      </c>
      <c r="M47" s="100"/>
      <c r="N47" s="75">
        <f t="shared" si="4"/>
        <v>3.9242685025817556E-2</v>
      </c>
      <c r="O47" s="74">
        <f t="shared" si="5"/>
        <v>16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11630</v>
      </c>
      <c r="C48" s="78">
        <f>VLOOKUP('5-9'!$A48, Data!$B$27:$J$51, 3, FALSE)</f>
        <v>94</v>
      </c>
      <c r="D48" s="78">
        <f>VLOOKUP('5-9'!$A48, Data!$B$27:$J$51, 4, FALSE)</f>
        <v>2</v>
      </c>
      <c r="E48" s="78">
        <f>VLOOKUP('5-9'!$A48, Data!$B$27:$J$51, 5, FALSE)</f>
        <v>27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225</v>
      </c>
      <c r="I48" s="78">
        <f>VLOOKUP('5-9'!$A48, Data!$B$27:$J$51, 9, FALSE)</f>
        <v>22</v>
      </c>
      <c r="J48" s="99">
        <f t="shared" si="2"/>
        <v>370</v>
      </c>
      <c r="K48" s="100"/>
      <c r="L48" s="99">
        <f t="shared" si="3"/>
        <v>12000</v>
      </c>
      <c r="M48" s="100"/>
      <c r="N48" s="75">
        <f t="shared" si="4"/>
        <v>3.0833333333333334E-2</v>
      </c>
      <c r="O48" s="74">
        <f t="shared" si="5"/>
        <v>18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2519</v>
      </c>
      <c r="C49" s="78">
        <f>VLOOKUP('5-9'!$A49, Data!$B$27:$J$51, 3, FALSE)</f>
        <v>106</v>
      </c>
      <c r="D49" s="78">
        <f>VLOOKUP('5-9'!$A49, Data!$B$27:$J$51, 4, FALSE)</f>
        <v>7</v>
      </c>
      <c r="E49" s="78">
        <f>VLOOKUP('5-9'!$A49, Data!$B$27:$J$51, 5, FALSE)</f>
        <v>30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114</v>
      </c>
      <c r="I49" s="78">
        <f>VLOOKUP('5-9'!$A49, Data!$B$27:$J$51, 9, FALSE)</f>
        <v>17</v>
      </c>
      <c r="J49" s="99">
        <f t="shared" si="2"/>
        <v>274</v>
      </c>
      <c r="K49" s="100"/>
      <c r="L49" s="99">
        <f t="shared" si="3"/>
        <v>2793</v>
      </c>
      <c r="M49" s="100"/>
      <c r="N49" s="75">
        <f t="shared" si="4"/>
        <v>9.8102398854278558E-2</v>
      </c>
      <c r="O49" s="74">
        <f t="shared" si="5"/>
        <v>4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5115</v>
      </c>
      <c r="C50" s="78">
        <f>VLOOKUP('5-9'!$A50, Data!$B$27:$J$51, 3, FALSE)</f>
        <v>15</v>
      </c>
      <c r="D50" s="78">
        <f>VLOOKUP('5-9'!$A50, Data!$B$27:$J$51, 4, FALSE)</f>
        <v>2</v>
      </c>
      <c r="E50" s="78">
        <f>VLOOKUP('5-9'!$A50, Data!$B$27:$J$51, 5, FALSE)</f>
        <v>24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52</v>
      </c>
      <c r="I50" s="78">
        <f>VLOOKUP('5-9'!$A50, Data!$B$27:$J$51, 9, FALSE)</f>
        <v>15</v>
      </c>
      <c r="J50" s="99">
        <f t="shared" si="2"/>
        <v>108</v>
      </c>
      <c r="K50" s="100"/>
      <c r="L50" s="99">
        <f t="shared" si="3"/>
        <v>5223</v>
      </c>
      <c r="M50" s="100"/>
      <c r="N50" s="75">
        <f t="shared" si="4"/>
        <v>2.067777139574957E-2</v>
      </c>
      <c r="O50" s="74">
        <f t="shared" si="5"/>
        <v>23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6519</v>
      </c>
      <c r="C51" s="78">
        <f>VLOOKUP('5-9'!$A51, Data!$B$27:$J$51, 3, FALSE)</f>
        <v>61</v>
      </c>
      <c r="D51" s="78">
        <f>VLOOKUP('5-9'!$A51, Data!$B$27:$J$51, 4, FALSE)</f>
        <v>2</v>
      </c>
      <c r="E51" s="78">
        <f>VLOOKUP('5-9'!$A51, Data!$B$27:$J$51, 5, FALSE)</f>
        <v>23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185</v>
      </c>
      <c r="I51" s="78">
        <f>VLOOKUP('5-9'!$A51, Data!$B$27:$J$51, 9, FALSE)</f>
        <v>14</v>
      </c>
      <c r="J51" s="99">
        <f t="shared" si="2"/>
        <v>285</v>
      </c>
      <c r="K51" s="100"/>
      <c r="L51" s="99">
        <f t="shared" si="3"/>
        <v>6804</v>
      </c>
      <c r="M51" s="100"/>
      <c r="N51" s="75">
        <f t="shared" si="4"/>
        <v>4.1887125220458551E-2</v>
      </c>
      <c r="O51" s="74">
        <f t="shared" si="5"/>
        <v>13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2503</v>
      </c>
      <c r="C52" s="78">
        <f>VLOOKUP('5-9'!$A52, Data!$B$27:$J$51, 3, FALSE)</f>
        <v>49</v>
      </c>
      <c r="D52" s="78">
        <f>VLOOKUP('5-9'!$A52, Data!$B$27:$J$51, 4, FALSE)</f>
        <v>1</v>
      </c>
      <c r="E52" s="78">
        <f>VLOOKUP('5-9'!$A52, Data!$B$27:$J$51, 5, FALSE)</f>
        <v>7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59</v>
      </c>
      <c r="I52" s="78">
        <f>VLOOKUP('5-9'!$A52, Data!$B$27:$J$51, 9, FALSE)</f>
        <v>8</v>
      </c>
      <c r="J52" s="99">
        <f t="shared" si="2"/>
        <v>124</v>
      </c>
      <c r="K52" s="100"/>
      <c r="L52" s="99">
        <f t="shared" si="3"/>
        <v>2627</v>
      </c>
      <c r="M52" s="100"/>
      <c r="N52" s="75">
        <f t="shared" si="4"/>
        <v>4.7202131709173964E-2</v>
      </c>
      <c r="O52" s="74">
        <f t="shared" si="5"/>
        <v>10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2323</v>
      </c>
      <c r="C53" s="78">
        <f>VLOOKUP('5-9'!$A53, Data!$B$27:$J$51, 3, FALSE)</f>
        <v>35</v>
      </c>
      <c r="D53" s="78">
        <f>VLOOKUP('5-9'!$A53, Data!$B$27:$J$51, 4, FALSE)</f>
        <v>1</v>
      </c>
      <c r="E53" s="78">
        <f>VLOOKUP('5-9'!$A53, Data!$B$27:$J$51, 5, FALSE)</f>
        <v>8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46</v>
      </c>
      <c r="I53" s="78">
        <f>VLOOKUP('5-9'!$A53, Data!$B$27:$J$51, 9, FALSE)</f>
        <v>7</v>
      </c>
      <c r="J53" s="99">
        <f t="shared" si="2"/>
        <v>97</v>
      </c>
      <c r="K53" s="100"/>
      <c r="L53" s="99">
        <f t="shared" si="3"/>
        <v>2420</v>
      </c>
      <c r="M53" s="100"/>
      <c r="N53" s="75">
        <f t="shared" si="4"/>
        <v>4.0082644628099171E-2</v>
      </c>
      <c r="O53" s="74">
        <f t="shared" si="5"/>
        <v>14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4082</v>
      </c>
      <c r="C54" s="78">
        <f>VLOOKUP('5-9'!$A54, Data!$B$27:$J$51, 3, FALSE)</f>
        <v>36</v>
      </c>
      <c r="D54" s="78">
        <f>VLOOKUP('5-9'!$A54, Data!$B$27:$J$51, 4, FALSE)</f>
        <v>0</v>
      </c>
      <c r="E54" s="78">
        <f>VLOOKUP('5-9'!$A54, Data!$B$27:$J$51, 5, FALSE)</f>
        <v>12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70</v>
      </c>
      <c r="I54" s="78">
        <f>VLOOKUP('5-9'!$A54, Data!$B$27:$J$51, 9, FALSE)</f>
        <v>4</v>
      </c>
      <c r="J54" s="99">
        <f t="shared" si="2"/>
        <v>122</v>
      </c>
      <c r="K54" s="100"/>
      <c r="L54" s="99">
        <f t="shared" si="3"/>
        <v>4204</v>
      </c>
      <c r="M54" s="100"/>
      <c r="N54" s="75">
        <f t="shared" si="4"/>
        <v>2.9019980970504282E-2</v>
      </c>
      <c r="O54" s="74">
        <f t="shared" si="5"/>
        <v>20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804</v>
      </c>
      <c r="C55" s="78">
        <f>VLOOKUP('5-9'!$A55, Data!$B$27:$J$51, 3, FALSE)</f>
        <v>44</v>
      </c>
      <c r="D55" s="78">
        <f>VLOOKUP('5-9'!$A55, Data!$B$27:$J$51, 4, FALSE)</f>
        <v>1</v>
      </c>
      <c r="E55" s="78">
        <f>VLOOKUP('5-9'!$A55, Data!$B$27:$J$51, 5, FALSE)</f>
        <v>7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45</v>
      </c>
      <c r="I55" s="78">
        <f>VLOOKUP('5-9'!$A55, Data!$B$27:$J$51, 9, FALSE)</f>
        <v>8</v>
      </c>
      <c r="J55" s="99">
        <f t="shared" si="2"/>
        <v>105</v>
      </c>
      <c r="K55" s="100"/>
      <c r="L55" s="99">
        <f t="shared" si="3"/>
        <v>909</v>
      </c>
      <c r="M55" s="100"/>
      <c r="N55" s="75">
        <f t="shared" si="4"/>
        <v>0.11551155115511551</v>
      </c>
      <c r="O55" s="74">
        <f t="shared" si="5"/>
        <v>1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2843</v>
      </c>
      <c r="C56" s="78">
        <f>VLOOKUP('5-9'!$A56, Data!$B$27:$J$51, 3, FALSE)</f>
        <v>17</v>
      </c>
      <c r="D56" s="78">
        <f>VLOOKUP('5-9'!$A56, Data!$B$27:$J$51, 4, FALSE)</f>
        <v>2</v>
      </c>
      <c r="E56" s="78">
        <f>VLOOKUP('5-9'!$A56, Data!$B$27:$J$51, 5, FALSE)</f>
        <v>12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39</v>
      </c>
      <c r="I56" s="78">
        <f>VLOOKUP('5-9'!$A56, Data!$B$27:$J$51, 9, FALSE)</f>
        <v>11</v>
      </c>
      <c r="J56" s="99">
        <f t="shared" si="2"/>
        <v>81</v>
      </c>
      <c r="K56" s="100"/>
      <c r="L56" s="99">
        <f t="shared" si="3"/>
        <v>2924</v>
      </c>
      <c r="M56" s="100"/>
      <c r="N56" s="75">
        <f t="shared" si="4"/>
        <v>2.7701778385772913E-2</v>
      </c>
      <c r="O56" s="74">
        <f t="shared" si="5"/>
        <v>21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7810</v>
      </c>
      <c r="C57" s="78">
        <f>VLOOKUP('5-9'!$A57, Data!$B$27:$J$51, 3, FALSE)</f>
        <v>54</v>
      </c>
      <c r="D57" s="78">
        <f>VLOOKUP('5-9'!$A57, Data!$B$27:$J$51, 4, FALSE)</f>
        <v>2</v>
      </c>
      <c r="E57" s="78">
        <f>VLOOKUP('5-9'!$A57, Data!$B$27:$J$51, 5, FALSE)</f>
        <v>9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146</v>
      </c>
      <c r="I57" s="78">
        <f>VLOOKUP('5-9'!$A57, Data!$B$27:$J$51, 9, FALSE)</f>
        <v>6</v>
      </c>
      <c r="J57" s="99">
        <f t="shared" si="2"/>
        <v>217</v>
      </c>
      <c r="K57" s="100"/>
      <c r="L57" s="99">
        <f t="shared" si="3"/>
        <v>8027</v>
      </c>
      <c r="M57" s="100"/>
      <c r="N57" s="75">
        <f t="shared" si="4"/>
        <v>2.7033761056434534E-2</v>
      </c>
      <c r="O57" s="74">
        <f t="shared" si="5"/>
        <v>22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9065</v>
      </c>
      <c r="C58" s="78">
        <f>VLOOKUP('5-9'!$A58, Data!$B$27:$J$51, 3, FALSE)</f>
        <v>77</v>
      </c>
      <c r="D58" s="78">
        <f>VLOOKUP('5-9'!$A58, Data!$B$27:$J$51, 4, FALSE)</f>
        <v>1</v>
      </c>
      <c r="E58" s="78">
        <f>VLOOKUP('5-9'!$A58, Data!$B$27:$J$51, 5, FALSE)</f>
        <v>14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239</v>
      </c>
      <c r="I58" s="78">
        <f>VLOOKUP('5-9'!$A58, Data!$B$27:$J$51, 9, FALSE)</f>
        <v>24</v>
      </c>
      <c r="J58" s="99">
        <f t="shared" si="2"/>
        <v>355</v>
      </c>
      <c r="K58" s="100"/>
      <c r="L58" s="99">
        <f t="shared" si="3"/>
        <v>9420</v>
      </c>
      <c r="M58" s="100"/>
      <c r="N58" s="75">
        <f t="shared" si="4"/>
        <v>3.7685774946921442E-2</v>
      </c>
      <c r="O58" s="74">
        <f t="shared" si="5"/>
        <v>17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12845</v>
      </c>
      <c r="C59" s="78">
        <f>VLOOKUP('5-9'!$A59, Data!$B$27:$J$51, 3, FALSE)</f>
        <v>298</v>
      </c>
      <c r="D59" s="78">
        <f>VLOOKUP('5-9'!$A59, Data!$B$27:$J$51, 4, FALSE)</f>
        <v>20</v>
      </c>
      <c r="E59" s="78">
        <f>VLOOKUP('5-9'!$A59, Data!$B$27:$J$51, 5, FALSE)</f>
        <v>78</v>
      </c>
      <c r="F59" s="78">
        <f>VLOOKUP('5-9'!$A59, Data!$B$27:$J$51, 6, FALSE)</f>
        <v>2</v>
      </c>
      <c r="G59" s="78">
        <f>VLOOKUP('5-9'!$A59, Data!$B$27:$J$51, 7, FALSE)</f>
        <v>0</v>
      </c>
      <c r="H59" s="78">
        <f>VLOOKUP('5-9'!$A59, Data!$B$27:$J$51, 8, FALSE)</f>
        <v>943</v>
      </c>
      <c r="I59" s="78">
        <f>VLOOKUP('5-9'!$A59, Data!$B$27:$J$51, 9, FALSE)</f>
        <v>107</v>
      </c>
      <c r="J59" s="99">
        <f t="shared" si="2"/>
        <v>1448</v>
      </c>
      <c r="K59" s="100"/>
      <c r="L59" s="99">
        <f t="shared" si="3"/>
        <v>14293</v>
      </c>
      <c r="M59" s="100"/>
      <c r="N59" s="75">
        <f t="shared" si="4"/>
        <v>0.10130833275029735</v>
      </c>
      <c r="O59" s="74">
        <f t="shared" si="5"/>
        <v>3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7054</v>
      </c>
      <c r="C60" s="78">
        <f>VLOOKUP('5-9'!$A60, Data!$B$27:$J$51, 3, FALSE)</f>
        <v>37</v>
      </c>
      <c r="D60" s="78">
        <f>VLOOKUP('5-9'!$A60, Data!$B$27:$J$51, 4, FALSE)</f>
        <v>2</v>
      </c>
      <c r="E60" s="78">
        <f>VLOOKUP('5-9'!$A60, Data!$B$27:$J$51, 5, FALSE)</f>
        <v>16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70</v>
      </c>
      <c r="I60" s="78">
        <f>VLOOKUP('5-9'!$A60, Data!$B$27:$J$51, 9, FALSE)</f>
        <v>5</v>
      </c>
      <c r="J60" s="99">
        <f t="shared" si="2"/>
        <v>130</v>
      </c>
      <c r="K60" s="100"/>
      <c r="L60" s="99">
        <f t="shared" si="3"/>
        <v>7184</v>
      </c>
      <c r="M60" s="100"/>
      <c r="N60" s="75">
        <f t="shared" si="4"/>
        <v>1.8095768374164812E-2</v>
      </c>
      <c r="O60" s="74">
        <f t="shared" si="5"/>
        <v>24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2925</v>
      </c>
      <c r="C61" s="78">
        <f>VLOOKUP('5-9'!$A61, Data!$B$27:$J$51, 3, FALSE)</f>
        <v>18</v>
      </c>
      <c r="D61" s="78">
        <f>VLOOKUP('5-9'!$A61, Data!$B$27:$J$51, 4, FALSE)</f>
        <v>1</v>
      </c>
      <c r="E61" s="78">
        <f>VLOOKUP('5-9'!$A61, Data!$B$27:$J$51, 5, FALSE)</f>
        <v>3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26</v>
      </c>
      <c r="I61" s="78">
        <f>VLOOKUP('5-9'!$A61, Data!$B$27:$J$51, 9, FALSE)</f>
        <v>6</v>
      </c>
      <c r="J61" s="99">
        <f t="shared" ref="J61" si="6">SUM(C61:I61)</f>
        <v>54</v>
      </c>
      <c r="K61" s="100"/>
      <c r="L61" s="99">
        <f t="shared" si="3"/>
        <v>2979</v>
      </c>
      <c r="M61" s="100"/>
      <c r="N61" s="75">
        <f t="shared" si="4"/>
        <v>1.812688821752266E-2</v>
      </c>
      <c r="O61" s="74" t="s">
        <v>121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99234</v>
      </c>
      <c r="C62" s="86">
        <f t="shared" ref="C62:I62" si="7">SUM(C37:C61)</f>
        <v>1243</v>
      </c>
      <c r="D62" s="86">
        <f t="shared" si="7"/>
        <v>63</v>
      </c>
      <c r="E62" s="86">
        <f t="shared" si="7"/>
        <v>373</v>
      </c>
      <c r="F62" s="86">
        <f t="shared" si="7"/>
        <v>3</v>
      </c>
      <c r="G62" s="86">
        <f t="shared" si="7"/>
        <v>0</v>
      </c>
      <c r="H62" s="86">
        <f t="shared" si="7"/>
        <v>2795</v>
      </c>
      <c r="I62" s="86">
        <f t="shared" si="7"/>
        <v>329</v>
      </c>
      <c r="J62" s="97">
        <f t="shared" si="2"/>
        <v>4806</v>
      </c>
      <c r="K62" s="98"/>
      <c r="L62" s="97">
        <f t="shared" si="3"/>
        <v>104040</v>
      </c>
      <c r="M62" s="98"/>
      <c r="N62" s="87">
        <f t="shared" si="4"/>
        <v>4.6193771626297578E-2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4806</v>
      </c>
    </row>
    <row r="65" spans="3:14" ht="18" customHeight="1" x14ac:dyDescent="0.25">
      <c r="I65" s="2"/>
      <c r="J65" s="7" t="s">
        <v>41</v>
      </c>
      <c r="K65" s="80">
        <f>K64/L62</f>
        <v>4.6193771626297578E-2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T11" sqref="T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5687</v>
      </c>
    </row>
    <row r="4" spans="1:15" ht="18" customHeight="1" x14ac:dyDescent="0.25">
      <c r="A4" s="101" t="s">
        <v>45</v>
      </c>
      <c r="B4" s="101"/>
      <c r="C4" s="101"/>
      <c r="D4" s="8">
        <f>$L$62</f>
        <v>90278</v>
      </c>
    </row>
    <row r="5" spans="1:15" ht="18" customHeight="1" x14ac:dyDescent="0.25">
      <c r="B5" s="9"/>
      <c r="C5" s="10" t="s">
        <v>44</v>
      </c>
      <c r="D5" s="15">
        <f>$N$65</f>
        <v>6.2994306475553291E-2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0.16042780748663102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0.15159574468085107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0.12738853503184713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0.12453630100688924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0.11809045226130653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0.11724137931034483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01</v>
      </c>
      <c r="C15" s="75">
        <f t="shared" si="1"/>
        <v>0.11229674796747967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8.593155893536121E-2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8.2228116710875335E-2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7.9453441295546559E-2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7.039473684210526E-2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7.0309001343484098E-2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6.2043795620437957E-2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5.8350100603621731E-2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5.7680988816951148E-2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08</v>
      </c>
      <c r="C24" s="75">
        <f t="shared" si="1"/>
        <v>5.5284098841267629E-2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5.4993872549019607E-2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22</v>
      </c>
      <c r="C26" s="75">
        <f t="shared" si="1"/>
        <v>5.2167432617066203E-2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4.7391477499004381E-2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4.4891214541448635E-2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4.1097130442654117E-2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3.6007769311220676E-2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2.5976202446790681E-2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2.3109715054969712E-2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123</v>
      </c>
      <c r="K36" s="103"/>
      <c r="L36" s="102" t="s">
        <v>124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1747</v>
      </c>
      <c r="C37" s="78">
        <f>VLOOKUP('10-25'!$A37, Data!$B$52:$J$76, 3, FALSE)</f>
        <v>68</v>
      </c>
      <c r="D37" s="78">
        <f>VLOOKUP('10-25'!$A37, Data!$B$52:$J$76, 4, FALSE)</f>
        <v>8</v>
      </c>
      <c r="E37" s="78">
        <f>VLOOKUP('10-25'!$A37, Data!$B$52:$J$76, 5, FALSE)</f>
        <v>12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117</v>
      </c>
      <c r="I37" s="78">
        <f>VLOOKUP('10-25'!$A37, Data!$B$52:$J$76, 9, FALSE)</f>
        <v>16</v>
      </c>
      <c r="J37" s="99">
        <f t="shared" ref="J37:J62" si="2">SUM(C37:I37)</f>
        <v>221</v>
      </c>
      <c r="K37" s="100"/>
      <c r="L37" s="99">
        <f t="shared" ref="L37:L62" si="3">SUM(B37:I37)</f>
        <v>1968</v>
      </c>
      <c r="M37" s="100"/>
      <c r="N37" s="75">
        <f t="shared" ref="N37:N62" si="4">J37/L37</f>
        <v>0.11229674796747967</v>
      </c>
      <c r="O37" s="74">
        <f>RANK(N37,$N$37:$N$60)</f>
        <v>7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1413</v>
      </c>
      <c r="C38" s="78">
        <f>VLOOKUP('10-25'!$A38, Data!$B$52:$J$76, 3, FALSE)</f>
        <v>37</v>
      </c>
      <c r="D38" s="78">
        <f>VLOOKUP('10-25'!$A38, Data!$B$52:$J$76, 4, FALSE)</f>
        <v>3</v>
      </c>
      <c r="E38" s="78">
        <f>VLOOKUP('10-25'!$A38, Data!$B$52:$J$76, 5, FALSE)</f>
        <v>12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39</v>
      </c>
      <c r="I38" s="78">
        <f>VLOOKUP('10-25'!$A38, Data!$B$52:$J$76, 9, FALSE)</f>
        <v>16</v>
      </c>
      <c r="J38" s="99">
        <f t="shared" si="2"/>
        <v>107</v>
      </c>
      <c r="K38" s="100"/>
      <c r="L38" s="99">
        <f t="shared" si="3"/>
        <v>1520</v>
      </c>
      <c r="M38" s="100"/>
      <c r="N38" s="75">
        <f t="shared" si="4"/>
        <v>7.039473684210526E-2</v>
      </c>
      <c r="O38" s="74">
        <f t="shared" ref="O38:O60" si="5">RANK(N38,$N$37:$N$60)</f>
        <v>11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319</v>
      </c>
      <c r="C39" s="78">
        <f>VLOOKUP('10-25'!$A39, Data!$B$52:$J$76, 3, FALSE)</f>
        <v>28</v>
      </c>
      <c r="D39" s="78">
        <f>VLOOKUP('10-25'!$A39, Data!$B$52:$J$76, 4, FALSE)</f>
        <v>2</v>
      </c>
      <c r="E39" s="78">
        <f>VLOOKUP('10-25'!$A39, Data!$B$52:$J$76, 5, FALSE)</f>
        <v>6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16</v>
      </c>
      <c r="I39" s="78">
        <f>VLOOKUP('10-25'!$A39, Data!$B$52:$J$76, 9, FALSE)</f>
        <v>5</v>
      </c>
      <c r="J39" s="99">
        <f t="shared" si="2"/>
        <v>57</v>
      </c>
      <c r="K39" s="100"/>
      <c r="L39" s="99">
        <f t="shared" si="3"/>
        <v>376</v>
      </c>
      <c r="M39" s="100"/>
      <c r="N39" s="75">
        <f t="shared" si="4"/>
        <v>0.15159574468085107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1038</v>
      </c>
      <c r="C40" s="78">
        <f>VLOOKUP('10-25'!$A40, Data!$B$52:$J$76, 3, FALSE)</f>
        <v>39</v>
      </c>
      <c r="D40" s="78">
        <f>VLOOKUP('10-25'!$A40, Data!$B$52:$J$76, 4, FALSE)</f>
        <v>0</v>
      </c>
      <c r="E40" s="78">
        <f>VLOOKUP('10-25'!$A40, Data!$B$52:$J$76, 5, FALSE)</f>
        <v>9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40</v>
      </c>
      <c r="I40" s="78">
        <f>VLOOKUP('10-25'!$A40, Data!$B$52:$J$76, 9, FALSE)</f>
        <v>5</v>
      </c>
      <c r="J40" s="99">
        <f t="shared" si="2"/>
        <v>93</v>
      </c>
      <c r="K40" s="100"/>
      <c r="L40" s="99">
        <f t="shared" si="3"/>
        <v>1131</v>
      </c>
      <c r="M40" s="100"/>
      <c r="N40" s="75">
        <f t="shared" si="4"/>
        <v>8.2228116710875335E-2</v>
      </c>
      <c r="O40" s="74">
        <f t="shared" si="5"/>
        <v>9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1601</v>
      </c>
      <c r="C41" s="78">
        <f>VLOOKUP('10-25'!$A41, Data!$B$52:$J$76, 3, FALSE)</f>
        <v>37</v>
      </c>
      <c r="D41" s="78">
        <f>VLOOKUP('10-25'!$A41, Data!$B$52:$J$76, 4, FALSE)</f>
        <v>6</v>
      </c>
      <c r="E41" s="78">
        <f>VLOOKUP('10-25'!$A41, Data!$B$52:$J$76, 5, FALSE)</f>
        <v>14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40</v>
      </c>
      <c r="I41" s="78">
        <f>VLOOKUP('10-25'!$A41, Data!$B$52:$J$76, 9, FALSE)</f>
        <v>1</v>
      </c>
      <c r="J41" s="99">
        <f t="shared" si="2"/>
        <v>98</v>
      </c>
      <c r="K41" s="100"/>
      <c r="L41" s="99">
        <f t="shared" si="3"/>
        <v>1699</v>
      </c>
      <c r="M41" s="100"/>
      <c r="N41" s="75">
        <f t="shared" si="4"/>
        <v>5.7680988816951148E-2</v>
      </c>
      <c r="O41" s="74">
        <f t="shared" si="5"/>
        <v>15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351</v>
      </c>
      <c r="C42" s="78">
        <f>VLOOKUP('10-25'!$A42, Data!$B$52:$J$76, 3, FALSE)</f>
        <v>18</v>
      </c>
      <c r="D42" s="78">
        <f>VLOOKUP('10-25'!$A42, Data!$B$52:$J$76, 4, FALSE)</f>
        <v>1</v>
      </c>
      <c r="E42" s="78">
        <f>VLOOKUP('10-25'!$A42, Data!$B$52:$J$76, 5, FALSE)</f>
        <v>11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11</v>
      </c>
      <c r="I42" s="78">
        <f>VLOOKUP('10-25'!$A42, Data!$B$52:$J$76, 9, FALSE)</f>
        <v>6</v>
      </c>
      <c r="J42" s="99">
        <f t="shared" si="2"/>
        <v>47</v>
      </c>
      <c r="K42" s="100"/>
      <c r="L42" s="99">
        <f t="shared" si="3"/>
        <v>398</v>
      </c>
      <c r="M42" s="100"/>
      <c r="N42" s="75">
        <f t="shared" si="4"/>
        <v>0.11809045226130653</v>
      </c>
      <c r="O42" s="74">
        <f t="shared" si="5"/>
        <v>5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384</v>
      </c>
      <c r="C43" s="78">
        <f>VLOOKUP('10-25'!$A43, Data!$B$52:$J$76, 3, FALSE)</f>
        <v>28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12</v>
      </c>
      <c r="I43" s="78">
        <f>VLOOKUP('10-25'!$A43, Data!$B$52:$J$76, 9, FALSE)</f>
        <v>3</v>
      </c>
      <c r="J43" s="99">
        <f t="shared" si="2"/>
        <v>51</v>
      </c>
      <c r="K43" s="100"/>
      <c r="L43" s="99">
        <f t="shared" si="3"/>
        <v>435</v>
      </c>
      <c r="M43" s="100"/>
      <c r="N43" s="75">
        <f t="shared" si="4"/>
        <v>0.11724137931034483</v>
      </c>
      <c r="O43" s="74">
        <f t="shared" si="5"/>
        <v>6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6767</v>
      </c>
      <c r="C44" s="78">
        <f>VLOOKUP('10-25'!$A44, Data!$B$52:$J$76, 3, FALSE)</f>
        <v>133</v>
      </c>
      <c r="D44" s="78">
        <f>VLOOKUP('10-25'!$A44, Data!$B$52:$J$76, 4, FALSE)</f>
        <v>6</v>
      </c>
      <c r="E44" s="78">
        <f>VLOOKUP('10-25'!$A44, Data!$B$52:$J$76, 5, FALSE)</f>
        <v>30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204</v>
      </c>
      <c r="I44" s="78">
        <f>VLOOKUP('10-25'!$A44, Data!$B$52:$J$76, 9, FALSE)</f>
        <v>23</v>
      </c>
      <c r="J44" s="99">
        <f t="shared" si="2"/>
        <v>396</v>
      </c>
      <c r="K44" s="100"/>
      <c r="L44" s="99">
        <f t="shared" si="3"/>
        <v>7163</v>
      </c>
      <c r="M44" s="100"/>
      <c r="N44" s="75">
        <f t="shared" si="4"/>
        <v>5.5284098841267629E-2</v>
      </c>
      <c r="O44" s="74">
        <f t="shared" si="5"/>
        <v>16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1202</v>
      </c>
      <c r="C45" s="78">
        <f>VLOOKUP('10-25'!$A45, Data!$B$52:$J$76, 3, FALSE)</f>
        <v>39</v>
      </c>
      <c r="D45" s="78">
        <f>VLOOKUP('10-25'!$A45, Data!$B$52:$J$76, 4, FALSE)</f>
        <v>3</v>
      </c>
      <c r="E45" s="78">
        <f>VLOOKUP('10-25'!$A45, Data!$B$52:$J$76, 5, FALSE)</f>
        <v>14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52</v>
      </c>
      <c r="I45" s="78">
        <f>VLOOKUP('10-25'!$A45, Data!$B$52:$J$76, 9, FALSE)</f>
        <v>3</v>
      </c>
      <c r="J45" s="99">
        <f t="shared" si="2"/>
        <v>113</v>
      </c>
      <c r="K45" s="100"/>
      <c r="L45" s="99">
        <f t="shared" si="3"/>
        <v>1315</v>
      </c>
      <c r="M45" s="100"/>
      <c r="N45" s="75">
        <f t="shared" si="4"/>
        <v>8.593155893536121E-2</v>
      </c>
      <c r="O45" s="74">
        <f t="shared" si="5"/>
        <v>8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1819</v>
      </c>
      <c r="C46" s="78">
        <f>VLOOKUP('10-25'!$A46, Data!$B$52:$J$76, 3, FALSE)</f>
        <v>78</v>
      </c>
      <c r="D46" s="78">
        <f>VLOOKUP('10-25'!$A46, Data!$B$52:$J$76, 4, FALSE)</f>
        <v>3</v>
      </c>
      <c r="E46" s="78">
        <f>VLOOKUP('10-25'!$A46, Data!$B$52:$J$76, 5, FALSE)</f>
        <v>13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56</v>
      </c>
      <c r="I46" s="78">
        <f>VLOOKUP('10-25'!$A46, Data!$B$52:$J$76, 9, FALSE)</f>
        <v>5</v>
      </c>
      <c r="J46" s="99">
        <f t="shared" si="2"/>
        <v>157</v>
      </c>
      <c r="K46" s="100"/>
      <c r="L46" s="99">
        <f t="shared" si="3"/>
        <v>1976</v>
      </c>
      <c r="M46" s="100"/>
      <c r="N46" s="75">
        <f t="shared" si="4"/>
        <v>7.9453441295546559E-2</v>
      </c>
      <c r="O46" s="74">
        <f t="shared" si="5"/>
        <v>10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2340</v>
      </c>
      <c r="C47" s="78">
        <f>VLOOKUP('10-25'!$A47, Data!$B$52:$J$76, 3, FALSE)</f>
        <v>61</v>
      </c>
      <c r="D47" s="78">
        <f>VLOOKUP('10-25'!$A47, Data!$B$52:$J$76, 4, FALSE)</f>
        <v>2</v>
      </c>
      <c r="E47" s="78">
        <f>VLOOKUP('10-25'!$A47, Data!$B$52:$J$76, 5, FALSE)</f>
        <v>29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47</v>
      </c>
      <c r="I47" s="78">
        <f>VLOOKUP('10-25'!$A47, Data!$B$52:$J$76, 9, FALSE)</f>
        <v>6</v>
      </c>
      <c r="J47" s="99">
        <f t="shared" si="2"/>
        <v>145</v>
      </c>
      <c r="K47" s="100"/>
      <c r="L47" s="99">
        <f t="shared" si="3"/>
        <v>2485</v>
      </c>
      <c r="M47" s="100"/>
      <c r="N47" s="75">
        <f t="shared" si="4"/>
        <v>5.8350100603621731E-2</v>
      </c>
      <c r="O47" s="74">
        <f t="shared" si="5"/>
        <v>14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10593</v>
      </c>
      <c r="C48" s="78">
        <f>VLOOKUP('10-25'!$A48, Data!$B$52:$J$76, 3, FALSE)</f>
        <v>125</v>
      </c>
      <c r="D48" s="78">
        <f>VLOOKUP('10-25'!$A48, Data!$B$52:$J$76, 4, FALSE)</f>
        <v>3</v>
      </c>
      <c r="E48" s="78">
        <f>VLOOKUP('10-25'!$A48, Data!$B$52:$J$76, 5, FALSE)</f>
        <v>68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230</v>
      </c>
      <c r="I48" s="78">
        <f>VLOOKUP('10-25'!$A48, Data!$B$52:$J$76, 9, FALSE)</f>
        <v>28</v>
      </c>
      <c r="J48" s="99">
        <f t="shared" si="2"/>
        <v>454</v>
      </c>
      <c r="K48" s="100"/>
      <c r="L48" s="99">
        <f t="shared" si="3"/>
        <v>11047</v>
      </c>
      <c r="M48" s="100"/>
      <c r="N48" s="75">
        <f t="shared" si="4"/>
        <v>4.1097130442654117E-2</v>
      </c>
      <c r="O48" s="74">
        <f t="shared" si="5"/>
        <v>21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2055</v>
      </c>
      <c r="C49" s="78">
        <f>VLOOKUP('10-25'!$A49, Data!$B$52:$J$76, 3, FALSE)</f>
        <v>139</v>
      </c>
      <c r="D49" s="78">
        <f>VLOOKUP('10-25'!$A49, Data!$B$52:$J$76, 4, FALSE)</f>
        <v>6</v>
      </c>
      <c r="E49" s="78">
        <f>VLOOKUP('10-25'!$A49, Data!$B$52:$J$76, 5, FALSE)</f>
        <v>30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111</v>
      </c>
      <c r="I49" s="78">
        <f>VLOOKUP('10-25'!$A49, Data!$B$52:$J$76, 9, FALSE)</f>
        <v>14</v>
      </c>
      <c r="J49" s="99">
        <f t="shared" si="2"/>
        <v>300</v>
      </c>
      <c r="K49" s="100"/>
      <c r="L49" s="99">
        <f t="shared" si="3"/>
        <v>2355</v>
      </c>
      <c r="M49" s="100"/>
      <c r="N49" s="75">
        <f t="shared" si="4"/>
        <v>0.12738853503184713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4354</v>
      </c>
      <c r="C50" s="78">
        <f>VLOOKUP('10-25'!$A50, Data!$B$52:$J$76, 3, FALSE)</f>
        <v>35</v>
      </c>
      <c r="D50" s="78">
        <f>VLOOKUP('10-25'!$A50, Data!$B$52:$J$76, 4, FALSE)</f>
        <v>2</v>
      </c>
      <c r="E50" s="78">
        <f>VLOOKUP('10-25'!$A50, Data!$B$52:$J$76, 5, FALSE)</f>
        <v>13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50</v>
      </c>
      <c r="I50" s="78">
        <f>VLOOKUP('10-25'!$A50, Data!$B$52:$J$76, 9, FALSE)</f>
        <v>3</v>
      </c>
      <c r="J50" s="99">
        <f t="shared" si="2"/>
        <v>103</v>
      </c>
      <c r="K50" s="100"/>
      <c r="L50" s="99">
        <f t="shared" si="3"/>
        <v>4457</v>
      </c>
      <c r="M50" s="100"/>
      <c r="N50" s="75">
        <f t="shared" si="4"/>
        <v>2.3109715054969712E-2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6169</v>
      </c>
      <c r="C51" s="78">
        <f>VLOOKUP('10-25'!$A51, Data!$B$52:$J$76, 3, FALSE)</f>
        <v>106</v>
      </c>
      <c r="D51" s="78">
        <f>VLOOKUP('10-25'!$A51, Data!$B$52:$J$76, 4, FALSE)</f>
        <v>4</v>
      </c>
      <c r="E51" s="78">
        <f>VLOOKUP('10-25'!$A51, Data!$B$52:$J$76, 5, FALSE)</f>
        <v>32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197</v>
      </c>
      <c r="I51" s="78">
        <f>VLOOKUP('10-25'!$A51, Data!$B$52:$J$76, 9, FALSE)</f>
        <v>20</v>
      </c>
      <c r="J51" s="99">
        <f t="shared" si="2"/>
        <v>359</v>
      </c>
      <c r="K51" s="100"/>
      <c r="L51" s="99">
        <f t="shared" si="3"/>
        <v>6528</v>
      </c>
      <c r="M51" s="100"/>
      <c r="N51" s="75">
        <f t="shared" si="4"/>
        <v>5.4993872549019607E-2</v>
      </c>
      <c r="O51" s="74">
        <f t="shared" si="5"/>
        <v>17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2056</v>
      </c>
      <c r="C52" s="78">
        <f>VLOOKUP('10-25'!$A52, Data!$B$52:$J$76, 3, FALSE)</f>
        <v>50</v>
      </c>
      <c r="D52" s="78">
        <f>VLOOKUP('10-25'!$A52, Data!$B$52:$J$76, 4, FALSE)</f>
        <v>5</v>
      </c>
      <c r="E52" s="78">
        <f>VLOOKUP('10-25'!$A52, Data!$B$52:$J$76, 5, FALSE)</f>
        <v>12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59</v>
      </c>
      <c r="I52" s="78">
        <f>VLOOKUP('10-25'!$A52, Data!$B$52:$J$76, 9, FALSE)</f>
        <v>10</v>
      </c>
      <c r="J52" s="99">
        <f t="shared" si="2"/>
        <v>136</v>
      </c>
      <c r="K52" s="100"/>
      <c r="L52" s="99">
        <f t="shared" si="3"/>
        <v>2192</v>
      </c>
      <c r="M52" s="100"/>
      <c r="N52" s="75">
        <f t="shared" si="4"/>
        <v>6.2043795620437957E-2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2076</v>
      </c>
      <c r="C53" s="78">
        <f>VLOOKUP('10-25'!$A53, Data!$B$52:$J$76, 3, FALSE)</f>
        <v>60</v>
      </c>
      <c r="D53" s="78">
        <f>VLOOKUP('10-25'!$A53, Data!$B$52:$J$76, 4, FALSE)</f>
        <v>3</v>
      </c>
      <c r="E53" s="78">
        <f>VLOOKUP('10-25'!$A53, Data!$B$52:$J$76, 5, FALSE)</f>
        <v>16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72</v>
      </c>
      <c r="I53" s="78">
        <f>VLOOKUP('10-25'!$A53, Data!$B$52:$J$76, 9, FALSE)</f>
        <v>6</v>
      </c>
      <c r="J53" s="99">
        <f t="shared" si="2"/>
        <v>157</v>
      </c>
      <c r="K53" s="100"/>
      <c r="L53" s="99">
        <f t="shared" si="3"/>
        <v>2233</v>
      </c>
      <c r="M53" s="100"/>
      <c r="N53" s="75">
        <f t="shared" si="4"/>
        <v>7.0309001343484098E-2</v>
      </c>
      <c r="O53" s="74">
        <f t="shared" si="5"/>
        <v>12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3468</v>
      </c>
      <c r="C54" s="78">
        <f>VLOOKUP('10-25'!$A54, Data!$B$52:$J$76, 3, FALSE)</f>
        <v>68</v>
      </c>
      <c r="D54" s="78">
        <f>VLOOKUP('10-25'!$A54, Data!$B$52:$J$76, 4, FALSE)</f>
        <v>1</v>
      </c>
      <c r="E54" s="78">
        <f>VLOOKUP('10-25'!$A54, Data!$B$52:$J$76, 5, FALSE)</f>
        <v>16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70</v>
      </c>
      <c r="I54" s="78">
        <f>VLOOKUP('10-25'!$A54, Data!$B$52:$J$76, 9, FALSE)</f>
        <v>8</v>
      </c>
      <c r="J54" s="99">
        <f t="shared" si="2"/>
        <v>163</v>
      </c>
      <c r="K54" s="100"/>
      <c r="L54" s="99">
        <f t="shared" si="3"/>
        <v>3631</v>
      </c>
      <c r="M54" s="100"/>
      <c r="N54" s="75">
        <f t="shared" si="4"/>
        <v>4.4891214541448635E-2</v>
      </c>
      <c r="O54" s="74">
        <f t="shared" si="5"/>
        <v>20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628</v>
      </c>
      <c r="C55" s="78">
        <f>VLOOKUP('10-25'!$A55, Data!$B$52:$J$76, 3, FALSE)</f>
        <v>63</v>
      </c>
      <c r="D55" s="78">
        <f>VLOOKUP('10-25'!$A55, Data!$B$52:$J$76, 4, FALSE)</f>
        <v>1</v>
      </c>
      <c r="E55" s="78">
        <f>VLOOKUP('10-25'!$A55, Data!$B$52:$J$76, 5, FALSE)</f>
        <v>6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43</v>
      </c>
      <c r="I55" s="78">
        <f>VLOOKUP('10-25'!$A55, Data!$B$52:$J$76, 9, FALSE)</f>
        <v>7</v>
      </c>
      <c r="J55" s="99">
        <f t="shared" si="2"/>
        <v>120</v>
      </c>
      <c r="K55" s="100"/>
      <c r="L55" s="99">
        <f t="shared" si="3"/>
        <v>748</v>
      </c>
      <c r="M55" s="100"/>
      <c r="N55" s="75">
        <f t="shared" si="4"/>
        <v>0.16042780748663102</v>
      </c>
      <c r="O55" s="74">
        <f t="shared" si="5"/>
        <v>1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2392</v>
      </c>
      <c r="C56" s="78">
        <f>VLOOKUP('10-25'!$A56, Data!$B$52:$J$76, 3, FALSE)</f>
        <v>44</v>
      </c>
      <c r="D56" s="78">
        <f>VLOOKUP('10-25'!$A56, Data!$B$52:$J$76, 4, FALSE)</f>
        <v>1</v>
      </c>
      <c r="E56" s="78">
        <f>VLOOKUP('10-25'!$A56, Data!$B$52:$J$76, 5, FALSE)</f>
        <v>16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44</v>
      </c>
      <c r="I56" s="78">
        <f>VLOOKUP('10-25'!$A56, Data!$B$52:$J$76, 9, FALSE)</f>
        <v>14</v>
      </c>
      <c r="J56" s="99">
        <f t="shared" si="2"/>
        <v>119</v>
      </c>
      <c r="K56" s="100"/>
      <c r="L56" s="99">
        <f t="shared" si="3"/>
        <v>2511</v>
      </c>
      <c r="M56" s="100"/>
      <c r="N56" s="75">
        <f t="shared" si="4"/>
        <v>4.7391477499004381E-2</v>
      </c>
      <c r="O56" s="74">
        <f t="shared" si="5"/>
        <v>19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6452</v>
      </c>
      <c r="C57" s="78">
        <f>VLOOKUP('10-25'!$A57, Data!$B$52:$J$76, 3, FALSE)</f>
        <v>56</v>
      </c>
      <c r="D57" s="78">
        <f>VLOOKUP('10-25'!$A57, Data!$B$52:$J$76, 4, FALSE)</f>
        <v>1</v>
      </c>
      <c r="E57" s="78">
        <f>VLOOKUP('10-25'!$A57, Data!$B$52:$J$76, 5, FALSE)</f>
        <v>25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136</v>
      </c>
      <c r="I57" s="78">
        <f>VLOOKUP('10-25'!$A57, Data!$B$52:$J$76, 9, FALSE)</f>
        <v>23</v>
      </c>
      <c r="J57" s="99">
        <f t="shared" si="2"/>
        <v>241</v>
      </c>
      <c r="K57" s="100"/>
      <c r="L57" s="99">
        <f t="shared" si="3"/>
        <v>6693</v>
      </c>
      <c r="M57" s="100"/>
      <c r="N57" s="75">
        <f t="shared" si="4"/>
        <v>3.6007769311220676E-2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7631</v>
      </c>
      <c r="C58" s="78">
        <f>VLOOKUP('10-25'!$A58, Data!$B$52:$J$76, 3, FALSE)</f>
        <v>102</v>
      </c>
      <c r="D58" s="78">
        <f>VLOOKUP('10-25'!$A58, Data!$B$52:$J$76, 4, FALSE)</f>
        <v>4</v>
      </c>
      <c r="E58" s="78">
        <f>VLOOKUP('10-25'!$A58, Data!$B$52:$J$76, 5, FALSE)</f>
        <v>25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269</v>
      </c>
      <c r="I58" s="78">
        <f>VLOOKUP('10-25'!$A58, Data!$B$52:$J$76, 9, FALSE)</f>
        <v>20</v>
      </c>
      <c r="J58" s="99">
        <f t="shared" si="2"/>
        <v>420</v>
      </c>
      <c r="K58" s="100"/>
      <c r="L58" s="99">
        <f t="shared" si="3"/>
        <v>8051</v>
      </c>
      <c r="M58" s="100"/>
      <c r="N58" s="75">
        <f t="shared" si="4"/>
        <v>5.2167432617066203E-2</v>
      </c>
      <c r="O58" s="74">
        <f t="shared" si="5"/>
        <v>18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9912</v>
      </c>
      <c r="C59" s="78">
        <f>VLOOKUP('10-25'!$A59, Data!$B$52:$J$76, 3, FALSE)</f>
        <v>354</v>
      </c>
      <c r="D59" s="78">
        <f>VLOOKUP('10-25'!$A59, Data!$B$52:$J$76, 4, FALSE)</f>
        <v>23</v>
      </c>
      <c r="E59" s="78">
        <f>VLOOKUP('10-25'!$A59, Data!$B$52:$J$76, 5, FALSE)</f>
        <v>87</v>
      </c>
      <c r="F59" s="78">
        <f>VLOOKUP('10-25'!$A59, Data!$B$52:$J$76, 6, FALSE)</f>
        <v>1</v>
      </c>
      <c r="G59" s="78">
        <f>VLOOKUP('10-25'!$A59, Data!$B$52:$J$76, 7, FALSE)</f>
        <v>0</v>
      </c>
      <c r="H59" s="78">
        <f>VLOOKUP('10-25'!$A59, Data!$B$52:$J$76, 8, FALSE)</f>
        <v>861</v>
      </c>
      <c r="I59" s="78">
        <f>VLOOKUP('10-25'!$A59, Data!$B$52:$J$76, 9, FALSE)</f>
        <v>84</v>
      </c>
      <c r="J59" s="99">
        <f t="shared" si="2"/>
        <v>1410</v>
      </c>
      <c r="K59" s="100"/>
      <c r="L59" s="99">
        <f t="shared" si="3"/>
        <v>11322</v>
      </c>
      <c r="M59" s="100"/>
      <c r="N59" s="75">
        <f t="shared" si="4"/>
        <v>0.12453630100688924</v>
      </c>
      <c r="O59" s="74">
        <f t="shared" si="5"/>
        <v>4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5812</v>
      </c>
      <c r="C60" s="78">
        <f>VLOOKUP('10-25'!$A60, Data!$B$52:$J$76, 3, FALSE)</f>
        <v>50</v>
      </c>
      <c r="D60" s="78">
        <f>VLOOKUP('10-25'!$A60, Data!$B$52:$J$76, 4, FALSE)</f>
        <v>3</v>
      </c>
      <c r="E60" s="78">
        <f>VLOOKUP('10-25'!$A60, Data!$B$52:$J$76, 5, FALSE)</f>
        <v>16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80</v>
      </c>
      <c r="I60" s="78">
        <f>VLOOKUP('10-25'!$A60, Data!$B$52:$J$76, 9, FALSE)</f>
        <v>6</v>
      </c>
      <c r="J60" s="99">
        <f t="shared" si="2"/>
        <v>155</v>
      </c>
      <c r="K60" s="100"/>
      <c r="L60" s="99">
        <f t="shared" si="3"/>
        <v>5967</v>
      </c>
      <c r="M60" s="100"/>
      <c r="N60" s="75">
        <f t="shared" si="4"/>
        <v>2.5976202446790681E-2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2012</v>
      </c>
      <c r="C61" s="78">
        <f>VLOOKUP('10-25'!$A61, Data!$B$52:$J$76, 3, FALSE)</f>
        <v>22</v>
      </c>
      <c r="D61" s="78">
        <f>VLOOKUP('10-25'!$A61, Data!$B$52:$J$76, 4, FALSE)</f>
        <v>1</v>
      </c>
      <c r="E61" s="78">
        <f>VLOOKUP('10-25'!$A61, Data!$B$52:$J$76, 5, FALSE)</f>
        <v>3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34</v>
      </c>
      <c r="I61" s="78">
        <f>VLOOKUP('10-25'!$A61, Data!$B$52:$J$76, 9, FALSE)</f>
        <v>5</v>
      </c>
      <c r="J61" s="99">
        <f t="shared" ref="J61" si="6">SUM(C61:I61)</f>
        <v>65</v>
      </c>
      <c r="K61" s="100"/>
      <c r="L61" s="99">
        <f t="shared" si="3"/>
        <v>2077</v>
      </c>
      <c r="M61" s="100"/>
      <c r="N61" s="75">
        <f t="shared" si="4"/>
        <v>3.1295137217140105E-2</v>
      </c>
      <c r="O61" s="74" t="s">
        <v>121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84591</v>
      </c>
      <c r="C62" s="86">
        <f t="shared" ref="C62:I62" si="7">SUM(C37:C61)</f>
        <v>1840</v>
      </c>
      <c r="D62" s="86">
        <f t="shared" si="7"/>
        <v>93</v>
      </c>
      <c r="E62" s="86">
        <f t="shared" si="7"/>
        <v>521</v>
      </c>
      <c r="F62" s="86">
        <f t="shared" si="7"/>
        <v>6</v>
      </c>
      <c r="G62" s="86">
        <f t="shared" si="7"/>
        <v>0</v>
      </c>
      <c r="H62" s="86">
        <f t="shared" si="7"/>
        <v>2890</v>
      </c>
      <c r="I62" s="86">
        <f t="shared" si="7"/>
        <v>337</v>
      </c>
      <c r="J62" s="97">
        <f t="shared" si="2"/>
        <v>5687</v>
      </c>
      <c r="K62" s="98"/>
      <c r="L62" s="97">
        <f t="shared" si="3"/>
        <v>90278</v>
      </c>
      <c r="M62" s="98"/>
      <c r="N62" s="87">
        <f t="shared" si="4"/>
        <v>6.2994306475553291E-2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5687</v>
      </c>
    </row>
    <row r="65" spans="1:14" ht="18" customHeight="1" x14ac:dyDescent="0.25">
      <c r="I65" s="2"/>
      <c r="M65" s="7" t="s">
        <v>41</v>
      </c>
      <c r="N65" s="80">
        <f>N64/L62</f>
        <v>6.2994306475553291E-2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61:K61"/>
    <mergeCell ref="L61:M61"/>
    <mergeCell ref="J62:K62"/>
    <mergeCell ref="L62:M62"/>
    <mergeCell ref="J58:K58"/>
    <mergeCell ref="L58:M58"/>
    <mergeCell ref="J59:K59"/>
    <mergeCell ref="L59:M59"/>
    <mergeCell ref="J60:K60"/>
    <mergeCell ref="L60:M60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V11" sqref="V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4276</v>
      </c>
    </row>
    <row r="4" spans="1:15" ht="18" customHeight="1" x14ac:dyDescent="0.25">
      <c r="A4" s="101" t="s">
        <v>45</v>
      </c>
      <c r="B4" s="101"/>
      <c r="C4" s="101"/>
      <c r="D4" s="8">
        <f>$L$62</f>
        <v>43387</v>
      </c>
    </row>
    <row r="5" spans="1:15" ht="18" customHeight="1" x14ac:dyDescent="0.25">
      <c r="B5" s="9"/>
      <c r="C5" s="10" t="s">
        <v>44</v>
      </c>
      <c r="D5" s="15">
        <f>$N$65</f>
        <v>9.8554866665130109E-2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0.26717557251908397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0.23376623376623376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0.21794871794871795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0.20143884892086331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0.19985250737463126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0.16203259827420902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0.1442125237191651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07</v>
      </c>
      <c r="C16" s="75">
        <f t="shared" si="1"/>
        <v>0.14130434782608695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16</v>
      </c>
      <c r="C17" s="75">
        <f t="shared" si="1"/>
        <v>0.126775956284153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0.11394557823129252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0.1063449508489723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0.10573678290213723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02</v>
      </c>
      <c r="C21" s="75">
        <f t="shared" si="1"/>
        <v>0.10325318246110325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10</v>
      </c>
      <c r="C22" s="75">
        <f t="shared" si="1"/>
        <v>9.7170971709717099E-2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9.0505998956703179E-2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8.3495145631067955E-2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8.2796957284961961E-2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7.5348308217230597E-2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7.5240594925634299E-2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12</v>
      </c>
      <c r="C28" s="75">
        <f t="shared" si="1"/>
        <v>6.974358974358974E-2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6.549423893268648E-2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6.0889175257731958E-2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4.6347793845012975E-2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3.2287822878228782E-2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123</v>
      </c>
      <c r="K36" s="103"/>
      <c r="L36" s="102" t="s">
        <v>124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874</v>
      </c>
      <c r="C37" s="78">
        <f>VLOOKUP('26-99'!$A37, Data!$B$77:$J$101, 3, FALSE)</f>
        <v>59</v>
      </c>
      <c r="D37" s="78">
        <f>VLOOKUP('26-99'!$A37, Data!$B$77:$J$101, 4, FALSE)</f>
        <v>6</v>
      </c>
      <c r="E37" s="78">
        <f>VLOOKUP('26-99'!$A37, Data!$B$77:$J$101, 5, FALSE)</f>
        <v>15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77</v>
      </c>
      <c r="I37" s="78">
        <f>VLOOKUP('26-99'!$A37, Data!$B$77:$J$101, 9, FALSE)</f>
        <v>12</v>
      </c>
      <c r="J37" s="99">
        <f t="shared" ref="J37:J60" si="2">SUM(C37:I37)</f>
        <v>169</v>
      </c>
      <c r="K37" s="100"/>
      <c r="L37" s="99">
        <f t="shared" ref="L37:L61" si="3">SUM(B37:I37)</f>
        <v>1043</v>
      </c>
      <c r="M37" s="100"/>
      <c r="N37" s="75">
        <f t="shared" ref="N37:N62" si="4">J37/L37</f>
        <v>0.16203259827420902</v>
      </c>
      <c r="O37" s="74">
        <f t="shared" ref="O37:O60" si="5">RANK(N37,$N$37:$N$60)</f>
        <v>6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634</v>
      </c>
      <c r="C38" s="78">
        <f>VLOOKUP('26-99'!$A38, Data!$B$77:$J$101, 3, FALSE)</f>
        <v>26</v>
      </c>
      <c r="D38" s="78">
        <f>VLOOKUP('26-99'!$A38, Data!$B$77:$J$101, 4, FALSE)</f>
        <v>1</v>
      </c>
      <c r="E38" s="78">
        <f>VLOOKUP('26-99'!$A38, Data!$B$77:$J$101, 5, FALSE)</f>
        <v>9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28</v>
      </c>
      <c r="I38" s="78">
        <f>VLOOKUP('26-99'!$A38, Data!$B$77:$J$101, 9, FALSE)</f>
        <v>9</v>
      </c>
      <c r="J38" s="99">
        <f t="shared" si="2"/>
        <v>73</v>
      </c>
      <c r="K38" s="100"/>
      <c r="L38" s="99">
        <f t="shared" si="3"/>
        <v>707</v>
      </c>
      <c r="M38" s="100"/>
      <c r="N38" s="75">
        <f t="shared" si="4"/>
        <v>0.10325318246110325</v>
      </c>
      <c r="O38" s="74">
        <f t="shared" si="5"/>
        <v>13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96</v>
      </c>
      <c r="C39" s="78">
        <f>VLOOKUP('26-99'!$A39, Data!$B$77:$J$101, 3, FALSE)</f>
        <v>15</v>
      </c>
      <c r="D39" s="78">
        <f>VLOOKUP('26-99'!$A39, Data!$B$77:$J$101, 4, FALSE)</f>
        <v>1</v>
      </c>
      <c r="E39" s="78">
        <f>VLOOKUP('26-99'!$A39, Data!$B$77:$J$101, 5, FALSE)</f>
        <v>3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12</v>
      </c>
      <c r="I39" s="78">
        <f>VLOOKUP('26-99'!$A39, Data!$B$77:$J$101, 9, FALSE)</f>
        <v>4</v>
      </c>
      <c r="J39" s="99">
        <f t="shared" si="2"/>
        <v>35</v>
      </c>
      <c r="K39" s="100"/>
      <c r="L39" s="99">
        <f t="shared" si="3"/>
        <v>131</v>
      </c>
      <c r="M39" s="100"/>
      <c r="N39" s="75">
        <f t="shared" si="4"/>
        <v>0.26717557251908397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451</v>
      </c>
      <c r="C40" s="78">
        <f>VLOOKUP('26-99'!$A40, Data!$B$77:$J$101, 3, FALSE)</f>
        <v>30</v>
      </c>
      <c r="D40" s="78">
        <f>VLOOKUP('26-99'!$A40, Data!$B$77:$J$101, 4, FALSE)</f>
        <v>2</v>
      </c>
      <c r="E40" s="78">
        <f>VLOOKUP('26-99'!$A40, Data!$B$77:$J$101, 5, FALSE)</f>
        <v>3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38</v>
      </c>
      <c r="I40" s="78">
        <f>VLOOKUP('26-99'!$A40, Data!$B$77:$J$101, 9, FALSE)</f>
        <v>3</v>
      </c>
      <c r="J40" s="99">
        <f t="shared" si="2"/>
        <v>76</v>
      </c>
      <c r="K40" s="100"/>
      <c r="L40" s="99">
        <f t="shared" si="3"/>
        <v>527</v>
      </c>
      <c r="M40" s="100"/>
      <c r="N40" s="75">
        <f t="shared" si="4"/>
        <v>0.1442125237191651</v>
      </c>
      <c r="O40" s="74">
        <f t="shared" si="5"/>
        <v>7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795</v>
      </c>
      <c r="C41" s="78">
        <f>VLOOKUP('26-99'!$A41, Data!$B$77:$J$101, 3, FALSE)</f>
        <v>28</v>
      </c>
      <c r="D41" s="78">
        <f>VLOOKUP('26-99'!$A41, Data!$B$77:$J$101, 4, FALSE)</f>
        <v>0</v>
      </c>
      <c r="E41" s="78">
        <f>VLOOKUP('26-99'!$A41, Data!$B$77:$J$101, 5, FALSE)</f>
        <v>12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50</v>
      </c>
      <c r="I41" s="78">
        <f>VLOOKUP('26-99'!$A41, Data!$B$77:$J$101, 9, FALSE)</f>
        <v>4</v>
      </c>
      <c r="J41" s="99">
        <f t="shared" si="2"/>
        <v>94</v>
      </c>
      <c r="K41" s="100"/>
      <c r="L41" s="99">
        <f t="shared" si="3"/>
        <v>889</v>
      </c>
      <c r="M41" s="100"/>
      <c r="N41" s="75">
        <f t="shared" si="4"/>
        <v>0.10573678290213723</v>
      </c>
      <c r="O41" s="74">
        <f t="shared" si="5"/>
        <v>12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118</v>
      </c>
      <c r="C42" s="78">
        <f>VLOOKUP('26-99'!$A42, Data!$B$77:$J$101, 3, FALSE)</f>
        <v>19</v>
      </c>
      <c r="D42" s="78">
        <f>VLOOKUP('26-99'!$A42, Data!$B$77:$J$101, 4, FALSE)</f>
        <v>0</v>
      </c>
      <c r="E42" s="78">
        <f>VLOOKUP('26-99'!$A42, Data!$B$77:$J$101, 5, FALSE)</f>
        <v>5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8</v>
      </c>
      <c r="I42" s="78">
        <f>VLOOKUP('26-99'!$A42, Data!$B$77:$J$101, 9, FALSE)</f>
        <v>4</v>
      </c>
      <c r="J42" s="99">
        <f t="shared" si="2"/>
        <v>36</v>
      </c>
      <c r="K42" s="100"/>
      <c r="L42" s="99">
        <f t="shared" si="3"/>
        <v>154</v>
      </c>
      <c r="M42" s="100"/>
      <c r="N42" s="75">
        <f t="shared" si="4"/>
        <v>0.23376623376623376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158</v>
      </c>
      <c r="C43" s="78">
        <f>VLOOKUP('26-99'!$A43, Data!$B$77:$J$101, 3, FALSE)</f>
        <v>13</v>
      </c>
      <c r="D43" s="78">
        <f>VLOOKUP('26-99'!$A43, Data!$B$77:$J$101, 4, FALSE)</f>
        <v>1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11</v>
      </c>
      <c r="I43" s="78">
        <f>VLOOKUP('26-99'!$A43, Data!$B$77:$J$101, 9, FALSE)</f>
        <v>0</v>
      </c>
      <c r="J43" s="99">
        <f t="shared" si="2"/>
        <v>26</v>
      </c>
      <c r="K43" s="100"/>
      <c r="L43" s="99">
        <f t="shared" si="3"/>
        <v>184</v>
      </c>
      <c r="M43" s="100"/>
      <c r="N43" s="75">
        <f t="shared" si="4"/>
        <v>0.14130434782608695</v>
      </c>
      <c r="O43" s="74">
        <f t="shared" si="5"/>
        <v>8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3252</v>
      </c>
      <c r="C44" s="78">
        <f>VLOOKUP('26-99'!$A44, Data!$B$77:$J$101, 3, FALSE)</f>
        <v>96</v>
      </c>
      <c r="D44" s="78">
        <f>VLOOKUP('26-99'!$A44, Data!$B$77:$J$101, 4, FALSE)</f>
        <v>1</v>
      </c>
      <c r="E44" s="78">
        <f>VLOOKUP('26-99'!$A44, Data!$B$77:$J$101, 5, FALSE)</f>
        <v>11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136</v>
      </c>
      <c r="I44" s="78">
        <f>VLOOKUP('26-99'!$A44, Data!$B$77:$J$101, 9, FALSE)</f>
        <v>21</v>
      </c>
      <c r="J44" s="99">
        <f t="shared" si="2"/>
        <v>265</v>
      </c>
      <c r="K44" s="100"/>
      <c r="L44" s="99">
        <f t="shared" si="3"/>
        <v>3517</v>
      </c>
      <c r="M44" s="100"/>
      <c r="N44" s="75">
        <f t="shared" si="4"/>
        <v>7.5348308217230597E-2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521</v>
      </c>
      <c r="C45" s="78">
        <f>VLOOKUP('26-99'!$A45, Data!$B$77:$J$101, 3, FALSE)</f>
        <v>28</v>
      </c>
      <c r="D45" s="78">
        <f>VLOOKUP('26-99'!$A45, Data!$B$77:$J$101, 4, FALSE)</f>
        <v>2</v>
      </c>
      <c r="E45" s="78">
        <f>VLOOKUP('26-99'!$A45, Data!$B$77:$J$101, 5, FALSE)</f>
        <v>3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33</v>
      </c>
      <c r="I45" s="78">
        <f>VLOOKUP('26-99'!$A45, Data!$B$77:$J$101, 9, FALSE)</f>
        <v>1</v>
      </c>
      <c r="J45" s="99">
        <f t="shared" si="2"/>
        <v>67</v>
      </c>
      <c r="K45" s="100"/>
      <c r="L45" s="99">
        <f t="shared" si="3"/>
        <v>588</v>
      </c>
      <c r="M45" s="100"/>
      <c r="N45" s="75">
        <f t="shared" si="4"/>
        <v>0.11394557823129252</v>
      </c>
      <c r="O45" s="74">
        <f t="shared" si="5"/>
        <v>10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734</v>
      </c>
      <c r="C46" s="78">
        <f>VLOOKUP('26-99'!$A46, Data!$B$77:$J$101, 3, FALSE)</f>
        <v>45</v>
      </c>
      <c r="D46" s="78">
        <f>VLOOKUP('26-99'!$A46, Data!$B$77:$J$101, 4, FALSE)</f>
        <v>1</v>
      </c>
      <c r="E46" s="78">
        <f>VLOOKUP('26-99'!$A46, Data!$B$77:$J$101, 5, FALSE)</f>
        <v>6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22</v>
      </c>
      <c r="I46" s="78">
        <f>VLOOKUP('26-99'!$A46, Data!$B$77:$J$101, 9, FALSE)</f>
        <v>5</v>
      </c>
      <c r="J46" s="99">
        <f t="shared" si="2"/>
        <v>79</v>
      </c>
      <c r="K46" s="100"/>
      <c r="L46" s="99">
        <f t="shared" si="3"/>
        <v>813</v>
      </c>
      <c r="M46" s="100"/>
      <c r="N46" s="75">
        <f t="shared" si="4"/>
        <v>9.7170971709717099E-2</v>
      </c>
      <c r="O46" s="74">
        <f t="shared" si="5"/>
        <v>14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944</v>
      </c>
      <c r="C47" s="78">
        <f>VLOOKUP('26-99'!$A47, Data!$B$77:$J$101, 3, FALSE)</f>
        <v>48</v>
      </c>
      <c r="D47" s="78">
        <f>VLOOKUP('26-99'!$A47, Data!$B$77:$J$101, 4, FALSE)</f>
        <v>3</v>
      </c>
      <c r="E47" s="78">
        <f>VLOOKUP('26-99'!$A47, Data!$B$77:$J$101, 5, FALSE)</f>
        <v>5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29</v>
      </c>
      <c r="I47" s="78">
        <f>VLOOKUP('26-99'!$A47, Data!$B$77:$J$101, 9, FALSE)</f>
        <v>1</v>
      </c>
      <c r="J47" s="99">
        <f t="shared" si="2"/>
        <v>86</v>
      </c>
      <c r="K47" s="100"/>
      <c r="L47" s="99">
        <f t="shared" si="3"/>
        <v>1030</v>
      </c>
      <c r="M47" s="100"/>
      <c r="N47" s="75">
        <f t="shared" si="4"/>
        <v>8.3495145631067955E-2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5442</v>
      </c>
      <c r="C48" s="78">
        <f>VLOOKUP('26-99'!$A48, Data!$B$77:$J$101, 3, FALSE)</f>
        <v>151</v>
      </c>
      <c r="D48" s="78">
        <f>VLOOKUP('26-99'!$A48, Data!$B$77:$J$101, 4, FALSE)</f>
        <v>4</v>
      </c>
      <c r="E48" s="78">
        <f>VLOOKUP('26-99'!$A48, Data!$B$77:$J$101, 5, FALSE)</f>
        <v>46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195</v>
      </c>
      <c r="I48" s="78">
        <f>VLOOKUP('26-99'!$A48, Data!$B$77:$J$101, 9, FALSE)</f>
        <v>12</v>
      </c>
      <c r="J48" s="99">
        <f t="shared" si="2"/>
        <v>408</v>
      </c>
      <c r="K48" s="100"/>
      <c r="L48" s="99">
        <f t="shared" si="3"/>
        <v>5850</v>
      </c>
      <c r="M48" s="100"/>
      <c r="N48" s="75">
        <f t="shared" si="4"/>
        <v>6.974358974358974E-2</v>
      </c>
      <c r="O48" s="74">
        <f t="shared" si="5"/>
        <v>20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888</v>
      </c>
      <c r="C49" s="78">
        <f>VLOOKUP('26-99'!$A49, Data!$B$77:$J$101, 3, FALSE)</f>
        <v>99</v>
      </c>
      <c r="D49" s="78">
        <f>VLOOKUP('26-99'!$A49, Data!$B$77:$J$101, 4, FALSE)</f>
        <v>6</v>
      </c>
      <c r="E49" s="78">
        <f>VLOOKUP('26-99'!$A49, Data!$B$77:$J$101, 5, FALSE)</f>
        <v>24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80</v>
      </c>
      <c r="I49" s="78">
        <f>VLOOKUP('26-99'!$A49, Data!$B$77:$J$101, 9, FALSE)</f>
        <v>15</v>
      </c>
      <c r="J49" s="99">
        <f t="shared" si="2"/>
        <v>224</v>
      </c>
      <c r="K49" s="100"/>
      <c r="L49" s="99">
        <f t="shared" si="3"/>
        <v>1112</v>
      </c>
      <c r="M49" s="100"/>
      <c r="N49" s="75">
        <f t="shared" si="4"/>
        <v>0.20143884892086331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2098</v>
      </c>
      <c r="C50" s="78">
        <f>VLOOKUP('26-99'!$A50, Data!$B$77:$J$101, 3, FALSE)</f>
        <v>26</v>
      </c>
      <c r="D50" s="78">
        <f>VLOOKUP('26-99'!$A50, Data!$B$77:$J$101, 4, FALSE)</f>
        <v>0</v>
      </c>
      <c r="E50" s="78">
        <f>VLOOKUP('26-99'!$A50, Data!$B$77:$J$101, 5, FALSE)</f>
        <v>7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32</v>
      </c>
      <c r="I50" s="78">
        <f>VLOOKUP('26-99'!$A50, Data!$B$77:$J$101, 9, FALSE)</f>
        <v>5</v>
      </c>
      <c r="J50" s="99">
        <f t="shared" si="2"/>
        <v>70</v>
      </c>
      <c r="K50" s="100"/>
      <c r="L50" s="99">
        <f t="shared" si="3"/>
        <v>2168</v>
      </c>
      <c r="M50" s="100"/>
      <c r="N50" s="75">
        <f t="shared" si="4"/>
        <v>3.2287822878228782E-2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3135</v>
      </c>
      <c r="C51" s="78">
        <f>VLOOKUP('26-99'!$A51, Data!$B$77:$J$101, 3, FALSE)</f>
        <v>104</v>
      </c>
      <c r="D51" s="78">
        <f>VLOOKUP('26-99'!$A51, Data!$B$77:$J$101, 4, FALSE)</f>
        <v>3</v>
      </c>
      <c r="E51" s="78">
        <f>VLOOKUP('26-99'!$A51, Data!$B$77:$J$101, 5, FALSE)</f>
        <v>29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131</v>
      </c>
      <c r="I51" s="78">
        <f>VLOOKUP('26-99'!$A51, Data!$B$77:$J$101, 9, FALSE)</f>
        <v>16</v>
      </c>
      <c r="J51" s="99">
        <f t="shared" si="2"/>
        <v>283</v>
      </c>
      <c r="K51" s="100"/>
      <c r="L51" s="99">
        <f t="shared" si="3"/>
        <v>3418</v>
      </c>
      <c r="M51" s="100"/>
      <c r="N51" s="75">
        <f t="shared" si="4"/>
        <v>8.2796957284961961E-2</v>
      </c>
      <c r="O51" s="74">
        <f t="shared" si="5"/>
        <v>17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799</v>
      </c>
      <c r="C52" s="78">
        <f>VLOOKUP('26-99'!$A52, Data!$B$77:$J$101, 3, FALSE)</f>
        <v>50</v>
      </c>
      <c r="D52" s="78">
        <f>VLOOKUP('26-99'!$A52, Data!$B$77:$J$101, 4, FALSE)</f>
        <v>2</v>
      </c>
      <c r="E52" s="78">
        <f>VLOOKUP('26-99'!$A52, Data!$B$77:$J$101, 5, FALSE)</f>
        <v>6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51</v>
      </c>
      <c r="I52" s="78">
        <f>VLOOKUP('26-99'!$A52, Data!$B$77:$J$101, 9, FALSE)</f>
        <v>7</v>
      </c>
      <c r="J52" s="99">
        <f t="shared" si="2"/>
        <v>116</v>
      </c>
      <c r="K52" s="100"/>
      <c r="L52" s="99">
        <f t="shared" si="3"/>
        <v>915</v>
      </c>
      <c r="M52" s="100"/>
      <c r="N52" s="75">
        <f t="shared" si="4"/>
        <v>0.126775956284153</v>
      </c>
      <c r="O52" s="74">
        <f t="shared" si="5"/>
        <v>9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1000</v>
      </c>
      <c r="C53" s="78">
        <f>VLOOKUP('26-99'!$A53, Data!$B$77:$J$101, 3, FALSE)</f>
        <v>52</v>
      </c>
      <c r="D53" s="78">
        <f>VLOOKUP('26-99'!$A53, Data!$B$77:$J$101, 4, FALSE)</f>
        <v>0</v>
      </c>
      <c r="E53" s="78">
        <f>VLOOKUP('26-99'!$A53, Data!$B$77:$J$101, 5, FALSE)</f>
        <v>7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53</v>
      </c>
      <c r="I53" s="78">
        <f>VLOOKUP('26-99'!$A53, Data!$B$77:$J$101, 9, FALSE)</f>
        <v>7</v>
      </c>
      <c r="J53" s="99">
        <f t="shared" si="2"/>
        <v>119</v>
      </c>
      <c r="K53" s="100"/>
      <c r="L53" s="99">
        <f t="shared" si="3"/>
        <v>1119</v>
      </c>
      <c r="M53" s="100"/>
      <c r="N53" s="75">
        <f t="shared" si="4"/>
        <v>0.1063449508489723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1541</v>
      </c>
      <c r="C54" s="78">
        <f>VLOOKUP('26-99'!$A54, Data!$B$77:$J$101, 3, FALSE)</f>
        <v>44</v>
      </c>
      <c r="D54" s="78">
        <f>VLOOKUP('26-99'!$A54, Data!$B$77:$J$101, 4, FALSE)</f>
        <v>2</v>
      </c>
      <c r="E54" s="78">
        <f>VLOOKUP('26-99'!$A54, Data!$B$77:$J$101, 5, FALSE)</f>
        <v>18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41</v>
      </c>
      <c r="I54" s="78">
        <f>VLOOKUP('26-99'!$A54, Data!$B$77:$J$101, 9, FALSE)</f>
        <v>3</v>
      </c>
      <c r="J54" s="99">
        <f t="shared" si="2"/>
        <v>108</v>
      </c>
      <c r="K54" s="100"/>
      <c r="L54" s="99">
        <f t="shared" si="3"/>
        <v>1649</v>
      </c>
      <c r="M54" s="100"/>
      <c r="N54" s="75">
        <f t="shared" si="4"/>
        <v>6.549423893268648E-2</v>
      </c>
      <c r="O54" s="74">
        <f t="shared" si="5"/>
        <v>21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244</v>
      </c>
      <c r="C55" s="78">
        <f>VLOOKUP('26-99'!$A55, Data!$B$77:$J$101, 3, FALSE)</f>
        <v>44</v>
      </c>
      <c r="D55" s="78">
        <f>VLOOKUP('26-99'!$A55, Data!$B$77:$J$101, 4, FALSE)</f>
        <v>0</v>
      </c>
      <c r="E55" s="78">
        <f>VLOOKUP('26-99'!$A55, Data!$B$77:$J$101, 5, FALSE)</f>
        <v>2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21</v>
      </c>
      <c r="I55" s="78">
        <f>VLOOKUP('26-99'!$A55, Data!$B$77:$J$101, 9, FALSE)</f>
        <v>1</v>
      </c>
      <c r="J55" s="99">
        <f t="shared" si="2"/>
        <v>68</v>
      </c>
      <c r="K55" s="100"/>
      <c r="L55" s="99">
        <f t="shared" si="3"/>
        <v>312</v>
      </c>
      <c r="M55" s="100"/>
      <c r="N55" s="75">
        <f t="shared" si="4"/>
        <v>0.21794871794871795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1057</v>
      </c>
      <c r="C56" s="78">
        <f>VLOOKUP('26-99'!$A56, Data!$B$77:$J$101, 3, FALSE)</f>
        <v>36</v>
      </c>
      <c r="D56" s="78">
        <f>VLOOKUP('26-99'!$A56, Data!$B$77:$J$101, 4, FALSE)</f>
        <v>2</v>
      </c>
      <c r="E56" s="78">
        <f>VLOOKUP('26-99'!$A56, Data!$B$77:$J$101, 5, FALSE)</f>
        <v>8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34</v>
      </c>
      <c r="I56" s="78">
        <f>VLOOKUP('26-99'!$A56, Data!$B$77:$J$101, 9, FALSE)</f>
        <v>6</v>
      </c>
      <c r="J56" s="99">
        <f t="shared" si="2"/>
        <v>86</v>
      </c>
      <c r="K56" s="100"/>
      <c r="L56" s="99">
        <f t="shared" si="3"/>
        <v>1143</v>
      </c>
      <c r="M56" s="100"/>
      <c r="N56" s="75">
        <f t="shared" si="4"/>
        <v>7.5240594925634299E-2</v>
      </c>
      <c r="O56" s="74">
        <f t="shared" si="5"/>
        <v>19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2915</v>
      </c>
      <c r="C57" s="78">
        <f>VLOOKUP('26-99'!$A57, Data!$B$77:$J$101, 3, FALSE)</f>
        <v>52</v>
      </c>
      <c r="D57" s="78">
        <f>VLOOKUP('26-99'!$A57, Data!$B$77:$J$101, 4, FALSE)</f>
        <v>1</v>
      </c>
      <c r="E57" s="78">
        <f>VLOOKUP('26-99'!$A57, Data!$B$77:$J$101, 5, FALSE)</f>
        <v>26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100</v>
      </c>
      <c r="I57" s="78">
        <f>VLOOKUP('26-99'!$A57, Data!$B$77:$J$101, 9, FALSE)</f>
        <v>10</v>
      </c>
      <c r="J57" s="99">
        <f t="shared" si="2"/>
        <v>189</v>
      </c>
      <c r="K57" s="100"/>
      <c r="L57" s="99">
        <f t="shared" si="3"/>
        <v>3104</v>
      </c>
      <c r="M57" s="100"/>
      <c r="N57" s="75">
        <f t="shared" si="4"/>
        <v>6.0889175257731958E-2</v>
      </c>
      <c r="O57" s="74">
        <f t="shared" si="5"/>
        <v>22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3487</v>
      </c>
      <c r="C58" s="78">
        <f>VLOOKUP('26-99'!$A58, Data!$B$77:$J$101, 3, FALSE)</f>
        <v>101</v>
      </c>
      <c r="D58" s="78">
        <f>VLOOKUP('26-99'!$A58, Data!$B$77:$J$101, 4, FALSE)</f>
        <v>4</v>
      </c>
      <c r="E58" s="78">
        <f>VLOOKUP('26-99'!$A58, Data!$B$77:$J$101, 5, FALSE)</f>
        <v>26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201</v>
      </c>
      <c r="I58" s="78">
        <f>VLOOKUP('26-99'!$A58, Data!$B$77:$J$101, 9, FALSE)</f>
        <v>15</v>
      </c>
      <c r="J58" s="99">
        <f t="shared" si="2"/>
        <v>347</v>
      </c>
      <c r="K58" s="100"/>
      <c r="L58" s="99">
        <f t="shared" si="3"/>
        <v>3834</v>
      </c>
      <c r="M58" s="100"/>
      <c r="N58" s="75">
        <f t="shared" si="4"/>
        <v>9.0505998956703179E-2</v>
      </c>
      <c r="O58" s="74">
        <f t="shared" si="5"/>
        <v>15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4340</v>
      </c>
      <c r="C59" s="78">
        <f>VLOOKUP('26-99'!$A59, Data!$B$77:$J$101, 3, FALSE)</f>
        <v>313</v>
      </c>
      <c r="D59" s="78">
        <f>VLOOKUP('26-99'!$A59, Data!$B$77:$J$101, 4, FALSE)</f>
        <v>20</v>
      </c>
      <c r="E59" s="78">
        <f>VLOOKUP('26-99'!$A59, Data!$B$77:$J$101, 5, FALSE)</f>
        <v>79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610</v>
      </c>
      <c r="I59" s="78">
        <f>VLOOKUP('26-99'!$A59, Data!$B$77:$J$101, 9, FALSE)</f>
        <v>62</v>
      </c>
      <c r="J59" s="99">
        <f t="shared" si="2"/>
        <v>1084</v>
      </c>
      <c r="K59" s="100"/>
      <c r="L59" s="99">
        <f t="shared" si="3"/>
        <v>5424</v>
      </c>
      <c r="M59" s="100"/>
      <c r="N59" s="75">
        <f t="shared" si="4"/>
        <v>0.19985250737463126</v>
      </c>
      <c r="O59" s="74">
        <f t="shared" si="5"/>
        <v>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2572</v>
      </c>
      <c r="C60" s="78">
        <f>VLOOKUP('26-99'!$A60, Data!$B$77:$J$101, 3, FALSE)</f>
        <v>41</v>
      </c>
      <c r="D60" s="78">
        <f>VLOOKUP('26-99'!$A60, Data!$B$77:$J$101, 4, FALSE)</f>
        <v>4</v>
      </c>
      <c r="E60" s="78">
        <f>VLOOKUP('26-99'!$A60, Data!$B$77:$J$101, 5, FALSE)</f>
        <v>22</v>
      </c>
      <c r="F60" s="78">
        <f>VLOOKUP('26-99'!$A60, Data!$B$77:$J$101, 6, FALSE)</f>
        <v>0</v>
      </c>
      <c r="G60" s="78">
        <f>VLOOKUP('26-99'!$A60, Data!$B$77:$J$101, 7, FALSE)</f>
        <v>0</v>
      </c>
      <c r="H60" s="78">
        <f>VLOOKUP('26-99'!$A60, Data!$B$77:$J$101, 8, FALSE)</f>
        <v>50</v>
      </c>
      <c r="I60" s="78">
        <f>VLOOKUP('26-99'!$A60, Data!$B$77:$J$101, 9, FALSE)</f>
        <v>8</v>
      </c>
      <c r="J60" s="99">
        <f t="shared" si="2"/>
        <v>125</v>
      </c>
      <c r="K60" s="100"/>
      <c r="L60" s="99">
        <f t="shared" si="3"/>
        <v>2697</v>
      </c>
      <c r="M60" s="100"/>
      <c r="N60" s="75">
        <f t="shared" si="4"/>
        <v>4.6347793845012975E-2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1016</v>
      </c>
      <c r="C61" s="78">
        <f>VLOOKUP('26-99'!$A61, Data!$B$77:$J$101, 3, FALSE)</f>
        <v>18</v>
      </c>
      <c r="D61" s="78">
        <f>VLOOKUP('26-99'!$A61, Data!$B$77:$J$101, 4, FALSE)</f>
        <v>0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20</v>
      </c>
      <c r="I61" s="78">
        <f>VLOOKUP('26-99'!$A61, Data!$B$77:$J$101, 9, FALSE)</f>
        <v>1</v>
      </c>
      <c r="J61" s="99">
        <f t="shared" ref="J61" si="6">SUM(C61:I61)</f>
        <v>43</v>
      </c>
      <c r="K61" s="100"/>
      <c r="L61" s="99">
        <f t="shared" si="3"/>
        <v>1059</v>
      </c>
      <c r="M61" s="100"/>
      <c r="N61" s="75">
        <f t="shared" si="4"/>
        <v>4.0604343720491029E-2</v>
      </c>
      <c r="O61" s="74" t="s">
        <v>121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39111</v>
      </c>
      <c r="C62" s="86">
        <f t="shared" ref="C62:L62" si="7">SUM(C37:C61)</f>
        <v>1538</v>
      </c>
      <c r="D62" s="86">
        <f t="shared" si="7"/>
        <v>66</v>
      </c>
      <c r="E62" s="86">
        <f t="shared" si="7"/>
        <v>377</v>
      </c>
      <c r="F62" s="86">
        <f t="shared" si="7"/>
        <v>0</v>
      </c>
      <c r="G62" s="86">
        <f t="shared" si="7"/>
        <v>0</v>
      </c>
      <c r="H62" s="86">
        <f t="shared" si="7"/>
        <v>2063</v>
      </c>
      <c r="I62" s="86">
        <f t="shared" si="7"/>
        <v>232</v>
      </c>
      <c r="J62" s="97">
        <f t="shared" si="7"/>
        <v>4276</v>
      </c>
      <c r="K62" s="98"/>
      <c r="L62" s="97">
        <f t="shared" si="7"/>
        <v>43387</v>
      </c>
      <c r="M62" s="98"/>
      <c r="N62" s="87">
        <f t="shared" si="4"/>
        <v>9.8554866665130109E-2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4276</v>
      </c>
    </row>
    <row r="65" spans="8:14" ht="18" customHeight="1" x14ac:dyDescent="0.25">
      <c r="I65" s="2"/>
      <c r="M65" s="7" t="s">
        <v>41</v>
      </c>
      <c r="N65" s="80">
        <f>N64/L62</f>
        <v>9.8554866665130109E-2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2543</v>
      </c>
    </row>
    <row r="4" spans="1:15" ht="18" customHeight="1" x14ac:dyDescent="0.25">
      <c r="A4" s="101" t="s">
        <v>45</v>
      </c>
      <c r="B4" s="101"/>
      <c r="C4" s="101"/>
      <c r="D4" s="8">
        <f>$L$62</f>
        <v>11983</v>
      </c>
    </row>
    <row r="5" spans="1:15" ht="18" customHeight="1" x14ac:dyDescent="0.25">
      <c r="B5" s="9"/>
      <c r="C5" s="10" t="s">
        <v>44</v>
      </c>
      <c r="D5" s="15">
        <f>$N$65</f>
        <v>0.21221730785279144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0.46376811594202899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0.45833333333333331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0.44186046511627908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0.39873417721518989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07</v>
      </c>
      <c r="C13" s="75">
        <f t="shared" si="1"/>
        <v>0.36956521739130432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0.35897435897435898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0.33445945945945948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0.32793522267206476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0.32608695652173914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0.31645569620253167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04</v>
      </c>
      <c r="C19" s="75">
        <f t="shared" si="1"/>
        <v>0.27927927927927926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0.26576576576576577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0.24550898203592814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0.24550898203592814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0.21348314606741572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0.20717131474103587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0.18808193668528864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0.18473895582329317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0.18165784832451498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22</v>
      </c>
      <c r="C28" s="75">
        <f t="shared" si="1"/>
        <v>0.16561085972850678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0.15914489311163896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0.13731825525040386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0.12953995157384987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0.11896551724137931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123</v>
      </c>
      <c r="K36" s="103"/>
      <c r="L36" s="102" t="s">
        <v>124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166</v>
      </c>
      <c r="C37" s="78">
        <f>VLOOKUP('100+'!$A37, Data!$B$102:$J$126, 3, FALSE)</f>
        <v>29</v>
      </c>
      <c r="D37" s="78">
        <f>VLOOKUP('100+'!$A37, Data!$B$102:$J$126, 4, FALSE)</f>
        <v>2</v>
      </c>
      <c r="E37" s="78">
        <f>VLOOKUP('100+'!$A37, Data!$B$102:$J$126, 5, FALSE)</f>
        <v>3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46</v>
      </c>
      <c r="I37" s="78">
        <f>VLOOKUP('100+'!$A37, Data!$B$102:$J$126, 9, FALSE)</f>
        <v>1</v>
      </c>
      <c r="J37" s="99">
        <f t="shared" ref="J37:J60" si="2">SUM(C37:I37)</f>
        <v>81</v>
      </c>
      <c r="K37" s="100"/>
      <c r="L37" s="99">
        <f t="shared" ref="L37:L61" si="3">SUM(B37:I37)</f>
        <v>247</v>
      </c>
      <c r="M37" s="100"/>
      <c r="N37" s="75">
        <f t="shared" ref="N37:N62" si="4">J37/L37</f>
        <v>0.32793522267206476</v>
      </c>
      <c r="O37" s="74">
        <f t="shared" ref="O37:O60" si="5">RANK(N37,$N$37:$N$60)</f>
        <v>8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108</v>
      </c>
      <c r="C38" s="78">
        <f>VLOOKUP('100+'!$A38, Data!$B$102:$J$126, 3, FALSE)</f>
        <v>27</v>
      </c>
      <c r="D38" s="78">
        <f>VLOOKUP('100+'!$A38, Data!$B$102:$J$126, 4, FALSE)</f>
        <v>1</v>
      </c>
      <c r="E38" s="78">
        <f>VLOOKUP('100+'!$A38, Data!$B$102:$J$126, 5, FALSE)</f>
        <v>4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16</v>
      </c>
      <c r="I38" s="78">
        <f>VLOOKUP('100+'!$A38, Data!$B$102:$J$126, 9, FALSE)</f>
        <v>2</v>
      </c>
      <c r="J38" s="99">
        <f t="shared" si="2"/>
        <v>50</v>
      </c>
      <c r="K38" s="100"/>
      <c r="L38" s="99">
        <f t="shared" si="3"/>
        <v>158</v>
      </c>
      <c r="M38" s="100"/>
      <c r="N38" s="75">
        <f t="shared" si="4"/>
        <v>0.31645569620253167</v>
      </c>
      <c r="O38" s="74">
        <f t="shared" si="5"/>
        <v>10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26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12</v>
      </c>
      <c r="I39" s="78">
        <f>VLOOKUP('100+'!$A39, Data!$B$102:$J$126, 9, FALSE)</f>
        <v>0</v>
      </c>
      <c r="J39" s="99">
        <f t="shared" si="2"/>
        <v>22</v>
      </c>
      <c r="K39" s="100"/>
      <c r="L39" s="99">
        <f t="shared" si="3"/>
        <v>48</v>
      </c>
      <c r="M39" s="100"/>
      <c r="N39" s="75">
        <f t="shared" si="4"/>
        <v>0.45833333333333331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80</v>
      </c>
      <c r="C40" s="78">
        <f>VLOOKUP('100+'!$A40, Data!$B$102:$J$126, 3, FALSE)</f>
        <v>17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12</v>
      </c>
      <c r="I40" s="78">
        <f>VLOOKUP('100+'!$A40, Data!$B$102:$J$126, 9, FALSE)</f>
        <v>0</v>
      </c>
      <c r="J40" s="99">
        <f t="shared" si="2"/>
        <v>31</v>
      </c>
      <c r="K40" s="100"/>
      <c r="L40" s="99">
        <f t="shared" si="3"/>
        <v>111</v>
      </c>
      <c r="M40" s="100"/>
      <c r="N40" s="75">
        <f t="shared" si="4"/>
        <v>0.27927927927927926</v>
      </c>
      <c r="O40" s="74">
        <f t="shared" si="5"/>
        <v>11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199</v>
      </c>
      <c r="C41" s="78">
        <f>VLOOKUP('100+'!$A41, Data!$B$102:$J$126, 3, FALSE)</f>
        <v>17</v>
      </c>
      <c r="D41" s="78">
        <f>VLOOKUP('100+'!$A41, Data!$B$102:$J$126, 4, FALSE)</f>
        <v>2</v>
      </c>
      <c r="E41" s="78">
        <f>VLOOKUP('100+'!$A41, Data!$B$102:$J$126, 5, FALSE)</f>
        <v>3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30</v>
      </c>
      <c r="I41" s="78">
        <f>VLOOKUP('100+'!$A41, Data!$B$102:$J$126, 9, FALSE)</f>
        <v>0</v>
      </c>
      <c r="J41" s="99">
        <f t="shared" si="2"/>
        <v>52</v>
      </c>
      <c r="K41" s="100"/>
      <c r="L41" s="99">
        <f t="shared" si="3"/>
        <v>251</v>
      </c>
      <c r="M41" s="100"/>
      <c r="N41" s="75">
        <f t="shared" si="4"/>
        <v>0.20717131474103587</v>
      </c>
      <c r="O41" s="74">
        <f t="shared" si="5"/>
        <v>16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24</v>
      </c>
      <c r="C42" s="78">
        <f>VLOOKUP('100+'!$A42, Data!$B$102:$J$126, 3, FALSE)</f>
        <v>13</v>
      </c>
      <c r="D42" s="78">
        <f>VLOOKUP('100+'!$A42, Data!$B$102:$J$126, 4, FALSE)</f>
        <v>0</v>
      </c>
      <c r="E42" s="78">
        <f>VLOOKUP('100+'!$A42, Data!$B$102:$J$126, 5, FALSE)</f>
        <v>0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4</v>
      </c>
      <c r="I42" s="78">
        <f>VLOOKUP('100+'!$A42, Data!$B$102:$J$126, 9, FALSE)</f>
        <v>2</v>
      </c>
      <c r="J42" s="99">
        <f t="shared" si="2"/>
        <v>19</v>
      </c>
      <c r="K42" s="100"/>
      <c r="L42" s="99">
        <f t="shared" si="3"/>
        <v>43</v>
      </c>
      <c r="M42" s="100"/>
      <c r="N42" s="75">
        <f t="shared" si="4"/>
        <v>0.44186046511627908</v>
      </c>
      <c r="O42" s="74">
        <f t="shared" si="5"/>
        <v>3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29</v>
      </c>
      <c r="C43" s="78">
        <f>VLOOKUP('100+'!$A43, Data!$B$102:$J$126, 3, FALSE)</f>
        <v>11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5</v>
      </c>
      <c r="I43" s="78">
        <f>VLOOKUP('100+'!$A43, Data!$B$102:$J$126, 9, FALSE)</f>
        <v>0</v>
      </c>
      <c r="J43" s="99">
        <f t="shared" si="2"/>
        <v>17</v>
      </c>
      <c r="K43" s="100"/>
      <c r="L43" s="99">
        <f t="shared" si="3"/>
        <v>46</v>
      </c>
      <c r="M43" s="100"/>
      <c r="N43" s="75">
        <f t="shared" si="4"/>
        <v>0.36956521739130432</v>
      </c>
      <c r="O43" s="74">
        <f t="shared" si="5"/>
        <v>5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801</v>
      </c>
      <c r="C44" s="78">
        <f>VLOOKUP('100+'!$A44, Data!$B$102:$J$126, 3, FALSE)</f>
        <v>94</v>
      </c>
      <c r="D44" s="78">
        <f>VLOOKUP('100+'!$A44, Data!$B$102:$J$126, 4, FALSE)</f>
        <v>4</v>
      </c>
      <c r="E44" s="78">
        <f>VLOOKUP('100+'!$A44, Data!$B$102:$J$126, 5, FALSE)</f>
        <v>1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115</v>
      </c>
      <c r="I44" s="78">
        <f>VLOOKUP('100+'!$A44, Data!$B$102:$J$126, 9, FALSE)</f>
        <v>4</v>
      </c>
      <c r="J44" s="99">
        <f t="shared" si="2"/>
        <v>218</v>
      </c>
      <c r="K44" s="100"/>
      <c r="L44" s="99">
        <f t="shared" si="3"/>
        <v>1019</v>
      </c>
      <c r="M44" s="100"/>
      <c r="N44" s="75">
        <f t="shared" si="4"/>
        <v>0.2139352306182532</v>
      </c>
      <c r="O44" s="74">
        <f t="shared" si="5"/>
        <v>14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95</v>
      </c>
      <c r="C45" s="78">
        <f>VLOOKUP('100+'!$A45, Data!$B$102:$J$126, 3, FALSE)</f>
        <v>34</v>
      </c>
      <c r="D45" s="78">
        <f>VLOOKUP('100+'!$A45, Data!$B$102:$J$126, 4, FALSE)</f>
        <v>2</v>
      </c>
      <c r="E45" s="78">
        <f>VLOOKUP('100+'!$A45, Data!$B$102:$J$126, 5, FALSE)</f>
        <v>2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24</v>
      </c>
      <c r="I45" s="78">
        <f>VLOOKUP('100+'!$A45, Data!$B$102:$J$126, 9, FALSE)</f>
        <v>1</v>
      </c>
      <c r="J45" s="99">
        <f t="shared" si="2"/>
        <v>63</v>
      </c>
      <c r="K45" s="100"/>
      <c r="L45" s="99">
        <f t="shared" si="3"/>
        <v>158</v>
      </c>
      <c r="M45" s="100"/>
      <c r="N45" s="75">
        <f t="shared" si="4"/>
        <v>0.39873417721518989</v>
      </c>
      <c r="O45" s="74">
        <f t="shared" si="5"/>
        <v>4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124</v>
      </c>
      <c r="C46" s="78">
        <f>VLOOKUP('100+'!$A46, Data!$B$102:$J$126, 3, FALSE)</f>
        <v>43</v>
      </c>
      <c r="D46" s="78">
        <f>VLOOKUP('100+'!$A46, Data!$B$102:$J$126, 4, FALSE)</f>
        <v>1</v>
      </c>
      <c r="E46" s="78">
        <f>VLOOKUP('100+'!$A46, Data!$B$102:$J$126, 5, FALSE)</f>
        <v>1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13</v>
      </c>
      <c r="I46" s="78">
        <f>VLOOKUP('100+'!$A46, Data!$B$102:$J$126, 9, FALSE)</f>
        <v>2</v>
      </c>
      <c r="J46" s="99">
        <f t="shared" si="2"/>
        <v>60</v>
      </c>
      <c r="K46" s="100"/>
      <c r="L46" s="99">
        <f t="shared" si="3"/>
        <v>184</v>
      </c>
      <c r="M46" s="100"/>
      <c r="N46" s="75">
        <f t="shared" si="4"/>
        <v>0.32608695652173914</v>
      </c>
      <c r="O46" s="74">
        <f t="shared" si="5"/>
        <v>9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210</v>
      </c>
      <c r="C47" s="78">
        <f>VLOOKUP('100+'!$A47, Data!$B$102:$J$126, 3, FALSE)</f>
        <v>23</v>
      </c>
      <c r="D47" s="78">
        <f>VLOOKUP('100+'!$A47, Data!$B$102:$J$126, 4, FALSE)</f>
        <v>1</v>
      </c>
      <c r="E47" s="78">
        <f>VLOOKUP('100+'!$A47, Data!$B$102:$J$126, 5, FALSE)</f>
        <v>1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30</v>
      </c>
      <c r="I47" s="78">
        <f>VLOOKUP('100+'!$A47, Data!$B$102:$J$126, 9, FALSE)</f>
        <v>2</v>
      </c>
      <c r="J47" s="99">
        <f t="shared" si="2"/>
        <v>57</v>
      </c>
      <c r="K47" s="100"/>
      <c r="L47" s="99">
        <f t="shared" si="3"/>
        <v>267</v>
      </c>
      <c r="M47" s="100"/>
      <c r="N47" s="75">
        <f t="shared" si="4"/>
        <v>0.21348314606741572</v>
      </c>
      <c r="O47" s="74">
        <f t="shared" si="5"/>
        <v>15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1392</v>
      </c>
      <c r="C48" s="78">
        <f>VLOOKUP('100+'!$A48, Data!$B$102:$J$126, 3, FALSE)</f>
        <v>168</v>
      </c>
      <c r="D48" s="78">
        <f>VLOOKUP('100+'!$A48, Data!$B$102:$J$126, 4, FALSE)</f>
        <v>4</v>
      </c>
      <c r="E48" s="78">
        <f>VLOOKUP('100+'!$A48, Data!$B$102:$J$126, 5, FALSE)</f>
        <v>15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116</v>
      </c>
      <c r="I48" s="78">
        <f>VLOOKUP('100+'!$A48, Data!$B$102:$J$126, 9, FALSE)</f>
        <v>6</v>
      </c>
      <c r="J48" s="99">
        <f t="shared" si="2"/>
        <v>309</v>
      </c>
      <c r="K48" s="100"/>
      <c r="L48" s="99">
        <f t="shared" si="3"/>
        <v>1701</v>
      </c>
      <c r="M48" s="100"/>
      <c r="N48" s="75">
        <f t="shared" si="4"/>
        <v>0.18165784832451498</v>
      </c>
      <c r="O48" s="74">
        <f t="shared" si="5"/>
        <v>19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200</v>
      </c>
      <c r="C49" s="78">
        <f>VLOOKUP('100+'!$A49, Data!$B$102:$J$126, 3, FALSE)</f>
        <v>65</v>
      </c>
      <c r="D49" s="78">
        <f>VLOOKUP('100+'!$A49, Data!$B$102:$J$126, 4, FALSE)</f>
        <v>2</v>
      </c>
      <c r="E49" s="78">
        <f>VLOOKUP('100+'!$A49, Data!$B$102:$J$126, 5, FALSE)</f>
        <v>2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43</v>
      </c>
      <c r="I49" s="78">
        <f>VLOOKUP('100+'!$A49, Data!$B$102:$J$126, 9, FALSE)</f>
        <v>0</v>
      </c>
      <c r="J49" s="99">
        <f t="shared" si="2"/>
        <v>112</v>
      </c>
      <c r="K49" s="100"/>
      <c r="L49" s="99">
        <f t="shared" si="3"/>
        <v>312</v>
      </c>
      <c r="M49" s="100"/>
      <c r="N49" s="75">
        <f t="shared" si="4"/>
        <v>0.35897435897435898</v>
      </c>
      <c r="O49" s="74">
        <f t="shared" si="5"/>
        <v>6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534</v>
      </c>
      <c r="C50" s="78">
        <f>VLOOKUP('100+'!$A50, Data!$B$102:$J$126, 3, FALSE)</f>
        <v>38</v>
      </c>
      <c r="D50" s="78">
        <f>VLOOKUP('100+'!$A50, Data!$B$102:$J$126, 4, FALSE)</f>
        <v>1</v>
      </c>
      <c r="E50" s="78">
        <f>VLOOKUP('100+'!$A50, Data!$B$102:$J$126, 5, FALSE)</f>
        <v>5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40</v>
      </c>
      <c r="I50" s="78">
        <f>VLOOKUP('100+'!$A50, Data!$B$102:$J$126, 9, FALSE)</f>
        <v>1</v>
      </c>
      <c r="J50" s="99">
        <f t="shared" si="2"/>
        <v>85</v>
      </c>
      <c r="K50" s="100"/>
      <c r="L50" s="99">
        <f t="shared" si="3"/>
        <v>619</v>
      </c>
      <c r="M50" s="100"/>
      <c r="N50" s="75">
        <f t="shared" si="4"/>
        <v>0.13731825525040386</v>
      </c>
      <c r="O50" s="74">
        <f t="shared" si="5"/>
        <v>22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872</v>
      </c>
      <c r="C51" s="78">
        <f>VLOOKUP('100+'!$A51, Data!$B$102:$J$126, 3, FALSE)</f>
        <v>98</v>
      </c>
      <c r="D51" s="78">
        <f>VLOOKUP('100+'!$A51, Data!$B$102:$J$126, 4, FALSE)</f>
        <v>4</v>
      </c>
      <c r="E51" s="78">
        <f>VLOOKUP('100+'!$A51, Data!$B$102:$J$126, 5, FALSE)</f>
        <v>6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83</v>
      </c>
      <c r="I51" s="78">
        <f>VLOOKUP('100+'!$A51, Data!$B$102:$J$126, 9, FALSE)</f>
        <v>11</v>
      </c>
      <c r="J51" s="99">
        <f t="shared" si="2"/>
        <v>202</v>
      </c>
      <c r="K51" s="100"/>
      <c r="L51" s="99">
        <f t="shared" si="3"/>
        <v>1074</v>
      </c>
      <c r="M51" s="100"/>
      <c r="N51" s="75">
        <f t="shared" si="4"/>
        <v>0.18808193668528864</v>
      </c>
      <c r="O51" s="74">
        <f t="shared" si="5"/>
        <v>17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163</v>
      </c>
      <c r="C52" s="78">
        <f>VLOOKUP('100+'!$A52, Data!$B$102:$J$126, 3, FALSE)</f>
        <v>37</v>
      </c>
      <c r="D52" s="78">
        <f>VLOOKUP('100+'!$A52, Data!$B$102:$J$126, 4, FALSE)</f>
        <v>1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20</v>
      </c>
      <c r="I52" s="78">
        <f>VLOOKUP('100+'!$A52, Data!$B$102:$J$126, 9, FALSE)</f>
        <v>0</v>
      </c>
      <c r="J52" s="99">
        <f t="shared" si="2"/>
        <v>59</v>
      </c>
      <c r="K52" s="100"/>
      <c r="L52" s="99">
        <f t="shared" si="3"/>
        <v>222</v>
      </c>
      <c r="M52" s="100"/>
      <c r="N52" s="75">
        <f t="shared" si="4"/>
        <v>0.26576576576576577</v>
      </c>
      <c r="O52" s="74">
        <f t="shared" si="5"/>
        <v>12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252</v>
      </c>
      <c r="C53" s="78">
        <f>VLOOKUP('100+'!$A53, Data!$B$102:$J$126, 3, FALSE)</f>
        <v>42</v>
      </c>
      <c r="D53" s="78">
        <f>VLOOKUP('100+'!$A53, Data!$B$102:$J$126, 4, FALSE)</f>
        <v>0</v>
      </c>
      <c r="E53" s="78">
        <f>VLOOKUP('100+'!$A53, Data!$B$102:$J$126, 5, FALSE)</f>
        <v>2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35</v>
      </c>
      <c r="I53" s="78">
        <f>VLOOKUP('100+'!$A53, Data!$B$102:$J$126, 9, FALSE)</f>
        <v>3</v>
      </c>
      <c r="J53" s="99">
        <f t="shared" si="2"/>
        <v>82</v>
      </c>
      <c r="K53" s="100"/>
      <c r="L53" s="99">
        <f t="shared" si="3"/>
        <v>334</v>
      </c>
      <c r="M53" s="100"/>
      <c r="N53" s="75">
        <f t="shared" si="4"/>
        <v>0.24550898203592814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354</v>
      </c>
      <c r="C54" s="78">
        <f>VLOOKUP('100+'!$A54, Data!$B$102:$J$126, 3, FALSE)</f>
        <v>48</v>
      </c>
      <c r="D54" s="78">
        <f>VLOOKUP('100+'!$A54, Data!$B$102:$J$126, 4, FALSE)</f>
        <v>0</v>
      </c>
      <c r="E54" s="78">
        <f>VLOOKUP('100+'!$A54, Data!$B$102:$J$126, 5, FALSE)</f>
        <v>2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17</v>
      </c>
      <c r="I54" s="78">
        <f>VLOOKUP('100+'!$A54, Data!$B$102:$J$126, 9, FALSE)</f>
        <v>0</v>
      </c>
      <c r="J54" s="99">
        <f t="shared" si="2"/>
        <v>67</v>
      </c>
      <c r="K54" s="100"/>
      <c r="L54" s="99">
        <f t="shared" si="3"/>
        <v>421</v>
      </c>
      <c r="M54" s="100"/>
      <c r="N54" s="75">
        <f t="shared" si="4"/>
        <v>0.15914489311163896</v>
      </c>
      <c r="O54" s="74">
        <f t="shared" si="5"/>
        <v>21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37</v>
      </c>
      <c r="C55" s="78">
        <f>VLOOKUP('100+'!$A55, Data!$B$102:$J$126, 3, FALSE)</f>
        <v>20</v>
      </c>
      <c r="D55" s="78">
        <f>VLOOKUP('100+'!$A55, Data!$B$102:$J$126, 4, FALSE)</f>
        <v>0</v>
      </c>
      <c r="E55" s="78">
        <f>VLOOKUP('100+'!$A55, Data!$B$102:$J$126, 5, FALSE)</f>
        <v>1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11</v>
      </c>
      <c r="I55" s="78">
        <f>VLOOKUP('100+'!$A55, Data!$B$102:$J$126, 9, FALSE)</f>
        <v>0</v>
      </c>
      <c r="J55" s="99">
        <f t="shared" si="2"/>
        <v>32</v>
      </c>
      <c r="K55" s="100"/>
      <c r="L55" s="99">
        <f t="shared" si="3"/>
        <v>69</v>
      </c>
      <c r="M55" s="100"/>
      <c r="N55" s="75">
        <f t="shared" si="4"/>
        <v>0.46376811594202899</v>
      </c>
      <c r="O55" s="74">
        <f t="shared" si="5"/>
        <v>1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203</v>
      </c>
      <c r="C56" s="78">
        <f>VLOOKUP('100+'!$A56, Data!$B$102:$J$126, 3, FALSE)</f>
        <v>25</v>
      </c>
      <c r="D56" s="78">
        <f>VLOOKUP('100+'!$A56, Data!$B$102:$J$126, 4, FALSE)</f>
        <v>0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20</v>
      </c>
      <c r="I56" s="78">
        <f>VLOOKUP('100+'!$A56, Data!$B$102:$J$126, 9, FALSE)</f>
        <v>0</v>
      </c>
      <c r="J56" s="99">
        <f t="shared" si="2"/>
        <v>46</v>
      </c>
      <c r="K56" s="100"/>
      <c r="L56" s="99">
        <f t="shared" si="3"/>
        <v>249</v>
      </c>
      <c r="M56" s="100"/>
      <c r="N56" s="75">
        <f t="shared" si="4"/>
        <v>0.18473895582329317</v>
      </c>
      <c r="O56" s="74">
        <f t="shared" si="5"/>
        <v>18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719</v>
      </c>
      <c r="C57" s="78">
        <f>VLOOKUP('100+'!$A57, Data!$B$102:$J$126, 3, FALSE)</f>
        <v>58</v>
      </c>
      <c r="D57" s="78">
        <f>VLOOKUP('100+'!$A57, Data!$B$102:$J$126, 4, FALSE)</f>
        <v>2</v>
      </c>
      <c r="E57" s="78">
        <f>VLOOKUP('100+'!$A57, Data!$B$102:$J$126, 5, FALSE)</f>
        <v>3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42</v>
      </c>
      <c r="I57" s="78">
        <f>VLOOKUP('100+'!$A57, Data!$B$102:$J$126, 9, FALSE)</f>
        <v>2</v>
      </c>
      <c r="J57" s="99">
        <f t="shared" si="2"/>
        <v>107</v>
      </c>
      <c r="K57" s="100"/>
      <c r="L57" s="99">
        <f t="shared" si="3"/>
        <v>826</v>
      </c>
      <c r="M57" s="100"/>
      <c r="N57" s="75">
        <f t="shared" si="4"/>
        <v>0.12953995157384987</v>
      </c>
      <c r="O57" s="74">
        <f t="shared" si="5"/>
        <v>23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922</v>
      </c>
      <c r="C58" s="78">
        <f>VLOOKUP('100+'!$A58, Data!$B$102:$J$126, 3, FALSE)</f>
        <v>73</v>
      </c>
      <c r="D58" s="78">
        <f>VLOOKUP('100+'!$A58, Data!$B$102:$J$126, 4, FALSE)</f>
        <v>1</v>
      </c>
      <c r="E58" s="78">
        <f>VLOOKUP('100+'!$A58, Data!$B$102:$J$126, 5, FALSE)</f>
        <v>6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96</v>
      </c>
      <c r="I58" s="78">
        <f>VLOOKUP('100+'!$A58, Data!$B$102:$J$126, 9, FALSE)</f>
        <v>7</v>
      </c>
      <c r="J58" s="99">
        <f t="shared" si="2"/>
        <v>183</v>
      </c>
      <c r="K58" s="100"/>
      <c r="L58" s="99">
        <f t="shared" si="3"/>
        <v>1105</v>
      </c>
      <c r="M58" s="100"/>
      <c r="N58" s="75">
        <f t="shared" si="4"/>
        <v>0.16561085972850678</v>
      </c>
      <c r="O58" s="74">
        <f t="shared" si="5"/>
        <v>20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985</v>
      </c>
      <c r="C59" s="78">
        <f>VLOOKUP('100+'!$A59, Data!$B$102:$J$126, 3, FALSE)</f>
        <v>197</v>
      </c>
      <c r="D59" s="78">
        <f>VLOOKUP('100+'!$A59, Data!$B$102:$J$126, 4, FALSE)</f>
        <v>7</v>
      </c>
      <c r="E59" s="78">
        <f>VLOOKUP('100+'!$A59, Data!$B$102:$J$126, 5, FALSE)</f>
        <v>27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248</v>
      </c>
      <c r="I59" s="78">
        <f>VLOOKUP('100+'!$A59, Data!$B$102:$J$126, 9, FALSE)</f>
        <v>16</v>
      </c>
      <c r="J59" s="99">
        <f t="shared" si="2"/>
        <v>495</v>
      </c>
      <c r="K59" s="100"/>
      <c r="L59" s="99">
        <f t="shared" si="3"/>
        <v>1480</v>
      </c>
      <c r="M59" s="100"/>
      <c r="N59" s="75">
        <f t="shared" si="4"/>
        <v>0.33445945945945948</v>
      </c>
      <c r="O59" s="74">
        <f t="shared" si="5"/>
        <v>7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511</v>
      </c>
      <c r="C60" s="78">
        <f>VLOOKUP('100+'!$A60, Data!$B$102:$J$126, 3, FALSE)</f>
        <v>31</v>
      </c>
      <c r="D60" s="78">
        <f>VLOOKUP('100+'!$A60, Data!$B$102:$J$126, 4, FALSE)</f>
        <v>1</v>
      </c>
      <c r="E60" s="78">
        <f>VLOOKUP('100+'!$A60, Data!$B$102:$J$126, 5, FALSE)</f>
        <v>2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31</v>
      </c>
      <c r="I60" s="78">
        <f>VLOOKUP('100+'!$A60, Data!$B$102:$J$126, 9, FALSE)</f>
        <v>4</v>
      </c>
      <c r="J60" s="99">
        <f t="shared" si="2"/>
        <v>69</v>
      </c>
      <c r="K60" s="100"/>
      <c r="L60" s="99">
        <f t="shared" si="3"/>
        <v>580</v>
      </c>
      <c r="M60" s="100"/>
      <c r="N60" s="75">
        <f t="shared" si="4"/>
        <v>0.11896551724137931</v>
      </c>
      <c r="O60" s="74">
        <f t="shared" si="5"/>
        <v>24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434</v>
      </c>
      <c r="C61" s="78">
        <f>VLOOKUP('100+'!$A61, Data!$B$102:$J$126, 3, FALSE)</f>
        <v>9</v>
      </c>
      <c r="D61" s="78">
        <f>VLOOKUP('100+'!$A61, Data!$B$102:$J$126, 4, FALSE)</f>
        <v>1</v>
      </c>
      <c r="E61" s="78">
        <f>VLOOKUP('100+'!$A61, Data!$B$102:$J$126, 5, FALSE)</f>
        <v>1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12</v>
      </c>
      <c r="I61" s="78">
        <f>VLOOKUP('100+'!$A61, Data!$B$102:$J$126, 9, FALSE)</f>
        <v>2</v>
      </c>
      <c r="J61" s="99">
        <f t="shared" ref="J61" si="6">SUM(C61:I61)</f>
        <v>25</v>
      </c>
      <c r="K61" s="100"/>
      <c r="L61" s="99">
        <f t="shared" si="3"/>
        <v>459</v>
      </c>
      <c r="M61" s="100"/>
      <c r="N61" s="75">
        <f t="shared" si="4"/>
        <v>5.4466230936819175E-2</v>
      </c>
      <c r="O61" s="74" t="s">
        <v>121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9440</v>
      </c>
      <c r="C62" s="86">
        <f t="shared" ref="C62:L62" si="7">SUM(C37:C61)</f>
        <v>1226</v>
      </c>
      <c r="D62" s="86">
        <f t="shared" si="7"/>
        <v>37</v>
      </c>
      <c r="E62" s="86">
        <f t="shared" si="7"/>
        <v>93</v>
      </c>
      <c r="F62" s="86">
        <f t="shared" si="7"/>
        <v>0</v>
      </c>
      <c r="G62" s="86">
        <f t="shared" si="7"/>
        <v>0</v>
      </c>
      <c r="H62" s="86">
        <f t="shared" si="7"/>
        <v>1121</v>
      </c>
      <c r="I62" s="86">
        <f t="shared" si="7"/>
        <v>66</v>
      </c>
      <c r="J62" s="97">
        <f t="shared" si="7"/>
        <v>2543</v>
      </c>
      <c r="K62" s="98"/>
      <c r="L62" s="97">
        <f t="shared" si="7"/>
        <v>11983</v>
      </c>
      <c r="M62" s="98"/>
      <c r="N62" s="87">
        <f t="shared" si="4"/>
        <v>0.21221730785279144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2543</v>
      </c>
    </row>
    <row r="65" spans="3:14" ht="18" customHeight="1" x14ac:dyDescent="0.25">
      <c r="I65" s="2"/>
      <c r="M65" s="7" t="s">
        <v>41</v>
      </c>
      <c r="N65" s="80">
        <f>N64/L62</f>
        <v>0.21221730785279144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V11" sqref="V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13717</v>
      </c>
    </row>
    <row r="4" spans="1:12" ht="18" customHeight="1" x14ac:dyDescent="0.25">
      <c r="A4" s="101" t="s">
        <v>45</v>
      </c>
      <c r="B4" s="101"/>
      <c r="C4" s="101"/>
      <c r="D4" s="8">
        <f>$L$62</f>
        <v>499348</v>
      </c>
    </row>
    <row r="5" spans="1:12" ht="18" customHeight="1" x14ac:dyDescent="0.25">
      <c r="B5" s="9"/>
      <c r="C5" s="10" t="s">
        <v>44</v>
      </c>
      <c r="D5" s="15">
        <f>$N$65</f>
        <v>2.7469820646122543E-2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122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7.5657894736842105E-2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si="1"/>
        <v>6.4102087131217678E-2</v>
      </c>
    </row>
    <row r="11" spans="1:12" ht="18" customHeight="1" x14ac:dyDescent="0.25">
      <c r="A11" s="74">
        <v>3</v>
      </c>
      <c r="B11" s="74" t="str">
        <f t="shared" si="0"/>
        <v>07</v>
      </c>
      <c r="C11" s="75">
        <f t="shared" si="1"/>
        <v>6.0765191297824456E-2</v>
      </c>
    </row>
    <row r="12" spans="1:12" ht="18" customHeight="1" x14ac:dyDescent="0.25">
      <c r="A12" s="74">
        <v>4</v>
      </c>
      <c r="B12" s="74" t="str">
        <f t="shared" si="0"/>
        <v>13</v>
      </c>
      <c r="C12" s="75">
        <f t="shared" si="1"/>
        <v>5.5593089470128365E-2</v>
      </c>
    </row>
    <row r="13" spans="1:12" ht="18" customHeight="1" x14ac:dyDescent="0.25">
      <c r="A13" s="74">
        <v>5</v>
      </c>
      <c r="B13" s="74" t="str">
        <f t="shared" si="0"/>
        <v>03</v>
      </c>
      <c r="C13" s="75">
        <f t="shared" si="1"/>
        <v>4.8605577689243028E-2</v>
      </c>
    </row>
    <row r="14" spans="1:12" ht="18" customHeight="1" x14ac:dyDescent="0.25">
      <c r="A14" s="74">
        <v>6</v>
      </c>
      <c r="B14" s="74" t="str">
        <f t="shared" si="0"/>
        <v>01</v>
      </c>
      <c r="C14" s="75">
        <f t="shared" si="1"/>
        <v>4.1660918747413435E-2</v>
      </c>
    </row>
    <row r="15" spans="1:12" ht="18" customHeight="1" x14ac:dyDescent="0.25">
      <c r="A15" s="74">
        <v>7</v>
      </c>
      <c r="B15" s="74" t="str">
        <f t="shared" si="0"/>
        <v>09</v>
      </c>
      <c r="C15" s="75">
        <f t="shared" si="1"/>
        <v>4.0473627556512376E-2</v>
      </c>
    </row>
    <row r="16" spans="1:12" ht="18" customHeight="1" x14ac:dyDescent="0.25">
      <c r="A16" s="74">
        <v>8</v>
      </c>
      <c r="B16" s="74" t="str">
        <f t="shared" si="0"/>
        <v>06</v>
      </c>
      <c r="C16" s="75">
        <f t="shared" si="1"/>
        <v>3.5074626865671643E-2</v>
      </c>
    </row>
    <row r="17" spans="1:3" ht="18" customHeight="1" x14ac:dyDescent="0.25">
      <c r="A17" s="74">
        <v>9</v>
      </c>
      <c r="B17" s="74" t="str">
        <f t="shared" si="0"/>
        <v>15</v>
      </c>
      <c r="C17" s="75">
        <f t="shared" si="1"/>
        <v>2.9120032169425641E-2</v>
      </c>
    </row>
    <row r="18" spans="1:3" ht="18" customHeight="1" x14ac:dyDescent="0.25">
      <c r="A18" s="74">
        <v>10</v>
      </c>
      <c r="B18" s="74" t="str">
        <f t="shared" si="0"/>
        <v>04</v>
      </c>
      <c r="C18" s="75">
        <f t="shared" si="1"/>
        <v>2.8393726338561385E-2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2.6896303180895659E-2</v>
      </c>
    </row>
    <row r="20" spans="1:3" ht="18" customHeight="1" x14ac:dyDescent="0.25">
      <c r="A20" s="74">
        <v>12</v>
      </c>
      <c r="B20" s="74" t="str">
        <f t="shared" si="0"/>
        <v>16</v>
      </c>
      <c r="C20" s="75">
        <f t="shared" si="1"/>
        <v>2.5871326759738359E-2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2.4562201501023426E-2</v>
      </c>
    </row>
    <row r="22" spans="1:3" ht="18" customHeight="1" x14ac:dyDescent="0.25">
      <c r="A22" s="74">
        <v>14</v>
      </c>
      <c r="B22" s="74" t="str">
        <f t="shared" si="0"/>
        <v>02</v>
      </c>
      <c r="C22" s="75">
        <f t="shared" si="1"/>
        <v>2.428880385959075E-2</v>
      </c>
    </row>
    <row r="23" spans="1:3" ht="18" customHeight="1" x14ac:dyDescent="0.25">
      <c r="A23" s="74">
        <v>15</v>
      </c>
      <c r="B23" s="74" t="str">
        <f t="shared" si="0"/>
        <v>05</v>
      </c>
      <c r="C23" s="75">
        <f t="shared" si="1"/>
        <v>2.3908351319940228E-2</v>
      </c>
    </row>
    <row r="24" spans="1:3" ht="18" customHeight="1" x14ac:dyDescent="0.25">
      <c r="A24" s="74">
        <v>16</v>
      </c>
      <c r="B24" s="74" t="str">
        <f t="shared" si="0"/>
        <v>08</v>
      </c>
      <c r="C24" s="75">
        <f t="shared" si="1"/>
        <v>2.329934815310045E-2</v>
      </c>
    </row>
    <row r="25" spans="1:3" ht="18" customHeight="1" x14ac:dyDescent="0.25">
      <c r="A25" s="74">
        <v>17</v>
      </c>
      <c r="B25" s="74" t="str">
        <f t="shared" si="0"/>
        <v>10</v>
      </c>
      <c r="C25" s="75">
        <f t="shared" si="1"/>
        <v>2.0175438596491228E-2</v>
      </c>
    </row>
    <row r="26" spans="1:3" ht="18" customHeight="1" x14ac:dyDescent="0.25">
      <c r="A26" s="74">
        <v>18</v>
      </c>
      <c r="B26" s="74" t="str">
        <f t="shared" si="0"/>
        <v>12</v>
      </c>
      <c r="C26" s="75">
        <f t="shared" si="1"/>
        <v>1.8202524437695738E-2</v>
      </c>
    </row>
    <row r="27" spans="1:3" ht="18" customHeight="1" x14ac:dyDescent="0.25">
      <c r="A27" s="74">
        <v>19</v>
      </c>
      <c r="B27" s="74" t="str">
        <f t="shared" si="0"/>
        <v>11</v>
      </c>
      <c r="C27" s="75">
        <f t="shared" si="1"/>
        <v>1.6676747602177484E-2</v>
      </c>
    </row>
    <row r="28" spans="1:3" ht="18" customHeight="1" x14ac:dyDescent="0.25">
      <c r="A28" s="74">
        <v>20</v>
      </c>
      <c r="B28" s="74" t="str">
        <f t="shared" si="0"/>
        <v>21</v>
      </c>
      <c r="C28" s="75">
        <f t="shared" si="1"/>
        <v>1.6499333005687004E-2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1.4164015190393103E-2</v>
      </c>
    </row>
    <row r="30" spans="1:3" ht="18" customHeight="1" x14ac:dyDescent="0.25">
      <c r="A30" s="74">
        <v>22</v>
      </c>
      <c r="B30" s="74" t="str">
        <f t="shared" si="0"/>
        <v>20</v>
      </c>
      <c r="C30" s="75">
        <f t="shared" si="1"/>
        <v>1.2088436456179418E-2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1.1766221496972561E-2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9.5063375583722479E-3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119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123</v>
      </c>
      <c r="K36" s="103"/>
      <c r="L36" s="102" t="s">
        <v>124</v>
      </c>
      <c r="M36" s="103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6947</v>
      </c>
      <c r="C37" s="78">
        <f>VLOOKUP('0-4'!$A37, Data!$B$2:$J$26, 3, FALSE)</f>
        <v>66</v>
      </c>
      <c r="D37" s="78">
        <f>VLOOKUP('0-4'!$A37, Data!$B$2:$J$26, 4, FALSE)</f>
        <v>3</v>
      </c>
      <c r="E37" s="78">
        <f>VLOOKUP('0-4'!$A37, Data!$B$2:$J$26, 5, FALSE)</f>
        <v>15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169</v>
      </c>
      <c r="I37" s="78">
        <f>VLOOKUP('0-4'!$A37, Data!$B$2:$J$26, 9, FALSE)</f>
        <v>49</v>
      </c>
      <c r="J37" s="99">
        <f t="shared" ref="J37:J60" si="2">SUM(C37:I37)</f>
        <v>302</v>
      </c>
      <c r="K37" s="100"/>
      <c r="L37" s="99">
        <f t="shared" ref="L37:L61" si="3">SUM(B37:I37)</f>
        <v>7249</v>
      </c>
      <c r="M37" s="100"/>
      <c r="N37" s="75">
        <f t="shared" ref="N37:N62" si="4">J37/L37</f>
        <v>4.1660918747413435E-2</v>
      </c>
      <c r="O37" s="74">
        <f>RANK(N37,$N$37:$N$60)</f>
        <v>6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5865</v>
      </c>
      <c r="C38" s="78">
        <f>VLOOKUP('0-4'!$A38, Data!$B$2:$J$26, 3, FALSE)</f>
        <v>21</v>
      </c>
      <c r="D38" s="78">
        <f>VLOOKUP('0-4'!$A38, Data!$B$2:$J$26, 4, FALSE)</f>
        <v>0</v>
      </c>
      <c r="E38" s="78">
        <f>VLOOKUP('0-4'!$A38, Data!$B$2:$J$26, 5, FALSE)</f>
        <v>5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97</v>
      </c>
      <c r="I38" s="78">
        <f>VLOOKUP('0-4'!$A38, Data!$B$2:$J$26, 9, FALSE)</f>
        <v>23</v>
      </c>
      <c r="J38" s="99">
        <f t="shared" si="2"/>
        <v>146</v>
      </c>
      <c r="K38" s="100"/>
      <c r="L38" s="99">
        <f t="shared" si="3"/>
        <v>6011</v>
      </c>
      <c r="M38" s="100"/>
      <c r="N38" s="75">
        <f t="shared" si="4"/>
        <v>2.428880385959075E-2</v>
      </c>
      <c r="O38" s="74">
        <f t="shared" ref="O38:O60" si="5">RANK(N38,$N$37:$N$60)</f>
        <v>14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1194</v>
      </c>
      <c r="C39" s="78">
        <f>VLOOKUP('0-4'!$A39, Data!$B$2:$J$26, 3, FALSE)</f>
        <v>23</v>
      </c>
      <c r="D39" s="78">
        <f>VLOOKUP('0-4'!$A39, Data!$B$2:$J$26, 4, FALSE)</f>
        <v>1</v>
      </c>
      <c r="E39" s="78">
        <f>VLOOKUP('0-4'!$A39, Data!$B$2:$J$26, 5, FALSE)</f>
        <v>5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27</v>
      </c>
      <c r="I39" s="78">
        <f>VLOOKUP('0-4'!$A39, Data!$B$2:$J$26, 9, FALSE)</f>
        <v>5</v>
      </c>
      <c r="J39" s="99">
        <f t="shared" si="2"/>
        <v>61</v>
      </c>
      <c r="K39" s="100"/>
      <c r="L39" s="99">
        <f t="shared" si="3"/>
        <v>1255</v>
      </c>
      <c r="M39" s="100"/>
      <c r="N39" s="75">
        <f t="shared" si="4"/>
        <v>4.8605577689243028E-2</v>
      </c>
      <c r="O39" s="74">
        <f t="shared" si="5"/>
        <v>5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3593</v>
      </c>
      <c r="C40" s="78">
        <f>VLOOKUP('0-4'!$A40, Data!$B$2:$J$26, 3, FALSE)</f>
        <v>28</v>
      </c>
      <c r="D40" s="78">
        <f>VLOOKUP('0-4'!$A40, Data!$B$2:$J$26, 4, FALSE)</f>
        <v>1</v>
      </c>
      <c r="E40" s="78">
        <f>VLOOKUP('0-4'!$A40, Data!$B$2:$J$26, 5, FALSE)</f>
        <v>6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59</v>
      </c>
      <c r="I40" s="78">
        <f>VLOOKUP('0-4'!$A40, Data!$B$2:$J$26, 9, FALSE)</f>
        <v>11</v>
      </c>
      <c r="J40" s="99">
        <f t="shared" si="2"/>
        <v>105</v>
      </c>
      <c r="K40" s="100"/>
      <c r="L40" s="99">
        <f t="shared" si="3"/>
        <v>3698</v>
      </c>
      <c r="M40" s="100"/>
      <c r="N40" s="75">
        <f t="shared" si="4"/>
        <v>2.8393726338561385E-2</v>
      </c>
      <c r="O40" s="74">
        <f t="shared" si="5"/>
        <v>10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5879</v>
      </c>
      <c r="C41" s="78">
        <f>VLOOKUP('0-4'!$A41, Data!$B$2:$J$26, 3, FALSE)</f>
        <v>12</v>
      </c>
      <c r="D41" s="78">
        <f>VLOOKUP('0-4'!$A41, Data!$B$2:$J$26, 4, FALSE)</f>
        <v>6</v>
      </c>
      <c r="E41" s="78">
        <f>VLOOKUP('0-4'!$A41, Data!$B$2:$J$26, 5, FALSE)</f>
        <v>12</v>
      </c>
      <c r="F41" s="78">
        <f>VLOOKUP('0-4'!$A41, Data!$B$2:$J$26, 6, FALSE)</f>
        <v>1</v>
      </c>
      <c r="G41" s="78">
        <f>VLOOKUP('0-4'!$A41, Data!$B$2:$J$26, 7, FALSE)</f>
        <v>0</v>
      </c>
      <c r="H41" s="78">
        <f>VLOOKUP('0-4'!$A41, Data!$B$2:$J$26, 8, FALSE)</f>
        <v>104</v>
      </c>
      <c r="I41" s="78">
        <f>VLOOKUP('0-4'!$A41, Data!$B$2:$J$26, 9, FALSE)</f>
        <v>9</v>
      </c>
      <c r="J41" s="99">
        <f t="shared" si="2"/>
        <v>144</v>
      </c>
      <c r="K41" s="100"/>
      <c r="L41" s="99">
        <f t="shared" si="3"/>
        <v>6023</v>
      </c>
      <c r="M41" s="100"/>
      <c r="N41" s="75">
        <f t="shared" si="4"/>
        <v>2.3908351319940228E-2</v>
      </c>
      <c r="O41" s="74">
        <f t="shared" si="5"/>
        <v>15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1293</v>
      </c>
      <c r="C42" s="78">
        <f>VLOOKUP('0-4'!$A42, Data!$B$2:$J$26, 3, FALSE)</f>
        <v>16</v>
      </c>
      <c r="D42" s="78">
        <f>VLOOKUP('0-4'!$A42, Data!$B$2:$J$26, 4, FALSE)</f>
        <v>0</v>
      </c>
      <c r="E42" s="78">
        <f>VLOOKUP('0-4'!$A42, Data!$B$2:$J$26, 5, FALSE)</f>
        <v>4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23</v>
      </c>
      <c r="I42" s="78">
        <f>VLOOKUP('0-4'!$A42, Data!$B$2:$J$26, 9, FALSE)</f>
        <v>4</v>
      </c>
      <c r="J42" s="99">
        <f t="shared" si="2"/>
        <v>47</v>
      </c>
      <c r="K42" s="100"/>
      <c r="L42" s="99">
        <f t="shared" si="3"/>
        <v>1340</v>
      </c>
      <c r="M42" s="100"/>
      <c r="N42" s="75">
        <f t="shared" si="4"/>
        <v>3.5074626865671643E-2</v>
      </c>
      <c r="O42" s="74">
        <f t="shared" si="5"/>
        <v>8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1252</v>
      </c>
      <c r="C43" s="78">
        <f>VLOOKUP('0-4'!$A43, Data!$B$2:$J$26, 3, FALSE)</f>
        <v>25</v>
      </c>
      <c r="D43" s="78">
        <f>VLOOKUP('0-4'!$A43, Data!$B$2:$J$26, 4, FALSE)</f>
        <v>2</v>
      </c>
      <c r="E43" s="78">
        <f>VLOOKUP('0-4'!$A43, Data!$B$2:$J$26, 5, FALSE)</f>
        <v>6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43</v>
      </c>
      <c r="I43" s="78">
        <f>VLOOKUP('0-4'!$A43, Data!$B$2:$J$26, 9, FALSE)</f>
        <v>5</v>
      </c>
      <c r="J43" s="99">
        <f t="shared" si="2"/>
        <v>81</v>
      </c>
      <c r="K43" s="100"/>
      <c r="L43" s="99">
        <f t="shared" si="3"/>
        <v>1333</v>
      </c>
      <c r="M43" s="100"/>
      <c r="N43" s="75">
        <f t="shared" si="4"/>
        <v>6.0765191297824456E-2</v>
      </c>
      <c r="O43" s="74">
        <f t="shared" si="5"/>
        <v>3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29218</v>
      </c>
      <c r="C44" s="78">
        <f>VLOOKUP('0-4'!$A44, Data!$B$2:$J$26, 3, FALSE)</f>
        <v>61</v>
      </c>
      <c r="D44" s="78">
        <f>VLOOKUP('0-4'!$A44, Data!$B$2:$J$26, 4, FALSE)</f>
        <v>7</v>
      </c>
      <c r="E44" s="78">
        <f>VLOOKUP('0-4'!$A44, Data!$B$2:$J$26, 5, FALSE)</f>
        <v>18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575</v>
      </c>
      <c r="I44" s="78">
        <f>VLOOKUP('0-4'!$A44, Data!$B$2:$J$26, 9, FALSE)</f>
        <v>36</v>
      </c>
      <c r="J44" s="99">
        <f t="shared" si="2"/>
        <v>697</v>
      </c>
      <c r="K44" s="100"/>
      <c r="L44" s="99">
        <f t="shared" si="3"/>
        <v>29915</v>
      </c>
      <c r="M44" s="100"/>
      <c r="N44" s="75">
        <f t="shared" si="4"/>
        <v>2.329934815310045E-2</v>
      </c>
      <c r="O44" s="74">
        <f t="shared" si="5"/>
        <v>16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4457</v>
      </c>
      <c r="C45" s="78">
        <f>VLOOKUP('0-4'!$A45, Data!$B$2:$J$26, 3, FALSE)</f>
        <v>21</v>
      </c>
      <c r="D45" s="78">
        <f>VLOOKUP('0-4'!$A45, Data!$B$2:$J$26, 4, FALSE)</f>
        <v>24</v>
      </c>
      <c r="E45" s="78">
        <f>VLOOKUP('0-4'!$A45, Data!$B$2:$J$26, 5, FALSE)</f>
        <v>12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119</v>
      </c>
      <c r="I45" s="78">
        <f>VLOOKUP('0-4'!$A45, Data!$B$2:$J$26, 9, FALSE)</f>
        <v>12</v>
      </c>
      <c r="J45" s="99">
        <f t="shared" si="2"/>
        <v>188</v>
      </c>
      <c r="K45" s="100"/>
      <c r="L45" s="99">
        <f t="shared" si="3"/>
        <v>4645</v>
      </c>
      <c r="M45" s="100"/>
      <c r="N45" s="75">
        <f t="shared" si="4"/>
        <v>4.0473627556512376E-2</v>
      </c>
      <c r="O45" s="74">
        <f t="shared" si="5"/>
        <v>7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7819</v>
      </c>
      <c r="C46" s="78">
        <f>VLOOKUP('0-4'!$A46, Data!$B$2:$J$26, 3, FALSE)</f>
        <v>29</v>
      </c>
      <c r="D46" s="78">
        <f>VLOOKUP('0-4'!$A46, Data!$B$2:$J$26, 4, FALSE)</f>
        <v>4</v>
      </c>
      <c r="E46" s="78">
        <f>VLOOKUP('0-4'!$A46, Data!$B$2:$J$26, 5, FALSE)</f>
        <v>7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94</v>
      </c>
      <c r="I46" s="78">
        <f>VLOOKUP('0-4'!$A46, Data!$B$2:$J$26, 9, FALSE)</f>
        <v>27</v>
      </c>
      <c r="J46" s="99">
        <f t="shared" si="2"/>
        <v>161</v>
      </c>
      <c r="K46" s="100"/>
      <c r="L46" s="99">
        <f t="shared" si="3"/>
        <v>7980</v>
      </c>
      <c r="M46" s="100"/>
      <c r="N46" s="75">
        <f t="shared" si="4"/>
        <v>2.0175438596491228E-2</v>
      </c>
      <c r="O46" s="74">
        <f t="shared" si="5"/>
        <v>17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11380</v>
      </c>
      <c r="C47" s="78">
        <f>VLOOKUP('0-4'!$A47, Data!$B$2:$J$26, 3, FALSE)</f>
        <v>35</v>
      </c>
      <c r="D47" s="78">
        <f>VLOOKUP('0-4'!$A47, Data!$B$2:$J$26, 4, FALSE)</f>
        <v>8</v>
      </c>
      <c r="E47" s="78">
        <f>VLOOKUP('0-4'!$A47, Data!$B$2:$J$26, 5, FALSE)</f>
        <v>14</v>
      </c>
      <c r="F47" s="78">
        <f>VLOOKUP('0-4'!$A47, Data!$B$2:$J$26, 6, FALSE)</f>
        <v>1</v>
      </c>
      <c r="G47" s="78">
        <f>VLOOKUP('0-4'!$A47, Data!$B$2:$J$26, 7, FALSE)</f>
        <v>0</v>
      </c>
      <c r="H47" s="78">
        <f>VLOOKUP('0-4'!$A47, Data!$B$2:$J$26, 8, FALSE)</f>
        <v>128</v>
      </c>
      <c r="I47" s="78">
        <f>VLOOKUP('0-4'!$A47, Data!$B$2:$J$26, 9, FALSE)</f>
        <v>7</v>
      </c>
      <c r="J47" s="99">
        <f t="shared" si="2"/>
        <v>193</v>
      </c>
      <c r="K47" s="100"/>
      <c r="L47" s="99">
        <f t="shared" si="3"/>
        <v>11573</v>
      </c>
      <c r="M47" s="100"/>
      <c r="N47" s="75">
        <f t="shared" si="4"/>
        <v>1.6676747602177484E-2</v>
      </c>
      <c r="O47" s="74">
        <f t="shared" si="5"/>
        <v>19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51726</v>
      </c>
      <c r="C48" s="78">
        <f>VLOOKUP('0-4'!$A48, Data!$B$2:$J$26, 3, FALSE)</f>
        <v>119</v>
      </c>
      <c r="D48" s="78">
        <f>VLOOKUP('0-4'!$A48, Data!$B$2:$J$26, 4, FALSE)</f>
        <v>5</v>
      </c>
      <c r="E48" s="78">
        <f>VLOOKUP('0-4'!$A48, Data!$B$2:$J$26, 5, FALSE)</f>
        <v>42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737</v>
      </c>
      <c r="I48" s="78">
        <f>VLOOKUP('0-4'!$A48, Data!$B$2:$J$26, 9, FALSE)</f>
        <v>56</v>
      </c>
      <c r="J48" s="99">
        <f t="shared" si="2"/>
        <v>959</v>
      </c>
      <c r="K48" s="100"/>
      <c r="L48" s="99">
        <f t="shared" si="3"/>
        <v>52685</v>
      </c>
      <c r="M48" s="100"/>
      <c r="N48" s="75">
        <f t="shared" si="4"/>
        <v>1.8202524437695738E-2</v>
      </c>
      <c r="O48" s="74">
        <f t="shared" si="5"/>
        <v>18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9785</v>
      </c>
      <c r="C49" s="78">
        <f>VLOOKUP('0-4'!$A49, Data!$B$2:$J$26, 3, FALSE)</f>
        <v>96</v>
      </c>
      <c r="D49" s="78">
        <f>VLOOKUP('0-4'!$A49, Data!$B$2:$J$26, 4, FALSE)</f>
        <v>9</v>
      </c>
      <c r="E49" s="78">
        <f>VLOOKUP('0-4'!$A49, Data!$B$2:$J$26, 5, FALSE)</f>
        <v>28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399</v>
      </c>
      <c r="I49" s="78">
        <f>VLOOKUP('0-4'!$A49, Data!$B$2:$J$26, 9, FALSE)</f>
        <v>44</v>
      </c>
      <c r="J49" s="99">
        <f t="shared" si="2"/>
        <v>576</v>
      </c>
      <c r="K49" s="100"/>
      <c r="L49" s="99">
        <f t="shared" si="3"/>
        <v>10361</v>
      </c>
      <c r="M49" s="100"/>
      <c r="N49" s="75">
        <f t="shared" si="4"/>
        <v>5.5593089470128365E-2</v>
      </c>
      <c r="O49" s="74">
        <f t="shared" si="5"/>
        <v>4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23013</v>
      </c>
      <c r="C50" s="78">
        <f>VLOOKUP('0-4'!$A50, Data!$B$2:$J$26, 3, FALSE)</f>
        <v>15</v>
      </c>
      <c r="D50" s="78">
        <f>VLOOKUP('0-4'!$A50, Data!$B$2:$J$26, 4, FALSE)</f>
        <v>3</v>
      </c>
      <c r="E50" s="78">
        <f>VLOOKUP('0-4'!$A50, Data!$B$2:$J$26, 5, FALSE)</f>
        <v>15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115</v>
      </c>
      <c r="I50" s="78">
        <f>VLOOKUP('0-4'!$A50, Data!$B$2:$J$26, 9, FALSE)</f>
        <v>126</v>
      </c>
      <c r="J50" s="99">
        <f t="shared" si="2"/>
        <v>274</v>
      </c>
      <c r="K50" s="100"/>
      <c r="L50" s="99">
        <f t="shared" si="3"/>
        <v>23287</v>
      </c>
      <c r="M50" s="100"/>
      <c r="N50" s="75">
        <f t="shared" si="4"/>
        <v>1.1766221496972561E-2</v>
      </c>
      <c r="O50" s="74">
        <f t="shared" si="5"/>
        <v>23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28973</v>
      </c>
      <c r="C51" s="78">
        <f>VLOOKUP('0-4'!$A51, Data!$B$2:$J$26, 3, FALSE)</f>
        <v>85</v>
      </c>
      <c r="D51" s="78">
        <f>VLOOKUP('0-4'!$A51, Data!$B$2:$J$26, 4, FALSE)</f>
        <v>10</v>
      </c>
      <c r="E51" s="78">
        <f>VLOOKUP('0-4'!$A51, Data!$B$2:$J$26, 5, FALSE)</f>
        <v>33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694</v>
      </c>
      <c r="I51" s="78">
        <f>VLOOKUP('0-4'!$A51, Data!$B$2:$J$26, 9, FALSE)</f>
        <v>47</v>
      </c>
      <c r="J51" s="99">
        <f t="shared" si="2"/>
        <v>869</v>
      </c>
      <c r="K51" s="100"/>
      <c r="L51" s="99">
        <f t="shared" si="3"/>
        <v>29842</v>
      </c>
      <c r="M51" s="100"/>
      <c r="N51" s="75">
        <f t="shared" si="4"/>
        <v>2.9120032169425641E-2</v>
      </c>
      <c r="O51" s="74">
        <f t="shared" si="5"/>
        <v>9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9978</v>
      </c>
      <c r="C52" s="78">
        <f>VLOOKUP('0-4'!$A52, Data!$B$2:$J$26, 3, FALSE)</f>
        <v>71</v>
      </c>
      <c r="D52" s="78">
        <f>VLOOKUP('0-4'!$A52, Data!$B$2:$J$26, 4, FALSE)</f>
        <v>8</v>
      </c>
      <c r="E52" s="78">
        <f>VLOOKUP('0-4'!$A52, Data!$B$2:$J$26, 5, FALSE)</f>
        <v>6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153</v>
      </c>
      <c r="I52" s="78">
        <f>VLOOKUP('0-4'!$A52, Data!$B$2:$J$26, 9, FALSE)</f>
        <v>27</v>
      </c>
      <c r="J52" s="99">
        <f t="shared" si="2"/>
        <v>265</v>
      </c>
      <c r="K52" s="100"/>
      <c r="L52" s="99">
        <f t="shared" si="3"/>
        <v>10243</v>
      </c>
      <c r="M52" s="100"/>
      <c r="N52" s="75">
        <f t="shared" si="4"/>
        <v>2.5871326759738359E-2</v>
      </c>
      <c r="O52" s="74">
        <f t="shared" si="5"/>
        <v>12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8578</v>
      </c>
      <c r="C53" s="78">
        <f>VLOOKUP('0-4'!$A53, Data!$B$2:$J$26, 3, FALSE)</f>
        <v>37</v>
      </c>
      <c r="D53" s="78">
        <f>VLOOKUP('0-4'!$A53, Data!$B$2:$J$26, 4, FALSE)</f>
        <v>5</v>
      </c>
      <c r="E53" s="78">
        <f>VLOOKUP('0-4'!$A53, Data!$B$2:$J$26, 5, FALSE)</f>
        <v>11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144</v>
      </c>
      <c r="I53" s="78">
        <f>VLOOKUP('0-4'!$A53, Data!$B$2:$J$26, 9, FALSE)</f>
        <v>19</v>
      </c>
      <c r="J53" s="99">
        <f t="shared" si="2"/>
        <v>216</v>
      </c>
      <c r="K53" s="100"/>
      <c r="L53" s="99">
        <f t="shared" si="3"/>
        <v>8794</v>
      </c>
      <c r="M53" s="100"/>
      <c r="N53" s="75">
        <f t="shared" si="4"/>
        <v>2.4562201501023426E-2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19210</v>
      </c>
      <c r="C54" s="78">
        <f>VLOOKUP('0-4'!$A54, Data!$B$2:$J$26, 3, FALSE)</f>
        <v>39</v>
      </c>
      <c r="D54" s="78">
        <f>VLOOKUP('0-4'!$A54, Data!$B$2:$J$26, 4, FALSE)</f>
        <v>3</v>
      </c>
      <c r="E54" s="78">
        <f>VLOOKUP('0-4'!$A54, Data!$B$2:$J$26, 5, FALSE)</f>
        <v>10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209</v>
      </c>
      <c r="I54" s="78">
        <f>VLOOKUP('0-4'!$A54, Data!$B$2:$J$26, 9, FALSE)</f>
        <v>15</v>
      </c>
      <c r="J54" s="99">
        <f t="shared" si="2"/>
        <v>276</v>
      </c>
      <c r="K54" s="100"/>
      <c r="L54" s="99">
        <f t="shared" si="3"/>
        <v>19486</v>
      </c>
      <c r="M54" s="100"/>
      <c r="N54" s="75">
        <f t="shared" si="4"/>
        <v>1.4164015190393103E-2</v>
      </c>
      <c r="O54" s="74">
        <f t="shared" si="5"/>
        <v>21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2529</v>
      </c>
      <c r="C55" s="78">
        <f>VLOOKUP('0-4'!$A55, Data!$B$2:$J$26, 3, FALSE)</f>
        <v>57</v>
      </c>
      <c r="D55" s="78">
        <f>VLOOKUP('0-4'!$A55, Data!$B$2:$J$26, 4, FALSE)</f>
        <v>5</v>
      </c>
      <c r="E55" s="78">
        <f>VLOOKUP('0-4'!$A55, Data!$B$2:$J$26, 5, FALSE)</f>
        <v>13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117</v>
      </c>
      <c r="I55" s="78">
        <f>VLOOKUP('0-4'!$A55, Data!$B$2:$J$26, 9, FALSE)</f>
        <v>15</v>
      </c>
      <c r="J55" s="99">
        <f t="shared" si="2"/>
        <v>207</v>
      </c>
      <c r="K55" s="100"/>
      <c r="L55" s="99">
        <f t="shared" si="3"/>
        <v>2736</v>
      </c>
      <c r="M55" s="100"/>
      <c r="N55" s="75">
        <f t="shared" si="4"/>
        <v>7.5657894736842105E-2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12422</v>
      </c>
      <c r="C56" s="78">
        <f>VLOOKUP('0-4'!$A56, Data!$B$2:$J$26, 3, FALSE)</f>
        <v>32</v>
      </c>
      <c r="D56" s="78">
        <f>VLOOKUP('0-4'!$A56, Data!$B$2:$J$26, 4, FALSE)</f>
        <v>5</v>
      </c>
      <c r="E56" s="78">
        <f>VLOOKUP('0-4'!$A56, Data!$B$2:$J$26, 5, FALSE)</f>
        <v>15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84</v>
      </c>
      <c r="I56" s="78">
        <f>VLOOKUP('0-4'!$A56, Data!$B$2:$J$26, 9, FALSE)</f>
        <v>16</v>
      </c>
      <c r="J56" s="99">
        <f t="shared" si="2"/>
        <v>152</v>
      </c>
      <c r="K56" s="100"/>
      <c r="L56" s="99">
        <f t="shared" si="3"/>
        <v>12574</v>
      </c>
      <c r="M56" s="100"/>
      <c r="N56" s="75">
        <f t="shared" si="4"/>
        <v>1.2088436456179418E-2</v>
      </c>
      <c r="O56" s="74">
        <f t="shared" si="5"/>
        <v>22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42024</v>
      </c>
      <c r="C57" s="78">
        <f>VLOOKUP('0-4'!$A57, Data!$B$2:$J$26, 3, FALSE)</f>
        <v>57</v>
      </c>
      <c r="D57" s="78">
        <f>VLOOKUP('0-4'!$A57, Data!$B$2:$J$26, 4, FALSE)</f>
        <v>4</v>
      </c>
      <c r="E57" s="78">
        <f>VLOOKUP('0-4'!$A57, Data!$B$2:$J$26, 5, FALSE)</f>
        <v>9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599</v>
      </c>
      <c r="I57" s="78">
        <f>VLOOKUP('0-4'!$A57, Data!$B$2:$J$26, 9, FALSE)</f>
        <v>36</v>
      </c>
      <c r="J57" s="99">
        <f t="shared" si="2"/>
        <v>705</v>
      </c>
      <c r="K57" s="100"/>
      <c r="L57" s="99">
        <f t="shared" si="3"/>
        <v>42729</v>
      </c>
      <c r="M57" s="100"/>
      <c r="N57" s="75">
        <f t="shared" si="4"/>
        <v>1.6499333005687004E-2</v>
      </c>
      <c r="O57" s="74">
        <f t="shared" si="5"/>
        <v>20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51303</v>
      </c>
      <c r="C58" s="78">
        <f>VLOOKUP('0-4'!$A58, Data!$B$2:$J$26, 3, FALSE)</f>
        <v>126</v>
      </c>
      <c r="D58" s="78">
        <f>VLOOKUP('0-4'!$A58, Data!$B$2:$J$26, 4, FALSE)</f>
        <v>11</v>
      </c>
      <c r="E58" s="78">
        <f>VLOOKUP('0-4'!$A58, Data!$B$2:$J$26, 5, FALSE)</f>
        <v>48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1165</v>
      </c>
      <c r="I58" s="78">
        <f>VLOOKUP('0-4'!$A58, Data!$B$2:$J$26, 9, FALSE)</f>
        <v>68</v>
      </c>
      <c r="J58" s="99">
        <f t="shared" si="2"/>
        <v>1418</v>
      </c>
      <c r="K58" s="100"/>
      <c r="L58" s="99">
        <f t="shared" si="3"/>
        <v>52721</v>
      </c>
      <c r="M58" s="100"/>
      <c r="N58" s="75">
        <f t="shared" si="4"/>
        <v>2.6896303180895659E-2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75468</v>
      </c>
      <c r="C59" s="78">
        <f>VLOOKUP('0-4'!$A59, Data!$B$2:$J$26, 3, FALSE)</f>
        <v>537</v>
      </c>
      <c r="D59" s="78">
        <f>VLOOKUP('0-4'!$A59, Data!$B$2:$J$26, 4, FALSE)</f>
        <v>25</v>
      </c>
      <c r="E59" s="78">
        <f>VLOOKUP('0-4'!$A59, Data!$B$2:$J$26, 5, FALSE)</f>
        <v>161</v>
      </c>
      <c r="F59" s="78">
        <f>VLOOKUP('0-4'!$A59, Data!$B$2:$J$26, 6, FALSE)</f>
        <v>1</v>
      </c>
      <c r="G59" s="78">
        <f>VLOOKUP('0-4'!$A59, Data!$B$2:$J$26, 7, FALSE)</f>
        <v>0</v>
      </c>
      <c r="H59" s="78">
        <f>VLOOKUP('0-4'!$A59, Data!$B$2:$J$26, 8, FALSE)</f>
        <v>4087</v>
      </c>
      <c r="I59" s="78">
        <f>VLOOKUP('0-4'!$A59, Data!$B$2:$J$26, 9, FALSE)</f>
        <v>358</v>
      </c>
      <c r="J59" s="99">
        <f t="shared" si="2"/>
        <v>5169</v>
      </c>
      <c r="K59" s="100"/>
      <c r="L59" s="99">
        <f t="shared" si="3"/>
        <v>80637</v>
      </c>
      <c r="M59" s="100"/>
      <c r="N59" s="75">
        <f t="shared" si="4"/>
        <v>6.4102087131217678E-2</v>
      </c>
      <c r="O59" s="74">
        <f t="shared" si="5"/>
        <v>2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29695</v>
      </c>
      <c r="C60" s="78">
        <f>VLOOKUP('0-4'!$A60, Data!$B$2:$J$26, 3, FALSE)</f>
        <v>37</v>
      </c>
      <c r="D60" s="78">
        <f>VLOOKUP('0-4'!$A60, Data!$B$2:$J$26, 4, FALSE)</f>
        <v>6</v>
      </c>
      <c r="E60" s="78">
        <f>VLOOKUP('0-4'!$A60, Data!$B$2:$J$26, 5, FALSE)</f>
        <v>15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206</v>
      </c>
      <c r="I60" s="78">
        <f>VLOOKUP('0-4'!$A60, Data!$B$2:$J$26, 9, FALSE)</f>
        <v>21</v>
      </c>
      <c r="J60" s="99">
        <f t="shared" si="2"/>
        <v>285</v>
      </c>
      <c r="K60" s="100"/>
      <c r="L60" s="99">
        <f t="shared" si="3"/>
        <v>29980</v>
      </c>
      <c r="M60" s="100"/>
      <c r="N60" s="75">
        <f t="shared" si="4"/>
        <v>9.5063375583722479E-3</v>
      </c>
      <c r="O60" s="74">
        <f t="shared" si="5"/>
        <v>24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42030</v>
      </c>
      <c r="C61" s="78">
        <f>VLOOKUP('0-4'!$A61, Data!$B$2:$J$26, 3, FALSE)</f>
        <v>44</v>
      </c>
      <c r="D61" s="78">
        <f>VLOOKUP('0-4'!$A61, Data!$B$2:$J$26, 4, FALSE)</f>
        <v>2</v>
      </c>
      <c r="E61" s="78">
        <f>VLOOKUP('0-4'!$A61, Data!$B$2:$J$26, 5, FALSE)</f>
        <v>9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134</v>
      </c>
      <c r="I61" s="78">
        <f>VLOOKUP('0-4'!$A61, Data!$B$2:$J$26, 9, FALSE)</f>
        <v>32</v>
      </c>
      <c r="J61" s="99">
        <f t="shared" ref="J61" si="6">SUM(C61:I61)</f>
        <v>221</v>
      </c>
      <c r="K61" s="100"/>
      <c r="L61" s="99">
        <f t="shared" si="3"/>
        <v>42251</v>
      </c>
      <c r="M61" s="100"/>
      <c r="N61" s="75">
        <f t="shared" si="4"/>
        <v>5.2306454285105681E-3</v>
      </c>
      <c r="O61" s="74" t="s">
        <v>121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485631</v>
      </c>
      <c r="C62" s="86">
        <f t="shared" ref="C62:L62" si="7">SUM(C37:C61)</f>
        <v>1689</v>
      </c>
      <c r="D62" s="86">
        <f t="shared" si="7"/>
        <v>157</v>
      </c>
      <c r="E62" s="86">
        <f t="shared" si="7"/>
        <v>519</v>
      </c>
      <c r="F62" s="86">
        <f t="shared" si="7"/>
        <v>3</v>
      </c>
      <c r="G62" s="86">
        <f t="shared" si="7"/>
        <v>0</v>
      </c>
      <c r="H62" s="86">
        <f t="shared" si="7"/>
        <v>10281</v>
      </c>
      <c r="I62" s="86">
        <f t="shared" si="7"/>
        <v>1068</v>
      </c>
      <c r="J62" s="97">
        <f t="shared" si="7"/>
        <v>13717</v>
      </c>
      <c r="K62" s="98"/>
      <c r="L62" s="97">
        <f t="shared" si="7"/>
        <v>499348</v>
      </c>
      <c r="M62" s="98"/>
      <c r="N62" s="87">
        <f t="shared" si="4"/>
        <v>2.7469820646122543E-2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13717</v>
      </c>
      <c r="P64" s="16"/>
    </row>
    <row r="65" spans="1:182" ht="18" customHeight="1" x14ac:dyDescent="0.25">
      <c r="I65" s="2"/>
      <c r="M65" s="7" t="s">
        <v>41</v>
      </c>
      <c r="N65" s="15">
        <f>J62/L62</f>
        <v>2.7469820646122543E-2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A2" sqref="A2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6947</v>
      </c>
      <c r="D2" s="3">
        <v>66</v>
      </c>
      <c r="E2" s="3">
        <v>3</v>
      </c>
      <c r="F2" s="3">
        <v>15</v>
      </c>
      <c r="G2" s="3">
        <v>0</v>
      </c>
      <c r="H2" s="3">
        <v>0</v>
      </c>
      <c r="I2" s="3">
        <v>169</v>
      </c>
      <c r="J2" s="3">
        <v>49</v>
      </c>
      <c r="K2" s="3">
        <f>SUM(C2:J2)</f>
        <v>7249</v>
      </c>
      <c r="L2" s="3">
        <f>SUM(D2:J2)</f>
        <v>302</v>
      </c>
      <c r="M2" s="12">
        <f>L2/K2</f>
        <v>4.1660918747413435E-2</v>
      </c>
    </row>
    <row r="3" spans="1:13" x14ac:dyDescent="0.25">
      <c r="A3" s="3" t="s">
        <v>63</v>
      </c>
      <c r="B3" s="3">
        <v>2</v>
      </c>
      <c r="C3" s="3">
        <v>5865</v>
      </c>
      <c r="D3" s="3">
        <v>21</v>
      </c>
      <c r="E3" s="3">
        <v>0</v>
      </c>
      <c r="F3" s="3">
        <v>5</v>
      </c>
      <c r="G3" s="3">
        <v>0</v>
      </c>
      <c r="H3" s="3">
        <v>0</v>
      </c>
      <c r="I3" s="3">
        <v>97</v>
      </c>
      <c r="J3" s="3">
        <v>23</v>
      </c>
      <c r="K3" s="3">
        <f t="shared" ref="K3:K68" si="0">SUM(C3:J3)</f>
        <v>6011</v>
      </c>
      <c r="L3" s="3">
        <f t="shared" ref="L3:L68" si="1">SUM(D3:J3)</f>
        <v>146</v>
      </c>
      <c r="M3" s="12">
        <f t="shared" ref="M3:M68" si="2">L3/K3</f>
        <v>2.428880385959075E-2</v>
      </c>
    </row>
    <row r="4" spans="1:13" x14ac:dyDescent="0.25">
      <c r="A4" s="3" t="s">
        <v>63</v>
      </c>
      <c r="B4" s="3">
        <v>3</v>
      </c>
      <c r="C4" s="3">
        <v>1194</v>
      </c>
      <c r="D4" s="3">
        <v>23</v>
      </c>
      <c r="E4" s="3">
        <v>1</v>
      </c>
      <c r="F4" s="3">
        <v>5</v>
      </c>
      <c r="G4" s="3">
        <v>0</v>
      </c>
      <c r="H4" s="3">
        <v>0</v>
      </c>
      <c r="I4" s="3">
        <v>27</v>
      </c>
      <c r="J4" s="3">
        <v>5</v>
      </c>
      <c r="K4" s="3">
        <f t="shared" si="0"/>
        <v>1255</v>
      </c>
      <c r="L4" s="3">
        <f t="shared" si="1"/>
        <v>61</v>
      </c>
      <c r="M4" s="12">
        <f t="shared" si="2"/>
        <v>4.8605577689243028E-2</v>
      </c>
    </row>
    <row r="5" spans="1:13" x14ac:dyDescent="0.25">
      <c r="A5" s="3" t="s">
        <v>63</v>
      </c>
      <c r="B5" s="3">
        <v>4</v>
      </c>
      <c r="C5" s="3">
        <v>3593</v>
      </c>
      <c r="D5" s="3">
        <v>28</v>
      </c>
      <c r="E5" s="3">
        <v>1</v>
      </c>
      <c r="F5" s="3">
        <v>6</v>
      </c>
      <c r="G5" s="3">
        <v>0</v>
      </c>
      <c r="H5" s="3">
        <v>0</v>
      </c>
      <c r="I5" s="3">
        <v>59</v>
      </c>
      <c r="J5" s="3">
        <v>11</v>
      </c>
      <c r="K5" s="3">
        <f t="shared" si="0"/>
        <v>3698</v>
      </c>
      <c r="L5" s="3">
        <f t="shared" si="1"/>
        <v>105</v>
      </c>
      <c r="M5" s="12">
        <f t="shared" si="2"/>
        <v>2.8393726338561385E-2</v>
      </c>
    </row>
    <row r="6" spans="1:13" x14ac:dyDescent="0.25">
      <c r="A6" s="3" t="s">
        <v>63</v>
      </c>
      <c r="B6" s="3">
        <v>5</v>
      </c>
      <c r="C6" s="3">
        <v>5879</v>
      </c>
      <c r="D6" s="3">
        <v>12</v>
      </c>
      <c r="E6" s="3">
        <v>6</v>
      </c>
      <c r="F6" s="3">
        <v>12</v>
      </c>
      <c r="G6" s="3">
        <v>1</v>
      </c>
      <c r="H6" s="3">
        <v>0</v>
      </c>
      <c r="I6" s="3">
        <v>104</v>
      </c>
      <c r="J6" s="3">
        <v>9</v>
      </c>
      <c r="K6" s="3">
        <f t="shared" si="0"/>
        <v>6023</v>
      </c>
      <c r="L6" s="3">
        <f t="shared" si="1"/>
        <v>144</v>
      </c>
      <c r="M6" s="12">
        <f t="shared" si="2"/>
        <v>2.3908351319940228E-2</v>
      </c>
    </row>
    <row r="7" spans="1:13" x14ac:dyDescent="0.25">
      <c r="A7" s="3" t="s">
        <v>63</v>
      </c>
      <c r="B7" s="3">
        <v>6</v>
      </c>
      <c r="C7" s="3">
        <v>1293</v>
      </c>
      <c r="D7" s="3">
        <v>16</v>
      </c>
      <c r="E7" s="3">
        <v>0</v>
      </c>
      <c r="F7" s="3">
        <v>4</v>
      </c>
      <c r="G7" s="3">
        <v>0</v>
      </c>
      <c r="H7" s="3">
        <v>0</v>
      </c>
      <c r="I7" s="3">
        <v>23</v>
      </c>
      <c r="J7" s="3">
        <v>4</v>
      </c>
      <c r="K7" s="3">
        <f t="shared" si="0"/>
        <v>1340</v>
      </c>
      <c r="L7" s="3">
        <f t="shared" si="1"/>
        <v>47</v>
      </c>
      <c r="M7" s="12">
        <f t="shared" si="2"/>
        <v>3.5074626865671643E-2</v>
      </c>
    </row>
    <row r="8" spans="1:13" x14ac:dyDescent="0.25">
      <c r="A8" s="3" t="s">
        <v>63</v>
      </c>
      <c r="B8" s="3">
        <v>7</v>
      </c>
      <c r="C8" s="3">
        <v>1252</v>
      </c>
      <c r="D8" s="3">
        <v>25</v>
      </c>
      <c r="E8" s="3">
        <v>2</v>
      </c>
      <c r="F8" s="3">
        <v>6</v>
      </c>
      <c r="G8" s="3">
        <v>0</v>
      </c>
      <c r="H8" s="3">
        <v>0</v>
      </c>
      <c r="I8" s="3">
        <v>43</v>
      </c>
      <c r="J8" s="3">
        <v>5</v>
      </c>
      <c r="K8" s="3">
        <f t="shared" si="0"/>
        <v>1333</v>
      </c>
      <c r="L8" s="3">
        <f t="shared" si="1"/>
        <v>81</v>
      </c>
      <c r="M8" s="12">
        <f t="shared" si="2"/>
        <v>6.0765191297824456E-2</v>
      </c>
    </row>
    <row r="9" spans="1:13" x14ac:dyDescent="0.25">
      <c r="A9" s="3" t="s">
        <v>63</v>
      </c>
      <c r="B9" s="3">
        <v>8</v>
      </c>
      <c r="C9" s="3">
        <v>29218</v>
      </c>
      <c r="D9" s="3">
        <v>61</v>
      </c>
      <c r="E9" s="3">
        <v>7</v>
      </c>
      <c r="F9" s="3">
        <v>18</v>
      </c>
      <c r="G9" s="3">
        <v>0</v>
      </c>
      <c r="H9" s="3">
        <v>0</v>
      </c>
      <c r="I9" s="3">
        <v>575</v>
      </c>
      <c r="J9" s="3">
        <v>36</v>
      </c>
      <c r="K9" s="3">
        <f t="shared" si="0"/>
        <v>29915</v>
      </c>
      <c r="L9" s="3">
        <f t="shared" si="1"/>
        <v>697</v>
      </c>
      <c r="M9" s="12">
        <f t="shared" si="2"/>
        <v>2.329934815310045E-2</v>
      </c>
    </row>
    <row r="10" spans="1:13" x14ac:dyDescent="0.25">
      <c r="A10" s="3" t="s">
        <v>63</v>
      </c>
      <c r="B10" s="3">
        <v>9</v>
      </c>
      <c r="C10" s="3">
        <v>4457</v>
      </c>
      <c r="D10" s="3">
        <v>21</v>
      </c>
      <c r="E10" s="3">
        <v>24</v>
      </c>
      <c r="F10" s="3">
        <v>12</v>
      </c>
      <c r="G10" s="3">
        <v>0</v>
      </c>
      <c r="H10" s="3">
        <v>0</v>
      </c>
      <c r="I10" s="3">
        <v>119</v>
      </c>
      <c r="J10" s="3">
        <v>12</v>
      </c>
      <c r="K10" s="3">
        <f t="shared" si="0"/>
        <v>4645</v>
      </c>
      <c r="L10" s="3">
        <f t="shared" si="1"/>
        <v>188</v>
      </c>
      <c r="M10" s="12">
        <f t="shared" si="2"/>
        <v>4.0473627556512376E-2</v>
      </c>
    </row>
    <row r="11" spans="1:13" x14ac:dyDescent="0.25">
      <c r="A11" s="3" t="s">
        <v>63</v>
      </c>
      <c r="B11" s="3">
        <v>10</v>
      </c>
      <c r="C11" s="3">
        <v>7819</v>
      </c>
      <c r="D11" s="3">
        <v>29</v>
      </c>
      <c r="E11" s="3">
        <v>4</v>
      </c>
      <c r="F11" s="3">
        <v>7</v>
      </c>
      <c r="G11" s="3">
        <v>0</v>
      </c>
      <c r="H11" s="3">
        <v>0</v>
      </c>
      <c r="I11" s="3">
        <v>94</v>
      </c>
      <c r="J11" s="3">
        <v>27</v>
      </c>
      <c r="K11" s="3">
        <f t="shared" si="0"/>
        <v>7980</v>
      </c>
      <c r="L11" s="3">
        <f t="shared" si="1"/>
        <v>161</v>
      </c>
      <c r="M11" s="12">
        <f t="shared" si="2"/>
        <v>2.0175438596491228E-2</v>
      </c>
    </row>
    <row r="12" spans="1:13" x14ac:dyDescent="0.25">
      <c r="A12" s="3" t="s">
        <v>63</v>
      </c>
      <c r="B12" s="3">
        <v>11</v>
      </c>
      <c r="C12" s="3">
        <v>11380</v>
      </c>
      <c r="D12" s="3">
        <v>35</v>
      </c>
      <c r="E12" s="3">
        <v>8</v>
      </c>
      <c r="F12" s="3">
        <v>14</v>
      </c>
      <c r="G12" s="3">
        <v>1</v>
      </c>
      <c r="H12" s="3">
        <v>0</v>
      </c>
      <c r="I12" s="3">
        <v>128</v>
      </c>
      <c r="J12" s="3">
        <v>7</v>
      </c>
      <c r="K12" s="3">
        <f t="shared" si="0"/>
        <v>11573</v>
      </c>
      <c r="L12" s="3">
        <f t="shared" si="1"/>
        <v>193</v>
      </c>
      <c r="M12" s="12">
        <f t="shared" si="2"/>
        <v>1.6676747602177484E-2</v>
      </c>
    </row>
    <row r="13" spans="1:13" x14ac:dyDescent="0.25">
      <c r="A13" s="3" t="s">
        <v>63</v>
      </c>
      <c r="B13" s="3">
        <v>12</v>
      </c>
      <c r="C13" s="3">
        <v>51726</v>
      </c>
      <c r="D13" s="3">
        <v>119</v>
      </c>
      <c r="E13" s="3">
        <v>5</v>
      </c>
      <c r="F13" s="3">
        <v>42</v>
      </c>
      <c r="G13" s="3">
        <v>0</v>
      </c>
      <c r="H13" s="3">
        <v>0</v>
      </c>
      <c r="I13" s="3">
        <v>737</v>
      </c>
      <c r="J13" s="3">
        <v>56</v>
      </c>
      <c r="K13" s="3">
        <f t="shared" si="0"/>
        <v>52685</v>
      </c>
      <c r="L13" s="3">
        <f t="shared" si="1"/>
        <v>959</v>
      </c>
      <c r="M13" s="12">
        <f t="shared" si="2"/>
        <v>1.8202524437695738E-2</v>
      </c>
    </row>
    <row r="14" spans="1:13" x14ac:dyDescent="0.25">
      <c r="A14" s="3" t="s">
        <v>63</v>
      </c>
      <c r="B14" s="3">
        <v>13</v>
      </c>
      <c r="C14" s="3">
        <v>9785</v>
      </c>
      <c r="D14" s="3">
        <v>96</v>
      </c>
      <c r="E14" s="3">
        <v>9</v>
      </c>
      <c r="F14" s="3">
        <v>28</v>
      </c>
      <c r="G14" s="3">
        <v>0</v>
      </c>
      <c r="H14" s="3">
        <v>0</v>
      </c>
      <c r="I14" s="3">
        <v>399</v>
      </c>
      <c r="J14" s="3">
        <v>44</v>
      </c>
      <c r="K14" s="3">
        <f t="shared" si="0"/>
        <v>10361</v>
      </c>
      <c r="L14" s="3">
        <f t="shared" si="1"/>
        <v>576</v>
      </c>
      <c r="M14" s="12">
        <f t="shared" si="2"/>
        <v>5.5593089470128365E-2</v>
      </c>
    </row>
    <row r="15" spans="1:13" x14ac:dyDescent="0.25">
      <c r="A15" s="3" t="s">
        <v>63</v>
      </c>
      <c r="B15" s="3">
        <v>14</v>
      </c>
      <c r="C15" s="3">
        <v>23013</v>
      </c>
      <c r="D15" s="3">
        <v>15</v>
      </c>
      <c r="E15" s="3">
        <v>3</v>
      </c>
      <c r="F15" s="3">
        <v>15</v>
      </c>
      <c r="G15" s="3">
        <v>0</v>
      </c>
      <c r="H15" s="3">
        <v>0</v>
      </c>
      <c r="I15" s="3">
        <v>115</v>
      </c>
      <c r="J15" s="3">
        <v>126</v>
      </c>
      <c r="K15" s="3">
        <f t="shared" si="0"/>
        <v>23287</v>
      </c>
      <c r="L15" s="3">
        <f t="shared" si="1"/>
        <v>274</v>
      </c>
      <c r="M15" s="12">
        <f t="shared" si="2"/>
        <v>1.1766221496972561E-2</v>
      </c>
    </row>
    <row r="16" spans="1:13" x14ac:dyDescent="0.25">
      <c r="A16" s="3" t="s">
        <v>63</v>
      </c>
      <c r="B16" s="3">
        <v>15</v>
      </c>
      <c r="C16" s="3">
        <v>28973</v>
      </c>
      <c r="D16" s="3">
        <v>85</v>
      </c>
      <c r="E16" s="3">
        <v>10</v>
      </c>
      <c r="F16" s="3">
        <v>33</v>
      </c>
      <c r="G16" s="3">
        <v>0</v>
      </c>
      <c r="H16" s="3">
        <v>0</v>
      </c>
      <c r="I16" s="3">
        <v>694</v>
      </c>
      <c r="J16" s="3">
        <v>47</v>
      </c>
      <c r="K16" s="3">
        <f t="shared" si="0"/>
        <v>29842</v>
      </c>
      <c r="L16" s="3">
        <f t="shared" si="1"/>
        <v>869</v>
      </c>
      <c r="M16" s="12">
        <f t="shared" si="2"/>
        <v>2.9120032169425641E-2</v>
      </c>
    </row>
    <row r="17" spans="1:14" x14ac:dyDescent="0.25">
      <c r="A17" s="3" t="s">
        <v>63</v>
      </c>
      <c r="B17" s="3">
        <v>16</v>
      </c>
      <c r="C17" s="3">
        <v>9978</v>
      </c>
      <c r="D17" s="3">
        <v>71</v>
      </c>
      <c r="E17" s="3">
        <v>8</v>
      </c>
      <c r="F17" s="3">
        <v>6</v>
      </c>
      <c r="G17" s="3">
        <v>0</v>
      </c>
      <c r="H17" s="3">
        <v>0</v>
      </c>
      <c r="I17" s="3">
        <v>153</v>
      </c>
      <c r="J17" s="3">
        <v>27</v>
      </c>
      <c r="K17" s="3">
        <f t="shared" si="0"/>
        <v>10243</v>
      </c>
      <c r="L17" s="3">
        <f t="shared" si="1"/>
        <v>265</v>
      </c>
      <c r="M17" s="12">
        <f t="shared" si="2"/>
        <v>2.5871326759738359E-2</v>
      </c>
    </row>
    <row r="18" spans="1:14" x14ac:dyDescent="0.25">
      <c r="A18" s="3" t="s">
        <v>63</v>
      </c>
      <c r="B18" s="3">
        <v>17</v>
      </c>
      <c r="C18" s="3">
        <v>8578</v>
      </c>
      <c r="D18" s="3">
        <v>37</v>
      </c>
      <c r="E18" s="3">
        <v>5</v>
      </c>
      <c r="F18" s="3">
        <v>11</v>
      </c>
      <c r="G18" s="3">
        <v>0</v>
      </c>
      <c r="H18" s="3">
        <v>0</v>
      </c>
      <c r="I18" s="3">
        <v>144</v>
      </c>
      <c r="J18" s="3">
        <v>19</v>
      </c>
      <c r="K18" s="3">
        <f t="shared" si="0"/>
        <v>8794</v>
      </c>
      <c r="L18" s="3">
        <f t="shared" si="1"/>
        <v>216</v>
      </c>
      <c r="M18" s="12">
        <f t="shared" si="2"/>
        <v>2.4562201501023426E-2</v>
      </c>
    </row>
    <row r="19" spans="1:14" x14ac:dyDescent="0.25">
      <c r="A19" s="3" t="s">
        <v>63</v>
      </c>
      <c r="B19" s="3">
        <v>18</v>
      </c>
      <c r="C19" s="3">
        <v>19210</v>
      </c>
      <c r="D19" s="3">
        <v>39</v>
      </c>
      <c r="E19" s="3">
        <v>3</v>
      </c>
      <c r="F19" s="3">
        <v>10</v>
      </c>
      <c r="G19" s="3">
        <v>0</v>
      </c>
      <c r="H19" s="3">
        <v>0</v>
      </c>
      <c r="I19" s="3">
        <v>209</v>
      </c>
      <c r="J19" s="3">
        <v>15</v>
      </c>
      <c r="K19" s="3">
        <f t="shared" si="0"/>
        <v>19486</v>
      </c>
      <c r="L19" s="3">
        <f t="shared" si="1"/>
        <v>276</v>
      </c>
      <c r="M19" s="12">
        <f t="shared" si="2"/>
        <v>1.4164015190393103E-2</v>
      </c>
    </row>
    <row r="20" spans="1:14" x14ac:dyDescent="0.25">
      <c r="A20" s="3" t="s">
        <v>63</v>
      </c>
      <c r="B20" s="3">
        <v>19</v>
      </c>
      <c r="C20" s="3">
        <v>2529</v>
      </c>
      <c r="D20" s="3">
        <v>57</v>
      </c>
      <c r="E20" s="3">
        <v>5</v>
      </c>
      <c r="F20" s="3">
        <v>13</v>
      </c>
      <c r="G20" s="3">
        <v>0</v>
      </c>
      <c r="H20" s="3">
        <v>0</v>
      </c>
      <c r="I20" s="3">
        <v>117</v>
      </c>
      <c r="J20" s="3">
        <v>15</v>
      </c>
      <c r="K20" s="3">
        <f t="shared" si="0"/>
        <v>2736</v>
      </c>
      <c r="L20" s="3">
        <f t="shared" si="1"/>
        <v>207</v>
      </c>
      <c r="M20" s="12">
        <f t="shared" si="2"/>
        <v>7.5657894736842105E-2</v>
      </c>
    </row>
    <row r="21" spans="1:14" x14ac:dyDescent="0.25">
      <c r="A21" s="3" t="s">
        <v>63</v>
      </c>
      <c r="B21" s="3">
        <v>20</v>
      </c>
      <c r="C21" s="3">
        <v>12422</v>
      </c>
      <c r="D21" s="3">
        <v>32</v>
      </c>
      <c r="E21" s="3">
        <v>5</v>
      </c>
      <c r="F21" s="3">
        <v>15</v>
      </c>
      <c r="G21" s="3">
        <v>0</v>
      </c>
      <c r="H21" s="3">
        <v>0</v>
      </c>
      <c r="I21" s="3">
        <v>84</v>
      </c>
      <c r="J21" s="3">
        <v>16</v>
      </c>
      <c r="K21" s="3">
        <f t="shared" si="0"/>
        <v>12574</v>
      </c>
      <c r="L21" s="3">
        <f t="shared" si="1"/>
        <v>152</v>
      </c>
      <c r="M21" s="12">
        <f t="shared" si="2"/>
        <v>1.2088436456179418E-2</v>
      </c>
    </row>
    <row r="22" spans="1:14" x14ac:dyDescent="0.25">
      <c r="A22" s="3" t="s">
        <v>63</v>
      </c>
      <c r="B22" s="3">
        <v>21</v>
      </c>
      <c r="C22" s="3">
        <v>42024</v>
      </c>
      <c r="D22" s="3">
        <v>57</v>
      </c>
      <c r="E22" s="3">
        <v>4</v>
      </c>
      <c r="F22" s="3">
        <v>9</v>
      </c>
      <c r="G22" s="3">
        <v>0</v>
      </c>
      <c r="H22" s="3">
        <v>0</v>
      </c>
      <c r="I22" s="3">
        <v>599</v>
      </c>
      <c r="J22" s="3">
        <v>36</v>
      </c>
      <c r="K22" s="3">
        <f t="shared" si="0"/>
        <v>42729</v>
      </c>
      <c r="L22" s="3">
        <f t="shared" si="1"/>
        <v>705</v>
      </c>
      <c r="M22" s="12">
        <f t="shared" si="2"/>
        <v>1.6499333005687004E-2</v>
      </c>
    </row>
    <row r="23" spans="1:14" x14ac:dyDescent="0.25">
      <c r="A23" s="3" t="s">
        <v>63</v>
      </c>
      <c r="B23" s="3">
        <v>22</v>
      </c>
      <c r="C23" s="3">
        <v>51303</v>
      </c>
      <c r="D23" s="3">
        <v>126</v>
      </c>
      <c r="E23" s="3">
        <v>11</v>
      </c>
      <c r="F23" s="3">
        <v>48</v>
      </c>
      <c r="G23" s="3">
        <v>0</v>
      </c>
      <c r="H23" s="3">
        <v>0</v>
      </c>
      <c r="I23" s="3">
        <v>1165</v>
      </c>
      <c r="J23" s="3">
        <v>68</v>
      </c>
      <c r="K23" s="3">
        <f t="shared" si="0"/>
        <v>52721</v>
      </c>
      <c r="L23" s="3">
        <f t="shared" si="1"/>
        <v>1418</v>
      </c>
      <c r="M23" s="12">
        <f t="shared" si="2"/>
        <v>2.6896303180895659E-2</v>
      </c>
    </row>
    <row r="24" spans="1:14" x14ac:dyDescent="0.25">
      <c r="A24" s="3" t="s">
        <v>63</v>
      </c>
      <c r="B24" s="3">
        <v>23</v>
      </c>
      <c r="C24" s="3">
        <v>75468</v>
      </c>
      <c r="D24" s="3">
        <v>537</v>
      </c>
      <c r="E24" s="3">
        <v>25</v>
      </c>
      <c r="F24" s="3">
        <v>161</v>
      </c>
      <c r="G24" s="3">
        <v>1</v>
      </c>
      <c r="H24" s="3">
        <v>0</v>
      </c>
      <c r="I24" s="3">
        <v>4087</v>
      </c>
      <c r="J24" s="3">
        <v>358</v>
      </c>
      <c r="K24" s="3">
        <f t="shared" si="0"/>
        <v>80637</v>
      </c>
      <c r="L24" s="3">
        <f t="shared" si="1"/>
        <v>5169</v>
      </c>
      <c r="M24" s="12">
        <f t="shared" si="2"/>
        <v>6.4102087131217678E-2</v>
      </c>
    </row>
    <row r="25" spans="1:14" x14ac:dyDescent="0.25">
      <c r="A25" s="3" t="s">
        <v>63</v>
      </c>
      <c r="B25" s="3">
        <v>24</v>
      </c>
      <c r="C25" s="3">
        <v>29695</v>
      </c>
      <c r="D25" s="3">
        <v>37</v>
      </c>
      <c r="E25" s="3">
        <v>6</v>
      </c>
      <c r="F25" s="3">
        <v>15</v>
      </c>
      <c r="G25" s="3">
        <v>0</v>
      </c>
      <c r="H25" s="3">
        <v>0</v>
      </c>
      <c r="I25" s="3">
        <v>206</v>
      </c>
      <c r="J25" s="3">
        <v>21</v>
      </c>
      <c r="K25" s="3">
        <f t="shared" si="0"/>
        <v>29980</v>
      </c>
      <c r="L25" s="3">
        <f t="shared" si="1"/>
        <v>285</v>
      </c>
      <c r="M25" s="12">
        <f t="shared" si="2"/>
        <v>9.5063375583722479E-3</v>
      </c>
    </row>
    <row r="26" spans="1:14" x14ac:dyDescent="0.25">
      <c r="A26" s="3" t="s">
        <v>63</v>
      </c>
      <c r="B26" s="3">
        <v>98</v>
      </c>
      <c r="C26" s="3">
        <v>42030</v>
      </c>
      <c r="D26" s="3">
        <v>44</v>
      </c>
      <c r="E26" s="3">
        <v>2</v>
      </c>
      <c r="F26" s="3">
        <v>9</v>
      </c>
      <c r="G26" s="3">
        <v>0</v>
      </c>
      <c r="H26" s="3">
        <v>0</v>
      </c>
      <c r="I26" s="3">
        <v>134</v>
      </c>
      <c r="J26" s="3">
        <v>32</v>
      </c>
      <c r="K26" s="3">
        <f t="shared" ref="K26" si="3">SUM(C26:J26)</f>
        <v>42251</v>
      </c>
      <c r="L26" s="3">
        <f t="shared" ref="L26" si="4">SUM(D26:J26)</f>
        <v>221</v>
      </c>
      <c r="M26" s="12">
        <f t="shared" ref="M26" si="5">L26/K26</f>
        <v>5.2306454285105681E-3</v>
      </c>
    </row>
    <row r="27" spans="1:14" x14ac:dyDescent="0.25">
      <c r="A27" s="3" t="s">
        <v>64</v>
      </c>
      <c r="B27" s="3">
        <v>1</v>
      </c>
      <c r="C27" s="3">
        <v>1947</v>
      </c>
      <c r="D27" s="3">
        <v>47</v>
      </c>
      <c r="E27" s="3">
        <v>1</v>
      </c>
      <c r="F27" s="3">
        <v>9</v>
      </c>
      <c r="G27" s="3">
        <v>0</v>
      </c>
      <c r="H27" s="3">
        <v>0</v>
      </c>
      <c r="I27" s="3">
        <v>101</v>
      </c>
      <c r="J27" s="3">
        <v>23</v>
      </c>
      <c r="K27" s="3">
        <f t="shared" si="0"/>
        <v>2128</v>
      </c>
      <c r="L27" s="3">
        <f t="shared" si="1"/>
        <v>181</v>
      </c>
      <c r="M27" s="12">
        <f t="shared" si="2"/>
        <v>8.5056390977443608E-2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1591</v>
      </c>
      <c r="D28" s="3">
        <v>20</v>
      </c>
      <c r="E28" s="3">
        <v>1</v>
      </c>
      <c r="F28" s="3">
        <v>5</v>
      </c>
      <c r="G28" s="3">
        <v>0</v>
      </c>
      <c r="H28" s="3">
        <v>0</v>
      </c>
      <c r="I28" s="3">
        <v>30</v>
      </c>
      <c r="J28" s="3">
        <v>16</v>
      </c>
      <c r="K28" s="3">
        <f t="shared" si="0"/>
        <v>1663</v>
      </c>
      <c r="L28" s="3">
        <f t="shared" si="1"/>
        <v>72</v>
      </c>
      <c r="M28" s="12">
        <f t="shared" si="2"/>
        <v>4.3295249549007819E-2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411</v>
      </c>
      <c r="D29" s="3">
        <v>14</v>
      </c>
      <c r="E29" s="3">
        <v>1</v>
      </c>
      <c r="F29" s="3">
        <v>2</v>
      </c>
      <c r="G29" s="3">
        <v>0</v>
      </c>
      <c r="H29" s="3">
        <v>0</v>
      </c>
      <c r="I29" s="3">
        <v>13</v>
      </c>
      <c r="J29" s="3">
        <v>1</v>
      </c>
      <c r="K29" s="3">
        <f t="shared" si="0"/>
        <v>442</v>
      </c>
      <c r="L29" s="3">
        <f t="shared" si="1"/>
        <v>31</v>
      </c>
      <c r="M29" s="12">
        <f t="shared" si="2"/>
        <v>7.0135746606334842E-2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1239</v>
      </c>
      <c r="D30" s="3">
        <v>23</v>
      </c>
      <c r="E30" s="3">
        <v>4</v>
      </c>
      <c r="F30" s="3">
        <v>7</v>
      </c>
      <c r="G30" s="3">
        <v>0</v>
      </c>
      <c r="H30" s="3">
        <v>0</v>
      </c>
      <c r="I30" s="3">
        <v>38</v>
      </c>
      <c r="J30" s="3">
        <v>4</v>
      </c>
      <c r="K30" s="3">
        <f t="shared" si="0"/>
        <v>1315</v>
      </c>
      <c r="L30" s="3">
        <f t="shared" si="1"/>
        <v>76</v>
      </c>
      <c r="M30" s="12">
        <f t="shared" si="2"/>
        <v>5.7794676806083647E-2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1669</v>
      </c>
      <c r="D31" s="3">
        <v>20</v>
      </c>
      <c r="E31" s="3">
        <v>0</v>
      </c>
      <c r="F31" s="3">
        <v>16</v>
      </c>
      <c r="G31" s="3">
        <v>0</v>
      </c>
      <c r="H31" s="3">
        <v>0</v>
      </c>
      <c r="I31" s="3">
        <v>37</v>
      </c>
      <c r="J31" s="3">
        <v>4</v>
      </c>
      <c r="K31" s="3">
        <f t="shared" si="0"/>
        <v>1746</v>
      </c>
      <c r="L31" s="3">
        <f t="shared" si="1"/>
        <v>77</v>
      </c>
      <c r="M31" s="12">
        <f t="shared" si="2"/>
        <v>4.4100801832760599E-2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420</v>
      </c>
      <c r="D32" s="3">
        <v>26</v>
      </c>
      <c r="E32" s="3">
        <v>1</v>
      </c>
      <c r="F32" s="3">
        <v>9</v>
      </c>
      <c r="G32" s="3">
        <v>0</v>
      </c>
      <c r="H32" s="3">
        <v>0</v>
      </c>
      <c r="I32" s="3">
        <v>10</v>
      </c>
      <c r="J32" s="3">
        <v>3</v>
      </c>
      <c r="K32" s="3">
        <f t="shared" si="0"/>
        <v>469</v>
      </c>
      <c r="L32" s="3">
        <f t="shared" si="1"/>
        <v>49</v>
      </c>
      <c r="M32" s="12">
        <f t="shared" si="2"/>
        <v>0.1044776119402985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441</v>
      </c>
      <c r="D33" s="3">
        <v>15</v>
      </c>
      <c r="E33" s="3">
        <v>1</v>
      </c>
      <c r="F33" s="3">
        <v>4</v>
      </c>
      <c r="G33" s="3">
        <v>0</v>
      </c>
      <c r="H33" s="3">
        <v>0</v>
      </c>
      <c r="I33" s="3">
        <v>22</v>
      </c>
      <c r="J33" s="3">
        <v>1</v>
      </c>
      <c r="K33" s="3">
        <f t="shared" si="0"/>
        <v>484</v>
      </c>
      <c r="L33" s="3">
        <f t="shared" si="1"/>
        <v>43</v>
      </c>
      <c r="M33" s="12">
        <f t="shared" si="2"/>
        <v>8.8842975206611566E-2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7215</v>
      </c>
      <c r="D34" s="3">
        <v>46</v>
      </c>
      <c r="E34" s="3">
        <v>4</v>
      </c>
      <c r="F34" s="3">
        <v>17</v>
      </c>
      <c r="G34" s="3">
        <v>0</v>
      </c>
      <c r="H34" s="3">
        <v>0</v>
      </c>
      <c r="I34" s="3">
        <v>146</v>
      </c>
      <c r="J34" s="3">
        <v>8</v>
      </c>
      <c r="K34" s="3">
        <f t="shared" si="0"/>
        <v>7436</v>
      </c>
      <c r="L34" s="3">
        <f t="shared" si="1"/>
        <v>221</v>
      </c>
      <c r="M34" s="12">
        <f t="shared" si="2"/>
        <v>2.972027972027972E-2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1261</v>
      </c>
      <c r="D35" s="3">
        <v>21</v>
      </c>
      <c r="E35" s="3">
        <v>5</v>
      </c>
      <c r="F35" s="3">
        <v>4</v>
      </c>
      <c r="G35" s="3">
        <v>1</v>
      </c>
      <c r="H35" s="3">
        <v>0</v>
      </c>
      <c r="I35" s="3">
        <v>45</v>
      </c>
      <c r="J35" s="3">
        <v>5</v>
      </c>
      <c r="K35" s="3">
        <f t="shared" si="0"/>
        <v>1342</v>
      </c>
      <c r="L35" s="3">
        <f t="shared" si="1"/>
        <v>81</v>
      </c>
      <c r="M35" s="12">
        <f t="shared" si="2"/>
        <v>6.0357675111773472E-2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2212</v>
      </c>
      <c r="D36" s="3">
        <v>34</v>
      </c>
      <c r="E36" s="3">
        <v>0</v>
      </c>
      <c r="F36" s="3">
        <v>8</v>
      </c>
      <c r="G36" s="3">
        <v>0</v>
      </c>
      <c r="H36" s="3">
        <v>0</v>
      </c>
      <c r="I36" s="3">
        <v>46</v>
      </c>
      <c r="J36" s="3">
        <v>3</v>
      </c>
      <c r="K36" s="3">
        <f t="shared" si="0"/>
        <v>2303</v>
      </c>
      <c r="L36" s="3">
        <f t="shared" si="1"/>
        <v>91</v>
      </c>
      <c r="M36" s="12">
        <f t="shared" si="2"/>
        <v>3.9513677811550151E-2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2791</v>
      </c>
      <c r="D37" s="3">
        <v>36</v>
      </c>
      <c r="E37" s="3">
        <v>1</v>
      </c>
      <c r="F37" s="3">
        <v>22</v>
      </c>
      <c r="G37" s="3">
        <v>0</v>
      </c>
      <c r="H37" s="3">
        <v>0</v>
      </c>
      <c r="I37" s="3">
        <v>48</v>
      </c>
      <c r="J37" s="3">
        <v>7</v>
      </c>
      <c r="K37" s="3">
        <f t="shared" si="0"/>
        <v>2905</v>
      </c>
      <c r="L37" s="3">
        <f t="shared" si="1"/>
        <v>114</v>
      </c>
      <c r="M37" s="12">
        <f t="shared" si="2"/>
        <v>3.9242685025817556E-2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11630</v>
      </c>
      <c r="D38" s="3">
        <v>94</v>
      </c>
      <c r="E38" s="3">
        <v>2</v>
      </c>
      <c r="F38" s="3">
        <v>27</v>
      </c>
      <c r="G38" s="3">
        <v>0</v>
      </c>
      <c r="H38" s="3">
        <v>0</v>
      </c>
      <c r="I38" s="3">
        <v>225</v>
      </c>
      <c r="J38" s="3">
        <v>22</v>
      </c>
      <c r="K38" s="3">
        <f t="shared" si="0"/>
        <v>12000</v>
      </c>
      <c r="L38" s="3">
        <f t="shared" si="1"/>
        <v>370</v>
      </c>
      <c r="M38" s="12">
        <f t="shared" si="2"/>
        <v>3.0833333333333334E-2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2519</v>
      </c>
      <c r="D39" s="3">
        <v>106</v>
      </c>
      <c r="E39" s="3">
        <v>7</v>
      </c>
      <c r="F39" s="3">
        <v>30</v>
      </c>
      <c r="G39" s="3">
        <v>0</v>
      </c>
      <c r="H39" s="3">
        <v>0</v>
      </c>
      <c r="I39" s="3">
        <v>114</v>
      </c>
      <c r="J39" s="3">
        <v>17</v>
      </c>
      <c r="K39" s="3">
        <f t="shared" si="0"/>
        <v>2793</v>
      </c>
      <c r="L39" s="3">
        <f t="shared" si="1"/>
        <v>274</v>
      </c>
      <c r="M39" s="12">
        <f t="shared" si="2"/>
        <v>9.8102398854278558E-2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5115</v>
      </c>
      <c r="D40" s="3">
        <v>15</v>
      </c>
      <c r="E40" s="3">
        <v>2</v>
      </c>
      <c r="F40" s="3">
        <v>24</v>
      </c>
      <c r="G40" s="3">
        <v>0</v>
      </c>
      <c r="H40" s="3">
        <v>0</v>
      </c>
      <c r="I40" s="3">
        <v>52</v>
      </c>
      <c r="J40" s="3">
        <v>15</v>
      </c>
      <c r="K40" s="3">
        <f t="shared" si="0"/>
        <v>5223</v>
      </c>
      <c r="L40" s="3">
        <f t="shared" si="1"/>
        <v>108</v>
      </c>
      <c r="M40" s="12">
        <f t="shared" si="2"/>
        <v>2.067777139574957E-2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6519</v>
      </c>
      <c r="D41" s="3">
        <v>61</v>
      </c>
      <c r="E41" s="3">
        <v>2</v>
      </c>
      <c r="F41" s="3">
        <v>23</v>
      </c>
      <c r="G41" s="3">
        <v>0</v>
      </c>
      <c r="H41" s="3">
        <v>0</v>
      </c>
      <c r="I41" s="3">
        <v>185</v>
      </c>
      <c r="J41" s="3">
        <v>14</v>
      </c>
      <c r="K41" s="3">
        <f t="shared" si="0"/>
        <v>6804</v>
      </c>
      <c r="L41" s="3">
        <f t="shared" si="1"/>
        <v>285</v>
      </c>
      <c r="M41" s="12">
        <f t="shared" si="2"/>
        <v>4.1887125220458551E-2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2503</v>
      </c>
      <c r="D42" s="3">
        <v>49</v>
      </c>
      <c r="E42" s="3">
        <v>1</v>
      </c>
      <c r="F42" s="3">
        <v>7</v>
      </c>
      <c r="G42" s="3">
        <v>0</v>
      </c>
      <c r="H42" s="3">
        <v>0</v>
      </c>
      <c r="I42" s="3">
        <v>59</v>
      </c>
      <c r="J42" s="3">
        <v>8</v>
      </c>
      <c r="K42" s="3">
        <f t="shared" si="0"/>
        <v>2627</v>
      </c>
      <c r="L42" s="3">
        <f t="shared" si="1"/>
        <v>124</v>
      </c>
      <c r="M42" s="12">
        <f t="shared" si="2"/>
        <v>4.7202131709173964E-2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2323</v>
      </c>
      <c r="D43" s="3">
        <v>35</v>
      </c>
      <c r="E43" s="3">
        <v>1</v>
      </c>
      <c r="F43" s="3">
        <v>8</v>
      </c>
      <c r="G43" s="3">
        <v>0</v>
      </c>
      <c r="H43" s="3">
        <v>0</v>
      </c>
      <c r="I43" s="3">
        <v>46</v>
      </c>
      <c r="J43" s="3">
        <v>7</v>
      </c>
      <c r="K43" s="3">
        <f t="shared" si="0"/>
        <v>2420</v>
      </c>
      <c r="L43" s="3">
        <f t="shared" si="1"/>
        <v>97</v>
      </c>
      <c r="M43" s="12">
        <f t="shared" si="2"/>
        <v>4.0082644628099171E-2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4082</v>
      </c>
      <c r="D44" s="3">
        <v>36</v>
      </c>
      <c r="E44" s="3">
        <v>0</v>
      </c>
      <c r="F44" s="3">
        <v>12</v>
      </c>
      <c r="G44" s="3">
        <v>0</v>
      </c>
      <c r="H44" s="3">
        <v>0</v>
      </c>
      <c r="I44" s="3">
        <v>70</v>
      </c>
      <c r="J44" s="3">
        <v>4</v>
      </c>
      <c r="K44" s="3">
        <f t="shared" si="0"/>
        <v>4204</v>
      </c>
      <c r="L44" s="3">
        <f t="shared" si="1"/>
        <v>122</v>
      </c>
      <c r="M44" s="12">
        <f t="shared" si="2"/>
        <v>2.9019980970504282E-2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804</v>
      </c>
      <c r="D45" s="3">
        <v>44</v>
      </c>
      <c r="E45" s="3">
        <v>1</v>
      </c>
      <c r="F45" s="3">
        <v>7</v>
      </c>
      <c r="G45" s="3">
        <v>0</v>
      </c>
      <c r="H45" s="3">
        <v>0</v>
      </c>
      <c r="I45" s="3">
        <v>45</v>
      </c>
      <c r="J45" s="3">
        <v>8</v>
      </c>
      <c r="K45" s="3">
        <f t="shared" si="0"/>
        <v>909</v>
      </c>
      <c r="L45" s="3">
        <f t="shared" si="1"/>
        <v>105</v>
      </c>
      <c r="M45" s="12">
        <f t="shared" si="2"/>
        <v>0.11551155115511551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2843</v>
      </c>
      <c r="D46" s="3">
        <v>17</v>
      </c>
      <c r="E46" s="3">
        <v>2</v>
      </c>
      <c r="F46" s="3">
        <v>12</v>
      </c>
      <c r="G46" s="3">
        <v>0</v>
      </c>
      <c r="H46" s="3">
        <v>0</v>
      </c>
      <c r="I46" s="3">
        <v>39</v>
      </c>
      <c r="J46" s="3">
        <v>11</v>
      </c>
      <c r="K46" s="3">
        <f t="shared" si="0"/>
        <v>2924</v>
      </c>
      <c r="L46" s="3">
        <f t="shared" si="1"/>
        <v>81</v>
      </c>
      <c r="M46" s="12">
        <f t="shared" si="2"/>
        <v>2.7701778385772913E-2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7810</v>
      </c>
      <c r="D47" s="3">
        <v>54</v>
      </c>
      <c r="E47" s="3">
        <v>2</v>
      </c>
      <c r="F47" s="3">
        <v>9</v>
      </c>
      <c r="G47" s="3">
        <v>0</v>
      </c>
      <c r="H47" s="3">
        <v>0</v>
      </c>
      <c r="I47" s="3">
        <v>146</v>
      </c>
      <c r="J47" s="3">
        <v>6</v>
      </c>
      <c r="K47" s="3">
        <f t="shared" si="0"/>
        <v>8027</v>
      </c>
      <c r="L47" s="3">
        <f t="shared" si="1"/>
        <v>217</v>
      </c>
      <c r="M47" s="12">
        <f t="shared" si="2"/>
        <v>2.7033761056434534E-2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9065</v>
      </c>
      <c r="D48" s="3">
        <v>77</v>
      </c>
      <c r="E48" s="3">
        <v>1</v>
      </c>
      <c r="F48" s="3">
        <v>14</v>
      </c>
      <c r="G48" s="3">
        <v>0</v>
      </c>
      <c r="H48" s="3">
        <v>0</v>
      </c>
      <c r="I48" s="3">
        <v>239</v>
      </c>
      <c r="J48" s="3">
        <v>24</v>
      </c>
      <c r="K48" s="3">
        <f t="shared" si="0"/>
        <v>9420</v>
      </c>
      <c r="L48" s="3">
        <f t="shared" si="1"/>
        <v>355</v>
      </c>
      <c r="M48" s="12">
        <f t="shared" si="2"/>
        <v>3.7685774946921442E-2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12845</v>
      </c>
      <c r="D49" s="3">
        <v>298</v>
      </c>
      <c r="E49" s="3">
        <v>20</v>
      </c>
      <c r="F49" s="3">
        <v>78</v>
      </c>
      <c r="G49" s="3">
        <v>2</v>
      </c>
      <c r="H49" s="3">
        <v>0</v>
      </c>
      <c r="I49" s="3">
        <v>943</v>
      </c>
      <c r="J49" s="3">
        <v>107</v>
      </c>
      <c r="K49" s="3">
        <f t="shared" si="0"/>
        <v>14293</v>
      </c>
      <c r="L49" s="3">
        <f t="shared" si="1"/>
        <v>1448</v>
      </c>
      <c r="M49" s="12">
        <f t="shared" si="2"/>
        <v>0.10130833275029735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7054</v>
      </c>
      <c r="D50" s="3">
        <v>37</v>
      </c>
      <c r="E50" s="3">
        <v>2</v>
      </c>
      <c r="F50" s="3">
        <v>16</v>
      </c>
      <c r="G50" s="3">
        <v>0</v>
      </c>
      <c r="H50" s="3">
        <v>0</v>
      </c>
      <c r="I50" s="3">
        <v>70</v>
      </c>
      <c r="J50" s="3">
        <v>5</v>
      </c>
      <c r="K50" s="3">
        <f t="shared" si="0"/>
        <v>7184</v>
      </c>
      <c r="L50" s="3">
        <f t="shared" si="1"/>
        <v>130</v>
      </c>
      <c r="M50" s="12">
        <f t="shared" si="2"/>
        <v>1.8095768374164812E-2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2925</v>
      </c>
      <c r="D51" s="3">
        <v>18</v>
      </c>
      <c r="E51" s="3">
        <v>1</v>
      </c>
      <c r="F51" s="3">
        <v>3</v>
      </c>
      <c r="G51" s="3">
        <v>0</v>
      </c>
      <c r="H51" s="3">
        <v>0</v>
      </c>
      <c r="I51" s="3">
        <v>26</v>
      </c>
      <c r="J51" s="3">
        <v>6</v>
      </c>
      <c r="K51" s="3">
        <f t="shared" ref="K51" si="6">SUM(C51:J51)</f>
        <v>2979</v>
      </c>
      <c r="L51" s="3">
        <f t="shared" ref="L51" si="7">SUM(D51:J51)</f>
        <v>54</v>
      </c>
      <c r="M51" s="12">
        <f t="shared" ref="M51" si="8">L51/K51</f>
        <v>1.812688821752266E-2</v>
      </c>
      <c r="N51" s="12">
        <f>M51-'5-9'!N62</f>
        <v>-2.8066883408774917E-2</v>
      </c>
    </row>
    <row r="52" spans="1:14" x14ac:dyDescent="0.25">
      <c r="A52" s="3" t="s">
        <v>65</v>
      </c>
      <c r="B52" s="3">
        <v>1</v>
      </c>
      <c r="C52" s="3">
        <v>1747</v>
      </c>
      <c r="D52" s="3">
        <v>68</v>
      </c>
      <c r="E52" s="3">
        <v>8</v>
      </c>
      <c r="F52" s="3">
        <v>12</v>
      </c>
      <c r="G52" s="3">
        <v>0</v>
      </c>
      <c r="H52" s="3">
        <v>0</v>
      </c>
      <c r="I52" s="3">
        <v>117</v>
      </c>
      <c r="J52" s="3">
        <v>16</v>
      </c>
      <c r="K52" s="3">
        <f t="shared" si="0"/>
        <v>1968</v>
      </c>
      <c r="L52" s="3">
        <f t="shared" si="1"/>
        <v>221</v>
      </c>
      <c r="M52" s="12">
        <f t="shared" si="2"/>
        <v>0.11229674796747967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1413</v>
      </c>
      <c r="D53" s="3">
        <v>37</v>
      </c>
      <c r="E53" s="3">
        <v>3</v>
      </c>
      <c r="F53" s="3">
        <v>12</v>
      </c>
      <c r="G53" s="3">
        <v>0</v>
      </c>
      <c r="H53" s="3">
        <v>0</v>
      </c>
      <c r="I53" s="3">
        <v>39</v>
      </c>
      <c r="J53" s="3">
        <v>16</v>
      </c>
      <c r="K53" s="3">
        <f t="shared" si="0"/>
        <v>1520</v>
      </c>
      <c r="L53" s="3">
        <f t="shared" si="1"/>
        <v>107</v>
      </c>
      <c r="M53" s="12">
        <f t="shared" si="2"/>
        <v>7.039473684210526E-2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319</v>
      </c>
      <c r="D54" s="3">
        <v>28</v>
      </c>
      <c r="E54" s="3">
        <v>2</v>
      </c>
      <c r="F54" s="3">
        <v>6</v>
      </c>
      <c r="G54" s="3">
        <v>0</v>
      </c>
      <c r="H54" s="3">
        <v>0</v>
      </c>
      <c r="I54" s="3">
        <v>16</v>
      </c>
      <c r="J54" s="3">
        <v>5</v>
      </c>
      <c r="K54" s="3">
        <f t="shared" si="0"/>
        <v>376</v>
      </c>
      <c r="L54" s="3">
        <f t="shared" si="1"/>
        <v>57</v>
      </c>
      <c r="M54" s="12">
        <f t="shared" si="2"/>
        <v>0.15159574468085107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1038</v>
      </c>
      <c r="D55" s="3">
        <v>39</v>
      </c>
      <c r="E55" s="3">
        <v>0</v>
      </c>
      <c r="F55" s="3">
        <v>9</v>
      </c>
      <c r="G55" s="3">
        <v>0</v>
      </c>
      <c r="H55" s="3">
        <v>0</v>
      </c>
      <c r="I55" s="3">
        <v>40</v>
      </c>
      <c r="J55" s="3">
        <v>5</v>
      </c>
      <c r="K55" s="3">
        <f t="shared" si="0"/>
        <v>1131</v>
      </c>
      <c r="L55" s="3">
        <f t="shared" si="1"/>
        <v>93</v>
      </c>
      <c r="M55" s="12">
        <f t="shared" si="2"/>
        <v>8.2228116710875335E-2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1601</v>
      </c>
      <c r="D56" s="3">
        <v>37</v>
      </c>
      <c r="E56" s="3">
        <v>6</v>
      </c>
      <c r="F56" s="3">
        <v>14</v>
      </c>
      <c r="G56" s="3">
        <v>0</v>
      </c>
      <c r="H56" s="3">
        <v>0</v>
      </c>
      <c r="I56" s="3">
        <v>40</v>
      </c>
      <c r="J56" s="3">
        <v>1</v>
      </c>
      <c r="K56" s="3">
        <f t="shared" si="0"/>
        <v>1699</v>
      </c>
      <c r="L56" s="3">
        <f t="shared" si="1"/>
        <v>98</v>
      </c>
      <c r="M56" s="12">
        <f t="shared" si="2"/>
        <v>5.7680988816951148E-2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351</v>
      </c>
      <c r="D57" s="3">
        <v>18</v>
      </c>
      <c r="E57" s="3">
        <v>1</v>
      </c>
      <c r="F57" s="3">
        <v>11</v>
      </c>
      <c r="G57" s="3">
        <v>0</v>
      </c>
      <c r="H57" s="3">
        <v>0</v>
      </c>
      <c r="I57" s="3">
        <v>11</v>
      </c>
      <c r="J57" s="3">
        <v>6</v>
      </c>
      <c r="K57" s="3">
        <f t="shared" si="0"/>
        <v>398</v>
      </c>
      <c r="L57" s="3">
        <f t="shared" si="1"/>
        <v>47</v>
      </c>
      <c r="M57" s="12">
        <f t="shared" si="2"/>
        <v>0.11809045226130653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384</v>
      </c>
      <c r="D58" s="3">
        <v>28</v>
      </c>
      <c r="E58" s="3">
        <v>1</v>
      </c>
      <c r="F58" s="3">
        <v>6</v>
      </c>
      <c r="G58" s="3">
        <v>1</v>
      </c>
      <c r="H58" s="3">
        <v>0</v>
      </c>
      <c r="I58" s="3">
        <v>12</v>
      </c>
      <c r="J58" s="3">
        <v>3</v>
      </c>
      <c r="K58" s="3">
        <f t="shared" si="0"/>
        <v>435</v>
      </c>
      <c r="L58" s="3">
        <f t="shared" si="1"/>
        <v>51</v>
      </c>
      <c r="M58" s="12">
        <f t="shared" si="2"/>
        <v>0.11724137931034483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6767</v>
      </c>
      <c r="D59" s="3">
        <v>133</v>
      </c>
      <c r="E59" s="3">
        <v>6</v>
      </c>
      <c r="F59" s="3">
        <v>30</v>
      </c>
      <c r="G59" s="3">
        <v>0</v>
      </c>
      <c r="H59" s="3">
        <v>0</v>
      </c>
      <c r="I59" s="3">
        <v>204</v>
      </c>
      <c r="J59" s="3">
        <v>23</v>
      </c>
      <c r="K59" s="3">
        <f t="shared" si="0"/>
        <v>7163</v>
      </c>
      <c r="L59" s="3">
        <f t="shared" si="1"/>
        <v>396</v>
      </c>
      <c r="M59" s="12">
        <f t="shared" si="2"/>
        <v>5.5284098841267629E-2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1202</v>
      </c>
      <c r="D60" s="3">
        <v>39</v>
      </c>
      <c r="E60" s="3">
        <v>3</v>
      </c>
      <c r="F60" s="3">
        <v>14</v>
      </c>
      <c r="G60" s="3">
        <v>2</v>
      </c>
      <c r="H60" s="3">
        <v>0</v>
      </c>
      <c r="I60" s="3">
        <v>52</v>
      </c>
      <c r="J60" s="3">
        <v>3</v>
      </c>
      <c r="K60" s="3">
        <f t="shared" si="0"/>
        <v>1315</v>
      </c>
      <c r="L60" s="3">
        <f t="shared" si="1"/>
        <v>113</v>
      </c>
      <c r="M60" s="12">
        <f t="shared" si="2"/>
        <v>8.593155893536121E-2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1819</v>
      </c>
      <c r="D61" s="3">
        <v>78</v>
      </c>
      <c r="E61" s="3">
        <v>3</v>
      </c>
      <c r="F61" s="3">
        <v>13</v>
      </c>
      <c r="G61" s="3">
        <v>2</v>
      </c>
      <c r="H61" s="3">
        <v>0</v>
      </c>
      <c r="I61" s="3">
        <v>56</v>
      </c>
      <c r="J61" s="3">
        <v>5</v>
      </c>
      <c r="K61" s="3">
        <f t="shared" si="0"/>
        <v>1976</v>
      </c>
      <c r="L61" s="3">
        <f t="shared" si="1"/>
        <v>157</v>
      </c>
      <c r="M61" s="12">
        <f t="shared" si="2"/>
        <v>7.9453441295546559E-2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2340</v>
      </c>
      <c r="D62" s="3">
        <v>61</v>
      </c>
      <c r="E62" s="3">
        <v>2</v>
      </c>
      <c r="F62" s="3">
        <v>29</v>
      </c>
      <c r="G62" s="3">
        <v>0</v>
      </c>
      <c r="H62" s="3">
        <v>0</v>
      </c>
      <c r="I62" s="3">
        <v>47</v>
      </c>
      <c r="J62" s="3">
        <v>6</v>
      </c>
      <c r="K62" s="3">
        <f t="shared" si="0"/>
        <v>2485</v>
      </c>
      <c r="L62" s="3">
        <f t="shared" si="1"/>
        <v>145</v>
      </c>
      <c r="M62" s="12">
        <f t="shared" si="2"/>
        <v>5.8350100603621731E-2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10593</v>
      </c>
      <c r="D63" s="3">
        <v>125</v>
      </c>
      <c r="E63" s="3">
        <v>3</v>
      </c>
      <c r="F63" s="3">
        <v>68</v>
      </c>
      <c r="G63" s="3">
        <v>0</v>
      </c>
      <c r="H63" s="3">
        <v>0</v>
      </c>
      <c r="I63" s="3">
        <v>230</v>
      </c>
      <c r="J63" s="3">
        <v>28</v>
      </c>
      <c r="K63" s="3">
        <f t="shared" si="0"/>
        <v>11047</v>
      </c>
      <c r="L63" s="3">
        <f t="shared" si="1"/>
        <v>454</v>
      </c>
      <c r="M63" s="12">
        <f t="shared" si="2"/>
        <v>4.1097130442654117E-2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2055</v>
      </c>
      <c r="D64" s="3">
        <v>139</v>
      </c>
      <c r="E64" s="3">
        <v>6</v>
      </c>
      <c r="F64" s="3">
        <v>30</v>
      </c>
      <c r="G64" s="3">
        <v>0</v>
      </c>
      <c r="H64" s="3">
        <v>0</v>
      </c>
      <c r="I64" s="3">
        <v>111</v>
      </c>
      <c r="J64" s="3">
        <v>14</v>
      </c>
      <c r="K64" s="3">
        <f t="shared" si="0"/>
        <v>2355</v>
      </c>
      <c r="L64" s="3">
        <f t="shared" si="1"/>
        <v>300</v>
      </c>
      <c r="M64" s="12">
        <f t="shared" si="2"/>
        <v>0.12738853503184713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4354</v>
      </c>
      <c r="D65" s="3">
        <v>35</v>
      </c>
      <c r="E65" s="3">
        <v>2</v>
      </c>
      <c r="F65" s="3">
        <v>13</v>
      </c>
      <c r="G65" s="3">
        <v>0</v>
      </c>
      <c r="H65" s="3">
        <v>0</v>
      </c>
      <c r="I65" s="3">
        <v>50</v>
      </c>
      <c r="J65" s="3">
        <v>3</v>
      </c>
      <c r="K65" s="3">
        <f t="shared" si="0"/>
        <v>4457</v>
      </c>
      <c r="L65" s="3">
        <f t="shared" si="1"/>
        <v>103</v>
      </c>
      <c r="M65" s="12">
        <f t="shared" si="2"/>
        <v>2.3109715054969712E-2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6169</v>
      </c>
      <c r="D66" s="3">
        <v>106</v>
      </c>
      <c r="E66" s="3">
        <v>4</v>
      </c>
      <c r="F66" s="3">
        <v>32</v>
      </c>
      <c r="G66" s="3">
        <v>0</v>
      </c>
      <c r="H66" s="3">
        <v>0</v>
      </c>
      <c r="I66" s="3">
        <v>197</v>
      </c>
      <c r="J66" s="3">
        <v>20</v>
      </c>
      <c r="K66" s="3">
        <f t="shared" si="0"/>
        <v>6528</v>
      </c>
      <c r="L66" s="3">
        <f t="shared" si="1"/>
        <v>359</v>
      </c>
      <c r="M66" s="12">
        <f t="shared" si="2"/>
        <v>5.4993872549019607E-2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2056</v>
      </c>
      <c r="D67" s="3">
        <v>50</v>
      </c>
      <c r="E67" s="3">
        <v>5</v>
      </c>
      <c r="F67" s="3">
        <v>12</v>
      </c>
      <c r="G67" s="3">
        <v>0</v>
      </c>
      <c r="H67" s="3">
        <v>0</v>
      </c>
      <c r="I67" s="3">
        <v>59</v>
      </c>
      <c r="J67" s="3">
        <v>10</v>
      </c>
      <c r="K67" s="3">
        <f t="shared" si="0"/>
        <v>2192</v>
      </c>
      <c r="L67" s="3">
        <f t="shared" si="1"/>
        <v>136</v>
      </c>
      <c r="M67" s="12">
        <f t="shared" si="2"/>
        <v>6.2043795620437957E-2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2076</v>
      </c>
      <c r="D68" s="3">
        <v>60</v>
      </c>
      <c r="E68" s="3">
        <v>3</v>
      </c>
      <c r="F68" s="3">
        <v>16</v>
      </c>
      <c r="G68" s="3">
        <v>0</v>
      </c>
      <c r="H68" s="3">
        <v>0</v>
      </c>
      <c r="I68" s="3">
        <v>72</v>
      </c>
      <c r="J68" s="3">
        <v>6</v>
      </c>
      <c r="K68" s="3">
        <f t="shared" si="0"/>
        <v>2233</v>
      </c>
      <c r="L68" s="3">
        <f t="shared" si="1"/>
        <v>157</v>
      </c>
      <c r="M68" s="12">
        <f t="shared" si="2"/>
        <v>7.0309001343484098E-2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3468</v>
      </c>
      <c r="D69" s="3">
        <v>68</v>
      </c>
      <c r="E69" s="3">
        <v>1</v>
      </c>
      <c r="F69" s="3">
        <v>16</v>
      </c>
      <c r="G69" s="3">
        <v>0</v>
      </c>
      <c r="H69" s="3">
        <v>0</v>
      </c>
      <c r="I69" s="3">
        <v>70</v>
      </c>
      <c r="J69" s="3">
        <v>8</v>
      </c>
      <c r="K69" s="3">
        <f t="shared" ref="K69:K125" si="9">SUM(C69:J69)</f>
        <v>3631</v>
      </c>
      <c r="L69" s="3">
        <f t="shared" ref="L69:L125" si="10">SUM(D69:J69)</f>
        <v>163</v>
      </c>
      <c r="M69" s="12">
        <f t="shared" ref="M69:M127" si="11">L69/K69</f>
        <v>4.4891214541448635E-2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628</v>
      </c>
      <c r="D70" s="3">
        <v>63</v>
      </c>
      <c r="E70" s="3">
        <v>1</v>
      </c>
      <c r="F70" s="3">
        <v>6</v>
      </c>
      <c r="G70" s="3">
        <v>0</v>
      </c>
      <c r="H70" s="3">
        <v>0</v>
      </c>
      <c r="I70" s="3">
        <v>43</v>
      </c>
      <c r="J70" s="3">
        <v>7</v>
      </c>
      <c r="K70" s="3">
        <f t="shared" si="9"/>
        <v>748</v>
      </c>
      <c r="L70" s="3">
        <f t="shared" si="10"/>
        <v>120</v>
      </c>
      <c r="M70" s="12">
        <f t="shared" si="11"/>
        <v>0.16042780748663102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2392</v>
      </c>
      <c r="D71" s="3">
        <v>44</v>
      </c>
      <c r="E71" s="3">
        <v>1</v>
      </c>
      <c r="F71" s="3">
        <v>16</v>
      </c>
      <c r="G71" s="3">
        <v>0</v>
      </c>
      <c r="H71" s="3">
        <v>0</v>
      </c>
      <c r="I71" s="3">
        <v>44</v>
      </c>
      <c r="J71" s="3">
        <v>14</v>
      </c>
      <c r="K71" s="3">
        <f t="shared" si="9"/>
        <v>2511</v>
      </c>
      <c r="L71" s="3">
        <f t="shared" si="10"/>
        <v>119</v>
      </c>
      <c r="M71" s="12">
        <f t="shared" si="11"/>
        <v>4.7391477499004381E-2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6452</v>
      </c>
      <c r="D72" s="3">
        <v>56</v>
      </c>
      <c r="E72" s="3">
        <v>1</v>
      </c>
      <c r="F72" s="3">
        <v>25</v>
      </c>
      <c r="G72" s="3">
        <v>0</v>
      </c>
      <c r="H72" s="3">
        <v>0</v>
      </c>
      <c r="I72" s="3">
        <v>136</v>
      </c>
      <c r="J72" s="3">
        <v>23</v>
      </c>
      <c r="K72" s="3">
        <f t="shared" si="9"/>
        <v>6693</v>
      </c>
      <c r="L72" s="3">
        <f t="shared" si="10"/>
        <v>241</v>
      </c>
      <c r="M72" s="12">
        <f t="shared" si="11"/>
        <v>3.6007769311220676E-2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7631</v>
      </c>
      <c r="D73" s="3">
        <v>102</v>
      </c>
      <c r="E73" s="3">
        <v>4</v>
      </c>
      <c r="F73" s="3">
        <v>25</v>
      </c>
      <c r="G73" s="3">
        <v>0</v>
      </c>
      <c r="H73" s="3">
        <v>0</v>
      </c>
      <c r="I73" s="3">
        <v>269</v>
      </c>
      <c r="J73" s="3">
        <v>20</v>
      </c>
      <c r="K73" s="3">
        <f t="shared" si="9"/>
        <v>8051</v>
      </c>
      <c r="L73" s="3">
        <f t="shared" si="10"/>
        <v>420</v>
      </c>
      <c r="M73" s="12">
        <f t="shared" si="11"/>
        <v>5.2167432617066203E-2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9912</v>
      </c>
      <c r="D74" s="3">
        <v>354</v>
      </c>
      <c r="E74" s="3">
        <v>23</v>
      </c>
      <c r="F74" s="3">
        <v>87</v>
      </c>
      <c r="G74" s="3">
        <v>1</v>
      </c>
      <c r="H74" s="3">
        <v>0</v>
      </c>
      <c r="I74" s="3">
        <v>861</v>
      </c>
      <c r="J74" s="3">
        <v>84</v>
      </c>
      <c r="K74" s="3">
        <f t="shared" si="9"/>
        <v>11322</v>
      </c>
      <c r="L74" s="3">
        <f t="shared" si="10"/>
        <v>1410</v>
      </c>
      <c r="M74" s="12">
        <f t="shared" si="11"/>
        <v>0.12453630100688924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5812</v>
      </c>
      <c r="D75" s="3">
        <v>50</v>
      </c>
      <c r="E75" s="3">
        <v>3</v>
      </c>
      <c r="F75" s="3">
        <v>16</v>
      </c>
      <c r="G75" s="3">
        <v>0</v>
      </c>
      <c r="H75" s="3">
        <v>0</v>
      </c>
      <c r="I75" s="3">
        <v>80</v>
      </c>
      <c r="J75" s="3">
        <v>6</v>
      </c>
      <c r="K75" s="3">
        <f t="shared" si="9"/>
        <v>5967</v>
      </c>
      <c r="L75" s="3">
        <f t="shared" si="10"/>
        <v>155</v>
      </c>
      <c r="M75" s="12">
        <f t="shared" si="11"/>
        <v>2.5976202446790681E-2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2012</v>
      </c>
      <c r="D76" s="3">
        <v>22</v>
      </c>
      <c r="E76" s="3">
        <v>1</v>
      </c>
      <c r="F76" s="3">
        <v>3</v>
      </c>
      <c r="G76" s="3">
        <v>0</v>
      </c>
      <c r="H76" s="3">
        <v>0</v>
      </c>
      <c r="I76" s="3">
        <v>34</v>
      </c>
      <c r="J76" s="3">
        <v>5</v>
      </c>
      <c r="K76" s="3">
        <f t="shared" ref="K76" si="12">SUM(C76:J76)</f>
        <v>2077</v>
      </c>
      <c r="L76" s="3">
        <f t="shared" ref="L76" si="13">SUM(D76:J76)</f>
        <v>65</v>
      </c>
      <c r="M76" s="12">
        <f t="shared" ref="M76" si="14">L76/K76</f>
        <v>3.1295137217140105E-2</v>
      </c>
      <c r="N76" s="12">
        <f>M76-'10-25'!N62</f>
        <v>-3.1699169258413186E-2</v>
      </c>
    </row>
    <row r="77" spans="1:14" x14ac:dyDescent="0.25">
      <c r="A77" s="3" t="s">
        <v>66</v>
      </c>
      <c r="B77" s="3">
        <v>1</v>
      </c>
      <c r="C77" s="3">
        <v>874</v>
      </c>
      <c r="D77" s="3">
        <v>59</v>
      </c>
      <c r="E77" s="3">
        <v>6</v>
      </c>
      <c r="F77" s="3">
        <v>15</v>
      </c>
      <c r="G77" s="3">
        <v>0</v>
      </c>
      <c r="H77" s="3">
        <v>0</v>
      </c>
      <c r="I77" s="3">
        <v>77</v>
      </c>
      <c r="J77" s="3">
        <v>12</v>
      </c>
      <c r="K77" s="3">
        <f t="shared" si="9"/>
        <v>1043</v>
      </c>
      <c r="L77" s="3">
        <f t="shared" si="10"/>
        <v>169</v>
      </c>
      <c r="M77" s="12">
        <f t="shared" si="11"/>
        <v>0.16203259827420902</v>
      </c>
    </row>
    <row r="78" spans="1:14" x14ac:dyDescent="0.25">
      <c r="A78" s="3" t="s">
        <v>66</v>
      </c>
      <c r="B78" s="3">
        <v>2</v>
      </c>
      <c r="C78" s="3">
        <v>634</v>
      </c>
      <c r="D78" s="3">
        <v>26</v>
      </c>
      <c r="E78" s="3">
        <v>1</v>
      </c>
      <c r="F78" s="3">
        <v>9</v>
      </c>
      <c r="G78" s="3">
        <v>0</v>
      </c>
      <c r="H78" s="3">
        <v>0</v>
      </c>
      <c r="I78" s="3">
        <v>28</v>
      </c>
      <c r="J78" s="3">
        <v>9</v>
      </c>
      <c r="K78" s="3">
        <f t="shared" si="9"/>
        <v>707</v>
      </c>
      <c r="L78" s="3">
        <f t="shared" si="10"/>
        <v>73</v>
      </c>
      <c r="M78" s="12">
        <f t="shared" si="11"/>
        <v>0.10325318246110325</v>
      </c>
    </row>
    <row r="79" spans="1:14" x14ac:dyDescent="0.25">
      <c r="A79" s="3" t="s">
        <v>66</v>
      </c>
      <c r="B79" s="3">
        <v>3</v>
      </c>
      <c r="C79" s="3">
        <v>96</v>
      </c>
      <c r="D79" s="3">
        <v>15</v>
      </c>
      <c r="E79" s="3">
        <v>1</v>
      </c>
      <c r="F79" s="3">
        <v>3</v>
      </c>
      <c r="G79" s="3">
        <v>0</v>
      </c>
      <c r="H79" s="3">
        <v>0</v>
      </c>
      <c r="I79" s="3">
        <v>12</v>
      </c>
      <c r="J79" s="3">
        <v>4</v>
      </c>
      <c r="K79" s="3">
        <f t="shared" si="9"/>
        <v>131</v>
      </c>
      <c r="L79" s="3">
        <f t="shared" si="10"/>
        <v>35</v>
      </c>
      <c r="M79" s="12">
        <f t="shared" si="11"/>
        <v>0.26717557251908397</v>
      </c>
    </row>
    <row r="80" spans="1:14" x14ac:dyDescent="0.25">
      <c r="A80" s="3" t="s">
        <v>66</v>
      </c>
      <c r="B80" s="3">
        <v>4</v>
      </c>
      <c r="C80" s="3">
        <v>451</v>
      </c>
      <c r="D80" s="3">
        <v>30</v>
      </c>
      <c r="E80" s="3">
        <v>2</v>
      </c>
      <c r="F80" s="3">
        <v>3</v>
      </c>
      <c r="G80" s="3">
        <v>0</v>
      </c>
      <c r="H80" s="3">
        <v>0</v>
      </c>
      <c r="I80" s="3">
        <v>38</v>
      </c>
      <c r="J80" s="3">
        <v>3</v>
      </c>
      <c r="K80" s="3">
        <f t="shared" si="9"/>
        <v>527</v>
      </c>
      <c r="L80" s="3">
        <f t="shared" si="10"/>
        <v>76</v>
      </c>
      <c r="M80" s="12">
        <f t="shared" si="11"/>
        <v>0.1442125237191651</v>
      </c>
    </row>
    <row r="81" spans="1:13" x14ac:dyDescent="0.25">
      <c r="A81" s="3" t="s">
        <v>66</v>
      </c>
      <c r="B81" s="3">
        <v>5</v>
      </c>
      <c r="C81" s="3">
        <v>795</v>
      </c>
      <c r="D81" s="3">
        <v>28</v>
      </c>
      <c r="E81" s="3">
        <v>0</v>
      </c>
      <c r="F81" s="3">
        <v>12</v>
      </c>
      <c r="G81" s="3">
        <v>0</v>
      </c>
      <c r="H81" s="3">
        <v>0</v>
      </c>
      <c r="I81" s="3">
        <v>50</v>
      </c>
      <c r="J81" s="3">
        <v>4</v>
      </c>
      <c r="K81" s="3">
        <f t="shared" si="9"/>
        <v>889</v>
      </c>
      <c r="L81" s="3">
        <f t="shared" si="10"/>
        <v>94</v>
      </c>
      <c r="M81" s="12">
        <f t="shared" si="11"/>
        <v>0.10573678290213723</v>
      </c>
    </row>
    <row r="82" spans="1:13" x14ac:dyDescent="0.25">
      <c r="A82" s="3" t="s">
        <v>66</v>
      </c>
      <c r="B82" s="3">
        <v>6</v>
      </c>
      <c r="C82" s="3">
        <v>118</v>
      </c>
      <c r="D82" s="3">
        <v>19</v>
      </c>
      <c r="E82" s="3">
        <v>0</v>
      </c>
      <c r="F82" s="3">
        <v>5</v>
      </c>
      <c r="G82" s="3">
        <v>0</v>
      </c>
      <c r="H82" s="3">
        <v>0</v>
      </c>
      <c r="I82" s="3">
        <v>8</v>
      </c>
      <c r="J82" s="3">
        <v>4</v>
      </c>
      <c r="K82" s="3">
        <f t="shared" si="9"/>
        <v>154</v>
      </c>
      <c r="L82" s="3">
        <f t="shared" si="10"/>
        <v>36</v>
      </c>
      <c r="M82" s="12">
        <f t="shared" si="11"/>
        <v>0.23376623376623376</v>
      </c>
    </row>
    <row r="83" spans="1:13" x14ac:dyDescent="0.25">
      <c r="A83" s="3" t="s">
        <v>66</v>
      </c>
      <c r="B83" s="3">
        <v>7</v>
      </c>
      <c r="C83" s="3">
        <v>158</v>
      </c>
      <c r="D83" s="3">
        <v>13</v>
      </c>
      <c r="E83" s="3">
        <v>1</v>
      </c>
      <c r="F83" s="3">
        <v>1</v>
      </c>
      <c r="G83" s="3">
        <v>0</v>
      </c>
      <c r="H83" s="3">
        <v>0</v>
      </c>
      <c r="I83" s="3">
        <v>11</v>
      </c>
      <c r="J83" s="3">
        <v>0</v>
      </c>
      <c r="K83" s="3">
        <f t="shared" si="9"/>
        <v>184</v>
      </c>
      <c r="L83" s="3">
        <f t="shared" si="10"/>
        <v>26</v>
      </c>
      <c r="M83" s="12">
        <f t="shared" si="11"/>
        <v>0.14130434782608695</v>
      </c>
    </row>
    <row r="84" spans="1:13" x14ac:dyDescent="0.25">
      <c r="A84" s="3" t="s">
        <v>66</v>
      </c>
      <c r="B84" s="3">
        <v>8</v>
      </c>
      <c r="C84" s="3">
        <v>3252</v>
      </c>
      <c r="D84" s="3">
        <v>96</v>
      </c>
      <c r="E84" s="3">
        <v>1</v>
      </c>
      <c r="F84" s="3">
        <v>11</v>
      </c>
      <c r="G84" s="3">
        <v>0</v>
      </c>
      <c r="H84" s="3">
        <v>0</v>
      </c>
      <c r="I84" s="3">
        <v>136</v>
      </c>
      <c r="J84" s="3">
        <v>21</v>
      </c>
      <c r="K84" s="3">
        <f t="shared" si="9"/>
        <v>3517</v>
      </c>
      <c r="L84" s="3">
        <f t="shared" si="10"/>
        <v>265</v>
      </c>
      <c r="M84" s="12">
        <f t="shared" si="11"/>
        <v>7.5348308217230597E-2</v>
      </c>
    </row>
    <row r="85" spans="1:13" x14ac:dyDescent="0.25">
      <c r="A85" s="3" t="s">
        <v>66</v>
      </c>
      <c r="B85" s="3">
        <v>9</v>
      </c>
      <c r="C85" s="3">
        <v>521</v>
      </c>
      <c r="D85" s="3">
        <v>28</v>
      </c>
      <c r="E85" s="3">
        <v>2</v>
      </c>
      <c r="F85" s="3">
        <v>3</v>
      </c>
      <c r="G85" s="3">
        <v>0</v>
      </c>
      <c r="H85" s="3">
        <v>0</v>
      </c>
      <c r="I85" s="3">
        <v>33</v>
      </c>
      <c r="J85" s="3">
        <v>1</v>
      </c>
      <c r="K85" s="3">
        <f t="shared" si="9"/>
        <v>588</v>
      </c>
      <c r="L85" s="3">
        <f t="shared" si="10"/>
        <v>67</v>
      </c>
      <c r="M85" s="12">
        <f t="shared" si="11"/>
        <v>0.11394557823129252</v>
      </c>
    </row>
    <row r="86" spans="1:13" x14ac:dyDescent="0.25">
      <c r="A86" s="3" t="s">
        <v>66</v>
      </c>
      <c r="B86" s="3">
        <v>10</v>
      </c>
      <c r="C86" s="3">
        <v>734</v>
      </c>
      <c r="D86" s="3">
        <v>45</v>
      </c>
      <c r="E86" s="3">
        <v>1</v>
      </c>
      <c r="F86" s="3">
        <v>6</v>
      </c>
      <c r="G86" s="3">
        <v>0</v>
      </c>
      <c r="H86" s="3">
        <v>0</v>
      </c>
      <c r="I86" s="3">
        <v>22</v>
      </c>
      <c r="J86" s="3">
        <v>5</v>
      </c>
      <c r="K86" s="3">
        <f t="shared" si="9"/>
        <v>813</v>
      </c>
      <c r="L86" s="3">
        <f t="shared" si="10"/>
        <v>79</v>
      </c>
      <c r="M86" s="12">
        <f t="shared" si="11"/>
        <v>9.7170971709717099E-2</v>
      </c>
    </row>
    <row r="87" spans="1:13" x14ac:dyDescent="0.25">
      <c r="A87" s="3" t="s">
        <v>66</v>
      </c>
      <c r="B87" s="3">
        <v>11</v>
      </c>
      <c r="C87" s="3">
        <v>944</v>
      </c>
      <c r="D87" s="3">
        <v>48</v>
      </c>
      <c r="E87" s="3">
        <v>3</v>
      </c>
      <c r="F87" s="3">
        <v>5</v>
      </c>
      <c r="G87" s="3">
        <v>0</v>
      </c>
      <c r="H87" s="3">
        <v>0</v>
      </c>
      <c r="I87" s="3">
        <v>29</v>
      </c>
      <c r="J87" s="3">
        <v>1</v>
      </c>
      <c r="K87" s="3">
        <f t="shared" si="9"/>
        <v>1030</v>
      </c>
      <c r="L87" s="3">
        <f t="shared" si="10"/>
        <v>86</v>
      </c>
      <c r="M87" s="12">
        <f t="shared" si="11"/>
        <v>8.3495145631067955E-2</v>
      </c>
    </row>
    <row r="88" spans="1:13" x14ac:dyDescent="0.25">
      <c r="A88" s="3" t="s">
        <v>66</v>
      </c>
      <c r="B88" s="3">
        <v>12</v>
      </c>
      <c r="C88" s="3">
        <v>5442</v>
      </c>
      <c r="D88" s="3">
        <v>151</v>
      </c>
      <c r="E88" s="3">
        <v>4</v>
      </c>
      <c r="F88" s="3">
        <v>46</v>
      </c>
      <c r="G88" s="3">
        <v>0</v>
      </c>
      <c r="H88" s="3">
        <v>0</v>
      </c>
      <c r="I88" s="3">
        <v>195</v>
      </c>
      <c r="J88" s="3">
        <v>12</v>
      </c>
      <c r="K88" s="3">
        <f t="shared" si="9"/>
        <v>5850</v>
      </c>
      <c r="L88" s="3">
        <f t="shared" si="10"/>
        <v>408</v>
      </c>
      <c r="M88" s="12">
        <f t="shared" si="11"/>
        <v>6.974358974358974E-2</v>
      </c>
    </row>
    <row r="89" spans="1:13" x14ac:dyDescent="0.25">
      <c r="A89" s="3" t="s">
        <v>66</v>
      </c>
      <c r="B89" s="3">
        <v>13</v>
      </c>
      <c r="C89" s="3">
        <v>888</v>
      </c>
      <c r="D89" s="3">
        <v>99</v>
      </c>
      <c r="E89" s="3">
        <v>6</v>
      </c>
      <c r="F89" s="3">
        <v>24</v>
      </c>
      <c r="G89" s="3">
        <v>0</v>
      </c>
      <c r="H89" s="3">
        <v>0</v>
      </c>
      <c r="I89" s="3">
        <v>80</v>
      </c>
      <c r="J89" s="3">
        <v>15</v>
      </c>
      <c r="K89" s="3">
        <f t="shared" si="9"/>
        <v>1112</v>
      </c>
      <c r="L89" s="3">
        <f t="shared" si="10"/>
        <v>224</v>
      </c>
      <c r="M89" s="12">
        <f t="shared" si="11"/>
        <v>0.20143884892086331</v>
      </c>
    </row>
    <row r="90" spans="1:13" x14ac:dyDescent="0.25">
      <c r="A90" s="3" t="s">
        <v>66</v>
      </c>
      <c r="B90" s="3">
        <v>14</v>
      </c>
      <c r="C90" s="3">
        <v>2098</v>
      </c>
      <c r="D90" s="3">
        <v>26</v>
      </c>
      <c r="E90" s="3">
        <v>0</v>
      </c>
      <c r="F90" s="3">
        <v>7</v>
      </c>
      <c r="G90" s="3">
        <v>0</v>
      </c>
      <c r="H90" s="3">
        <v>0</v>
      </c>
      <c r="I90" s="3">
        <v>32</v>
      </c>
      <c r="J90" s="3">
        <v>5</v>
      </c>
      <c r="K90" s="3">
        <f t="shared" si="9"/>
        <v>2168</v>
      </c>
      <c r="L90" s="3">
        <f t="shared" si="10"/>
        <v>70</v>
      </c>
      <c r="M90" s="12">
        <f t="shared" si="11"/>
        <v>3.2287822878228782E-2</v>
      </c>
    </row>
    <row r="91" spans="1:13" x14ac:dyDescent="0.25">
      <c r="A91" s="3" t="s">
        <v>66</v>
      </c>
      <c r="B91" s="3">
        <v>15</v>
      </c>
      <c r="C91" s="3">
        <v>3135</v>
      </c>
      <c r="D91" s="3">
        <v>104</v>
      </c>
      <c r="E91" s="3">
        <v>3</v>
      </c>
      <c r="F91" s="3">
        <v>29</v>
      </c>
      <c r="G91" s="3">
        <v>0</v>
      </c>
      <c r="H91" s="3">
        <v>0</v>
      </c>
      <c r="I91" s="3">
        <v>131</v>
      </c>
      <c r="J91" s="3">
        <v>16</v>
      </c>
      <c r="K91" s="3">
        <f t="shared" si="9"/>
        <v>3418</v>
      </c>
      <c r="L91" s="3">
        <f t="shared" si="10"/>
        <v>283</v>
      </c>
      <c r="M91" s="12">
        <f t="shared" si="11"/>
        <v>8.2796957284961961E-2</v>
      </c>
    </row>
    <row r="92" spans="1:13" x14ac:dyDescent="0.25">
      <c r="A92" s="3" t="s">
        <v>66</v>
      </c>
      <c r="B92" s="3">
        <v>16</v>
      </c>
      <c r="C92" s="3">
        <v>799</v>
      </c>
      <c r="D92" s="3">
        <v>50</v>
      </c>
      <c r="E92" s="3">
        <v>2</v>
      </c>
      <c r="F92" s="3">
        <v>6</v>
      </c>
      <c r="G92" s="3">
        <v>0</v>
      </c>
      <c r="H92" s="3">
        <v>0</v>
      </c>
      <c r="I92" s="3">
        <v>51</v>
      </c>
      <c r="J92" s="3">
        <v>7</v>
      </c>
      <c r="K92" s="3">
        <f t="shared" si="9"/>
        <v>915</v>
      </c>
      <c r="L92" s="3">
        <f t="shared" si="10"/>
        <v>116</v>
      </c>
      <c r="M92" s="12">
        <f t="shared" si="11"/>
        <v>0.126775956284153</v>
      </c>
    </row>
    <row r="93" spans="1:13" x14ac:dyDescent="0.25">
      <c r="A93" s="3" t="s">
        <v>66</v>
      </c>
      <c r="B93" s="3">
        <v>17</v>
      </c>
      <c r="C93" s="3">
        <v>1000</v>
      </c>
      <c r="D93" s="3">
        <v>52</v>
      </c>
      <c r="E93" s="3">
        <v>0</v>
      </c>
      <c r="F93" s="3">
        <v>7</v>
      </c>
      <c r="G93" s="3">
        <v>0</v>
      </c>
      <c r="H93" s="3">
        <v>0</v>
      </c>
      <c r="I93" s="3">
        <v>53</v>
      </c>
      <c r="J93" s="3">
        <v>7</v>
      </c>
      <c r="K93" s="3">
        <f t="shared" si="9"/>
        <v>1119</v>
      </c>
      <c r="L93" s="3">
        <f t="shared" si="10"/>
        <v>119</v>
      </c>
      <c r="M93" s="12">
        <f t="shared" si="11"/>
        <v>0.1063449508489723</v>
      </c>
    </row>
    <row r="94" spans="1:13" x14ac:dyDescent="0.25">
      <c r="A94" s="3" t="s">
        <v>66</v>
      </c>
      <c r="B94" s="3">
        <v>18</v>
      </c>
      <c r="C94" s="3">
        <v>1541</v>
      </c>
      <c r="D94" s="3">
        <v>44</v>
      </c>
      <c r="E94" s="3">
        <v>2</v>
      </c>
      <c r="F94" s="3">
        <v>18</v>
      </c>
      <c r="G94" s="3">
        <v>0</v>
      </c>
      <c r="H94" s="3">
        <v>0</v>
      </c>
      <c r="I94" s="3">
        <v>41</v>
      </c>
      <c r="J94" s="3">
        <v>3</v>
      </c>
      <c r="K94" s="3">
        <f t="shared" si="9"/>
        <v>1649</v>
      </c>
      <c r="L94" s="3">
        <f t="shared" si="10"/>
        <v>108</v>
      </c>
      <c r="M94" s="12">
        <f t="shared" si="11"/>
        <v>6.549423893268648E-2</v>
      </c>
    </row>
    <row r="95" spans="1:13" x14ac:dyDescent="0.25">
      <c r="A95" s="3" t="s">
        <v>66</v>
      </c>
      <c r="B95" s="3">
        <v>19</v>
      </c>
      <c r="C95" s="3">
        <v>244</v>
      </c>
      <c r="D95" s="3">
        <v>44</v>
      </c>
      <c r="E95" s="3">
        <v>0</v>
      </c>
      <c r="F95" s="3">
        <v>2</v>
      </c>
      <c r="G95" s="3">
        <v>0</v>
      </c>
      <c r="H95" s="3">
        <v>0</v>
      </c>
      <c r="I95" s="3">
        <v>21</v>
      </c>
      <c r="J95" s="3">
        <v>1</v>
      </c>
      <c r="K95" s="3">
        <f t="shared" si="9"/>
        <v>312</v>
      </c>
      <c r="L95" s="3">
        <f t="shared" si="10"/>
        <v>68</v>
      </c>
      <c r="M95" s="12">
        <f t="shared" si="11"/>
        <v>0.21794871794871795</v>
      </c>
    </row>
    <row r="96" spans="1:13" x14ac:dyDescent="0.25">
      <c r="A96" s="3" t="s">
        <v>66</v>
      </c>
      <c r="B96" s="3">
        <v>20</v>
      </c>
      <c r="C96" s="3">
        <v>1057</v>
      </c>
      <c r="D96" s="3">
        <v>36</v>
      </c>
      <c r="E96" s="3">
        <v>2</v>
      </c>
      <c r="F96" s="3">
        <v>8</v>
      </c>
      <c r="G96" s="3">
        <v>0</v>
      </c>
      <c r="H96" s="3">
        <v>0</v>
      </c>
      <c r="I96" s="3">
        <v>34</v>
      </c>
      <c r="J96" s="3">
        <v>6</v>
      </c>
      <c r="K96" s="3">
        <f t="shared" si="9"/>
        <v>1143</v>
      </c>
      <c r="L96" s="3">
        <f t="shared" si="10"/>
        <v>86</v>
      </c>
      <c r="M96" s="12">
        <f t="shared" si="11"/>
        <v>7.5240594925634299E-2</v>
      </c>
    </row>
    <row r="97" spans="1:13" x14ac:dyDescent="0.25">
      <c r="A97" s="3" t="s">
        <v>66</v>
      </c>
      <c r="B97" s="3">
        <v>21</v>
      </c>
      <c r="C97" s="3">
        <v>2915</v>
      </c>
      <c r="D97" s="3">
        <v>52</v>
      </c>
      <c r="E97" s="3">
        <v>1</v>
      </c>
      <c r="F97" s="3">
        <v>26</v>
      </c>
      <c r="G97" s="3">
        <v>0</v>
      </c>
      <c r="H97" s="3">
        <v>0</v>
      </c>
      <c r="I97" s="3">
        <v>100</v>
      </c>
      <c r="J97" s="3">
        <v>10</v>
      </c>
      <c r="K97" s="3">
        <f t="shared" si="9"/>
        <v>3104</v>
      </c>
      <c r="L97" s="3">
        <f t="shared" si="10"/>
        <v>189</v>
      </c>
      <c r="M97" s="12">
        <f t="shared" si="11"/>
        <v>6.0889175257731958E-2</v>
      </c>
    </row>
    <row r="98" spans="1:13" x14ac:dyDescent="0.25">
      <c r="A98" s="3" t="s">
        <v>66</v>
      </c>
      <c r="B98" s="3">
        <v>22</v>
      </c>
      <c r="C98" s="3">
        <v>3487</v>
      </c>
      <c r="D98" s="3">
        <v>101</v>
      </c>
      <c r="E98" s="3">
        <v>4</v>
      </c>
      <c r="F98" s="3">
        <v>26</v>
      </c>
      <c r="G98" s="3">
        <v>0</v>
      </c>
      <c r="H98" s="3">
        <v>0</v>
      </c>
      <c r="I98" s="3">
        <v>201</v>
      </c>
      <c r="J98" s="3">
        <v>15</v>
      </c>
      <c r="K98" s="3">
        <f t="shared" si="9"/>
        <v>3834</v>
      </c>
      <c r="L98" s="3">
        <f t="shared" si="10"/>
        <v>347</v>
      </c>
      <c r="M98" s="12">
        <f t="shared" si="11"/>
        <v>9.0505998956703179E-2</v>
      </c>
    </row>
    <row r="99" spans="1:13" x14ac:dyDescent="0.25">
      <c r="A99" s="3" t="s">
        <v>66</v>
      </c>
      <c r="B99" s="3">
        <v>23</v>
      </c>
      <c r="C99" s="3">
        <v>4340</v>
      </c>
      <c r="D99" s="3">
        <v>313</v>
      </c>
      <c r="E99" s="3">
        <v>20</v>
      </c>
      <c r="F99" s="3">
        <v>79</v>
      </c>
      <c r="G99" s="3">
        <v>0</v>
      </c>
      <c r="H99" s="3">
        <v>0</v>
      </c>
      <c r="I99" s="3">
        <v>610</v>
      </c>
      <c r="J99" s="3">
        <v>62</v>
      </c>
      <c r="K99" s="3">
        <f t="shared" si="9"/>
        <v>5424</v>
      </c>
      <c r="L99" s="3">
        <f t="shared" si="10"/>
        <v>1084</v>
      </c>
      <c r="M99" s="12">
        <f t="shared" si="11"/>
        <v>0.19985250737463126</v>
      </c>
    </row>
    <row r="100" spans="1:13" x14ac:dyDescent="0.25">
      <c r="A100" s="3" t="s">
        <v>66</v>
      </c>
      <c r="B100" s="3">
        <v>24</v>
      </c>
      <c r="C100" s="3">
        <v>2572</v>
      </c>
      <c r="D100" s="3">
        <v>41</v>
      </c>
      <c r="E100" s="3">
        <v>4</v>
      </c>
      <c r="F100" s="3">
        <v>22</v>
      </c>
      <c r="G100" s="3">
        <v>0</v>
      </c>
      <c r="H100" s="3">
        <v>0</v>
      </c>
      <c r="I100" s="3">
        <v>50</v>
      </c>
      <c r="J100" s="3">
        <v>8</v>
      </c>
      <c r="K100" s="3">
        <f t="shared" si="9"/>
        <v>2697</v>
      </c>
      <c r="L100" s="3">
        <f t="shared" si="10"/>
        <v>125</v>
      </c>
      <c r="M100" s="12">
        <f t="shared" si="11"/>
        <v>4.6347793845012975E-2</v>
      </c>
    </row>
    <row r="101" spans="1:13" x14ac:dyDescent="0.25">
      <c r="A101" s="3" t="s">
        <v>66</v>
      </c>
      <c r="B101" s="3">
        <v>98</v>
      </c>
      <c r="C101" s="3">
        <v>1016</v>
      </c>
      <c r="D101" s="3">
        <v>18</v>
      </c>
      <c r="E101" s="3">
        <v>0</v>
      </c>
      <c r="F101" s="3">
        <v>4</v>
      </c>
      <c r="G101" s="3">
        <v>0</v>
      </c>
      <c r="H101" s="3">
        <v>0</v>
      </c>
      <c r="I101" s="3">
        <v>20</v>
      </c>
      <c r="J101" s="3">
        <v>1</v>
      </c>
      <c r="K101" s="3">
        <f t="shared" ref="K101" si="15">SUM(C101:J101)</f>
        <v>1059</v>
      </c>
      <c r="L101" s="3">
        <f t="shared" ref="L101" si="16">SUM(D101:J101)</f>
        <v>43</v>
      </c>
      <c r="M101" s="12">
        <f t="shared" ref="M101" si="17">L101/K101</f>
        <v>4.0604343720491029E-2</v>
      </c>
    </row>
    <row r="102" spans="1:13" x14ac:dyDescent="0.25">
      <c r="A102" s="3" t="s">
        <v>67</v>
      </c>
      <c r="B102" s="3">
        <v>1</v>
      </c>
      <c r="C102" s="3">
        <v>166</v>
      </c>
      <c r="D102" s="3">
        <v>29</v>
      </c>
      <c r="E102" s="3">
        <v>2</v>
      </c>
      <c r="F102" s="3">
        <v>3</v>
      </c>
      <c r="G102" s="3">
        <v>0</v>
      </c>
      <c r="H102" s="3">
        <v>0</v>
      </c>
      <c r="I102" s="3">
        <v>46</v>
      </c>
      <c r="J102" s="3">
        <v>1</v>
      </c>
      <c r="K102" s="3">
        <f t="shared" si="9"/>
        <v>247</v>
      </c>
      <c r="L102" s="3">
        <f t="shared" si="10"/>
        <v>81</v>
      </c>
      <c r="M102" s="12">
        <f t="shared" si="11"/>
        <v>0.32793522267206476</v>
      </c>
    </row>
    <row r="103" spans="1:13" x14ac:dyDescent="0.25">
      <c r="A103" s="3" t="s">
        <v>67</v>
      </c>
      <c r="B103" s="3">
        <v>2</v>
      </c>
      <c r="C103" s="3">
        <v>108</v>
      </c>
      <c r="D103" s="3">
        <v>27</v>
      </c>
      <c r="E103" s="3">
        <v>1</v>
      </c>
      <c r="F103" s="3">
        <v>4</v>
      </c>
      <c r="G103" s="3">
        <v>0</v>
      </c>
      <c r="H103" s="3">
        <v>0</v>
      </c>
      <c r="I103" s="3">
        <v>16</v>
      </c>
      <c r="J103" s="3">
        <v>2</v>
      </c>
      <c r="K103" s="3">
        <f t="shared" si="9"/>
        <v>158</v>
      </c>
      <c r="L103" s="3">
        <f t="shared" si="10"/>
        <v>50</v>
      </c>
      <c r="M103" s="12">
        <f t="shared" si="11"/>
        <v>0.31645569620253167</v>
      </c>
    </row>
    <row r="104" spans="1:13" x14ac:dyDescent="0.25">
      <c r="A104" s="3" t="s">
        <v>67</v>
      </c>
      <c r="B104" s="3">
        <v>3</v>
      </c>
      <c r="C104" s="3">
        <v>26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12</v>
      </c>
      <c r="J104" s="3">
        <v>0</v>
      </c>
      <c r="K104" s="3">
        <f t="shared" si="9"/>
        <v>48</v>
      </c>
      <c r="L104" s="3">
        <f t="shared" si="10"/>
        <v>22</v>
      </c>
      <c r="M104" s="12">
        <f t="shared" si="11"/>
        <v>0.45833333333333331</v>
      </c>
    </row>
    <row r="105" spans="1:13" x14ac:dyDescent="0.25">
      <c r="A105" s="3" t="s">
        <v>67</v>
      </c>
      <c r="B105" s="3">
        <v>4</v>
      </c>
      <c r="C105" s="3">
        <v>80</v>
      </c>
      <c r="D105" s="3">
        <v>17</v>
      </c>
      <c r="E105" s="3">
        <v>0</v>
      </c>
      <c r="F105" s="3">
        <v>2</v>
      </c>
      <c r="G105" s="3">
        <v>0</v>
      </c>
      <c r="H105" s="3">
        <v>0</v>
      </c>
      <c r="I105" s="3">
        <v>12</v>
      </c>
      <c r="J105" s="3">
        <v>0</v>
      </c>
      <c r="K105" s="3">
        <f t="shared" si="9"/>
        <v>111</v>
      </c>
      <c r="L105" s="3">
        <f t="shared" si="10"/>
        <v>31</v>
      </c>
      <c r="M105" s="12">
        <f t="shared" si="11"/>
        <v>0.27927927927927926</v>
      </c>
    </row>
    <row r="106" spans="1:13" x14ac:dyDescent="0.25">
      <c r="A106" s="3" t="s">
        <v>67</v>
      </c>
      <c r="B106" s="3">
        <v>5</v>
      </c>
      <c r="C106" s="3">
        <v>199</v>
      </c>
      <c r="D106" s="3">
        <v>17</v>
      </c>
      <c r="E106" s="3">
        <v>2</v>
      </c>
      <c r="F106" s="3">
        <v>3</v>
      </c>
      <c r="G106" s="3">
        <v>0</v>
      </c>
      <c r="H106" s="3">
        <v>0</v>
      </c>
      <c r="I106" s="3">
        <v>30</v>
      </c>
      <c r="J106" s="3">
        <v>0</v>
      </c>
      <c r="K106" s="3">
        <f t="shared" si="9"/>
        <v>251</v>
      </c>
      <c r="L106" s="3">
        <f t="shared" si="10"/>
        <v>52</v>
      </c>
      <c r="M106" s="12">
        <f t="shared" si="11"/>
        <v>0.20717131474103587</v>
      </c>
    </row>
    <row r="107" spans="1:13" x14ac:dyDescent="0.25">
      <c r="A107" s="3" t="s">
        <v>67</v>
      </c>
      <c r="B107" s="3">
        <v>6</v>
      </c>
      <c r="C107" s="3">
        <v>24</v>
      </c>
      <c r="D107" s="3">
        <v>13</v>
      </c>
      <c r="E107" s="3">
        <v>0</v>
      </c>
      <c r="F107" s="3">
        <v>0</v>
      </c>
      <c r="G107" s="3">
        <v>0</v>
      </c>
      <c r="H107" s="3">
        <v>0</v>
      </c>
      <c r="I107" s="3">
        <v>4</v>
      </c>
      <c r="J107" s="3">
        <v>2</v>
      </c>
      <c r="K107" s="3">
        <f t="shared" si="9"/>
        <v>43</v>
      </c>
      <c r="L107" s="3">
        <f t="shared" si="10"/>
        <v>19</v>
      </c>
      <c r="M107" s="12">
        <f t="shared" si="11"/>
        <v>0.44186046511627908</v>
      </c>
    </row>
    <row r="108" spans="1:13" x14ac:dyDescent="0.25">
      <c r="A108" s="3" t="s">
        <v>67</v>
      </c>
      <c r="B108" s="3">
        <v>7</v>
      </c>
      <c r="C108" s="3">
        <v>29</v>
      </c>
      <c r="D108" s="3">
        <v>11</v>
      </c>
      <c r="E108" s="3">
        <v>0</v>
      </c>
      <c r="F108" s="3">
        <v>1</v>
      </c>
      <c r="G108" s="3">
        <v>0</v>
      </c>
      <c r="H108" s="3">
        <v>0</v>
      </c>
      <c r="I108" s="3">
        <v>5</v>
      </c>
      <c r="J108" s="3">
        <v>0</v>
      </c>
      <c r="K108" s="3">
        <f t="shared" si="9"/>
        <v>46</v>
      </c>
      <c r="L108" s="3">
        <f t="shared" si="10"/>
        <v>17</v>
      </c>
      <c r="M108" s="12">
        <f t="shared" si="11"/>
        <v>0.36956521739130432</v>
      </c>
    </row>
    <row r="109" spans="1:13" x14ac:dyDescent="0.25">
      <c r="A109" s="3" t="s">
        <v>67</v>
      </c>
      <c r="B109" s="3">
        <v>8</v>
      </c>
      <c r="C109" s="3">
        <v>801</v>
      </c>
      <c r="D109" s="3">
        <v>94</v>
      </c>
      <c r="E109" s="3">
        <v>4</v>
      </c>
      <c r="F109" s="3">
        <v>1</v>
      </c>
      <c r="G109" s="3">
        <v>0</v>
      </c>
      <c r="H109" s="3">
        <v>0</v>
      </c>
      <c r="I109" s="3">
        <v>115</v>
      </c>
      <c r="J109" s="3">
        <v>4</v>
      </c>
      <c r="K109" s="3">
        <f t="shared" si="9"/>
        <v>1019</v>
      </c>
      <c r="L109" s="3">
        <f t="shared" si="10"/>
        <v>218</v>
      </c>
      <c r="M109" s="12">
        <f t="shared" si="11"/>
        <v>0.2139352306182532</v>
      </c>
    </row>
    <row r="110" spans="1:13" x14ac:dyDescent="0.25">
      <c r="A110" s="3" t="s">
        <v>67</v>
      </c>
      <c r="B110" s="3">
        <v>9</v>
      </c>
      <c r="C110" s="3">
        <v>95</v>
      </c>
      <c r="D110" s="3">
        <v>34</v>
      </c>
      <c r="E110" s="3">
        <v>2</v>
      </c>
      <c r="F110" s="3">
        <v>2</v>
      </c>
      <c r="G110" s="3">
        <v>0</v>
      </c>
      <c r="H110" s="3">
        <v>0</v>
      </c>
      <c r="I110" s="3">
        <v>24</v>
      </c>
      <c r="J110" s="3">
        <v>1</v>
      </c>
      <c r="K110" s="3">
        <f t="shared" si="9"/>
        <v>158</v>
      </c>
      <c r="L110" s="3">
        <f t="shared" si="10"/>
        <v>63</v>
      </c>
      <c r="M110" s="12">
        <f t="shared" si="11"/>
        <v>0.39873417721518989</v>
      </c>
    </row>
    <row r="111" spans="1:13" x14ac:dyDescent="0.25">
      <c r="A111" s="3" t="s">
        <v>67</v>
      </c>
      <c r="B111" s="3">
        <v>10</v>
      </c>
      <c r="C111" s="3">
        <v>124</v>
      </c>
      <c r="D111" s="3">
        <v>43</v>
      </c>
      <c r="E111" s="3">
        <v>1</v>
      </c>
      <c r="F111" s="3">
        <v>1</v>
      </c>
      <c r="G111" s="3">
        <v>0</v>
      </c>
      <c r="H111" s="3">
        <v>0</v>
      </c>
      <c r="I111" s="3">
        <v>13</v>
      </c>
      <c r="J111" s="3">
        <v>2</v>
      </c>
      <c r="K111" s="3">
        <f t="shared" si="9"/>
        <v>184</v>
      </c>
      <c r="L111" s="3">
        <f t="shared" si="10"/>
        <v>60</v>
      </c>
      <c r="M111" s="12">
        <f t="shared" si="11"/>
        <v>0.32608695652173914</v>
      </c>
    </row>
    <row r="112" spans="1:13" x14ac:dyDescent="0.25">
      <c r="A112" s="3" t="s">
        <v>67</v>
      </c>
      <c r="B112" s="3">
        <v>11</v>
      </c>
      <c r="C112" s="3">
        <v>210</v>
      </c>
      <c r="D112" s="3">
        <v>23</v>
      </c>
      <c r="E112" s="3">
        <v>1</v>
      </c>
      <c r="F112" s="3">
        <v>1</v>
      </c>
      <c r="G112" s="3">
        <v>0</v>
      </c>
      <c r="H112" s="3">
        <v>0</v>
      </c>
      <c r="I112" s="3">
        <v>30</v>
      </c>
      <c r="J112" s="3">
        <v>2</v>
      </c>
      <c r="K112" s="3">
        <f t="shared" si="9"/>
        <v>267</v>
      </c>
      <c r="L112" s="3">
        <f t="shared" si="10"/>
        <v>57</v>
      </c>
      <c r="M112" s="12">
        <f t="shared" si="11"/>
        <v>0.21348314606741572</v>
      </c>
    </row>
    <row r="113" spans="1:13" x14ac:dyDescent="0.25">
      <c r="A113" s="3" t="s">
        <v>67</v>
      </c>
      <c r="B113" s="3">
        <v>12</v>
      </c>
      <c r="C113" s="3">
        <v>1392</v>
      </c>
      <c r="D113" s="3">
        <v>168</v>
      </c>
      <c r="E113" s="3">
        <v>4</v>
      </c>
      <c r="F113" s="3">
        <v>15</v>
      </c>
      <c r="G113" s="3">
        <v>0</v>
      </c>
      <c r="H113" s="3">
        <v>0</v>
      </c>
      <c r="I113" s="3">
        <v>116</v>
      </c>
      <c r="J113" s="3">
        <v>6</v>
      </c>
      <c r="K113" s="3">
        <f t="shared" si="9"/>
        <v>1701</v>
      </c>
      <c r="L113" s="3">
        <f t="shared" si="10"/>
        <v>309</v>
      </c>
      <c r="M113" s="12">
        <f t="shared" si="11"/>
        <v>0.18165784832451498</v>
      </c>
    </row>
    <row r="114" spans="1:13" x14ac:dyDescent="0.25">
      <c r="A114" s="3" t="s">
        <v>67</v>
      </c>
      <c r="B114" s="3">
        <v>13</v>
      </c>
      <c r="C114" s="3">
        <v>200</v>
      </c>
      <c r="D114" s="3">
        <v>65</v>
      </c>
      <c r="E114" s="3">
        <v>2</v>
      </c>
      <c r="F114" s="3">
        <v>2</v>
      </c>
      <c r="G114" s="3">
        <v>0</v>
      </c>
      <c r="H114" s="3">
        <v>0</v>
      </c>
      <c r="I114" s="3">
        <v>43</v>
      </c>
      <c r="J114" s="3">
        <v>0</v>
      </c>
      <c r="K114" s="3">
        <f t="shared" si="9"/>
        <v>312</v>
      </c>
      <c r="L114" s="3">
        <f t="shared" si="10"/>
        <v>112</v>
      </c>
      <c r="M114" s="12">
        <f t="shared" si="11"/>
        <v>0.35897435897435898</v>
      </c>
    </row>
    <row r="115" spans="1:13" x14ac:dyDescent="0.25">
      <c r="A115" s="3" t="s">
        <v>67</v>
      </c>
      <c r="B115" s="3">
        <v>14</v>
      </c>
      <c r="C115" s="3">
        <v>534</v>
      </c>
      <c r="D115" s="3">
        <v>38</v>
      </c>
      <c r="E115" s="3">
        <v>1</v>
      </c>
      <c r="F115" s="3">
        <v>5</v>
      </c>
      <c r="G115" s="3">
        <v>0</v>
      </c>
      <c r="H115" s="3">
        <v>0</v>
      </c>
      <c r="I115" s="3">
        <v>40</v>
      </c>
      <c r="J115" s="3">
        <v>1</v>
      </c>
      <c r="K115" s="3">
        <f t="shared" si="9"/>
        <v>619</v>
      </c>
      <c r="L115" s="3">
        <f t="shared" si="10"/>
        <v>85</v>
      </c>
      <c r="M115" s="12">
        <f t="shared" si="11"/>
        <v>0.13731825525040386</v>
      </c>
    </row>
    <row r="116" spans="1:13" x14ac:dyDescent="0.25">
      <c r="A116" s="3" t="s">
        <v>67</v>
      </c>
      <c r="B116" s="3">
        <v>15</v>
      </c>
      <c r="C116" s="3">
        <v>872</v>
      </c>
      <c r="D116" s="3">
        <v>98</v>
      </c>
      <c r="E116" s="3">
        <v>4</v>
      </c>
      <c r="F116" s="3">
        <v>6</v>
      </c>
      <c r="G116" s="3">
        <v>0</v>
      </c>
      <c r="H116" s="3">
        <v>0</v>
      </c>
      <c r="I116" s="3">
        <v>83</v>
      </c>
      <c r="J116" s="3">
        <v>11</v>
      </c>
      <c r="K116" s="3">
        <f t="shared" si="9"/>
        <v>1074</v>
      </c>
      <c r="L116" s="3">
        <f t="shared" si="10"/>
        <v>202</v>
      </c>
      <c r="M116" s="12">
        <f t="shared" si="11"/>
        <v>0.18808193668528864</v>
      </c>
    </row>
    <row r="117" spans="1:13" x14ac:dyDescent="0.25">
      <c r="A117" s="3" t="s">
        <v>67</v>
      </c>
      <c r="B117" s="3">
        <v>16</v>
      </c>
      <c r="C117" s="3">
        <v>163</v>
      </c>
      <c r="D117" s="3">
        <v>37</v>
      </c>
      <c r="E117" s="3">
        <v>1</v>
      </c>
      <c r="F117" s="3">
        <v>1</v>
      </c>
      <c r="G117" s="3">
        <v>0</v>
      </c>
      <c r="H117" s="3">
        <v>0</v>
      </c>
      <c r="I117" s="3">
        <v>20</v>
      </c>
      <c r="J117" s="3">
        <v>0</v>
      </c>
      <c r="K117" s="3">
        <f t="shared" si="9"/>
        <v>222</v>
      </c>
      <c r="L117" s="3">
        <f t="shared" si="10"/>
        <v>59</v>
      </c>
      <c r="M117" s="12">
        <f t="shared" si="11"/>
        <v>0.26576576576576577</v>
      </c>
    </row>
    <row r="118" spans="1:13" x14ac:dyDescent="0.25">
      <c r="A118" s="3" t="s">
        <v>67</v>
      </c>
      <c r="B118" s="3">
        <v>17</v>
      </c>
      <c r="C118" s="3">
        <v>252</v>
      </c>
      <c r="D118" s="3">
        <v>42</v>
      </c>
      <c r="E118" s="3">
        <v>0</v>
      </c>
      <c r="F118" s="3">
        <v>2</v>
      </c>
      <c r="G118" s="3">
        <v>0</v>
      </c>
      <c r="H118" s="3">
        <v>0</v>
      </c>
      <c r="I118" s="3">
        <v>35</v>
      </c>
      <c r="J118" s="3">
        <v>3</v>
      </c>
      <c r="K118" s="3">
        <f t="shared" si="9"/>
        <v>334</v>
      </c>
      <c r="L118" s="3">
        <f t="shared" si="10"/>
        <v>82</v>
      </c>
      <c r="M118" s="12">
        <f t="shared" si="11"/>
        <v>0.24550898203592814</v>
      </c>
    </row>
    <row r="119" spans="1:13" x14ac:dyDescent="0.25">
      <c r="A119" s="3" t="s">
        <v>67</v>
      </c>
      <c r="B119" s="3">
        <v>18</v>
      </c>
      <c r="C119" s="3">
        <v>354</v>
      </c>
      <c r="D119" s="3">
        <v>48</v>
      </c>
      <c r="E119" s="3">
        <v>0</v>
      </c>
      <c r="F119" s="3">
        <v>2</v>
      </c>
      <c r="G119" s="3">
        <v>0</v>
      </c>
      <c r="H119" s="3">
        <v>0</v>
      </c>
      <c r="I119" s="3">
        <v>17</v>
      </c>
      <c r="J119" s="3">
        <v>0</v>
      </c>
      <c r="K119" s="3">
        <f t="shared" si="9"/>
        <v>421</v>
      </c>
      <c r="L119" s="3">
        <f t="shared" si="10"/>
        <v>67</v>
      </c>
      <c r="M119" s="12">
        <f t="shared" si="11"/>
        <v>0.15914489311163896</v>
      </c>
    </row>
    <row r="120" spans="1:13" x14ac:dyDescent="0.25">
      <c r="A120" s="3" t="s">
        <v>67</v>
      </c>
      <c r="B120" s="3">
        <v>19</v>
      </c>
      <c r="C120" s="3">
        <v>37</v>
      </c>
      <c r="D120" s="3">
        <v>20</v>
      </c>
      <c r="E120" s="3">
        <v>0</v>
      </c>
      <c r="F120" s="3">
        <v>1</v>
      </c>
      <c r="G120" s="3">
        <v>0</v>
      </c>
      <c r="H120" s="3">
        <v>0</v>
      </c>
      <c r="I120" s="3">
        <v>11</v>
      </c>
      <c r="J120" s="3">
        <v>0</v>
      </c>
      <c r="K120" s="3">
        <f t="shared" si="9"/>
        <v>69</v>
      </c>
      <c r="L120" s="3">
        <f t="shared" si="10"/>
        <v>32</v>
      </c>
      <c r="M120" s="12">
        <f t="shared" si="11"/>
        <v>0.46376811594202899</v>
      </c>
    </row>
    <row r="121" spans="1:13" x14ac:dyDescent="0.25">
      <c r="A121" s="3" t="s">
        <v>67</v>
      </c>
      <c r="B121" s="3">
        <v>20</v>
      </c>
      <c r="C121" s="3">
        <v>203</v>
      </c>
      <c r="D121" s="3">
        <v>25</v>
      </c>
      <c r="E121" s="3">
        <v>0</v>
      </c>
      <c r="F121" s="3">
        <v>1</v>
      </c>
      <c r="G121" s="3">
        <v>0</v>
      </c>
      <c r="H121" s="3">
        <v>0</v>
      </c>
      <c r="I121" s="3">
        <v>20</v>
      </c>
      <c r="J121" s="3">
        <v>0</v>
      </c>
      <c r="K121" s="3">
        <f t="shared" si="9"/>
        <v>249</v>
      </c>
      <c r="L121" s="3">
        <f t="shared" si="10"/>
        <v>46</v>
      </c>
      <c r="M121" s="12">
        <f t="shared" si="11"/>
        <v>0.18473895582329317</v>
      </c>
    </row>
    <row r="122" spans="1:13" x14ac:dyDescent="0.25">
      <c r="A122" s="3" t="s">
        <v>67</v>
      </c>
      <c r="B122" s="3">
        <v>21</v>
      </c>
      <c r="C122" s="3">
        <v>719</v>
      </c>
      <c r="D122" s="3">
        <v>58</v>
      </c>
      <c r="E122" s="3">
        <v>2</v>
      </c>
      <c r="F122" s="3">
        <v>3</v>
      </c>
      <c r="G122" s="3">
        <v>0</v>
      </c>
      <c r="H122" s="3">
        <v>0</v>
      </c>
      <c r="I122" s="3">
        <v>42</v>
      </c>
      <c r="J122" s="3">
        <v>2</v>
      </c>
      <c r="K122" s="3">
        <f t="shared" si="9"/>
        <v>826</v>
      </c>
      <c r="L122" s="3">
        <f t="shared" si="10"/>
        <v>107</v>
      </c>
      <c r="M122" s="12">
        <f t="shared" si="11"/>
        <v>0.12953995157384987</v>
      </c>
    </row>
    <row r="123" spans="1:13" x14ac:dyDescent="0.25">
      <c r="A123" s="3" t="s">
        <v>67</v>
      </c>
      <c r="B123" s="3">
        <v>22</v>
      </c>
      <c r="C123" s="3">
        <v>922</v>
      </c>
      <c r="D123" s="3">
        <v>73</v>
      </c>
      <c r="E123" s="3">
        <v>1</v>
      </c>
      <c r="F123" s="3">
        <v>6</v>
      </c>
      <c r="G123" s="3">
        <v>0</v>
      </c>
      <c r="H123" s="3">
        <v>0</v>
      </c>
      <c r="I123" s="3">
        <v>96</v>
      </c>
      <c r="J123" s="3">
        <v>7</v>
      </c>
      <c r="K123" s="3">
        <f t="shared" si="9"/>
        <v>1105</v>
      </c>
      <c r="L123" s="3">
        <f t="shared" si="10"/>
        <v>183</v>
      </c>
      <c r="M123" s="12">
        <f t="shared" si="11"/>
        <v>0.16561085972850678</v>
      </c>
    </row>
    <row r="124" spans="1:13" x14ac:dyDescent="0.25">
      <c r="A124" s="3" t="s">
        <v>67</v>
      </c>
      <c r="B124" s="3">
        <v>23</v>
      </c>
      <c r="C124" s="3">
        <v>985</v>
      </c>
      <c r="D124" s="3">
        <v>197</v>
      </c>
      <c r="E124" s="3">
        <v>7</v>
      </c>
      <c r="F124" s="3">
        <v>27</v>
      </c>
      <c r="G124" s="3">
        <v>0</v>
      </c>
      <c r="H124" s="3">
        <v>0</v>
      </c>
      <c r="I124" s="3">
        <v>248</v>
      </c>
      <c r="J124" s="3">
        <v>16</v>
      </c>
      <c r="K124" s="3">
        <f t="shared" si="9"/>
        <v>1480</v>
      </c>
      <c r="L124" s="3">
        <f t="shared" si="10"/>
        <v>495</v>
      </c>
      <c r="M124" s="12">
        <f t="shared" si="11"/>
        <v>0.33445945945945948</v>
      </c>
    </row>
    <row r="125" spans="1:13" x14ac:dyDescent="0.25">
      <c r="A125" s="3" t="s">
        <v>67</v>
      </c>
      <c r="B125" s="3">
        <v>24</v>
      </c>
      <c r="C125" s="3">
        <v>511</v>
      </c>
      <c r="D125" s="3">
        <v>31</v>
      </c>
      <c r="E125" s="3">
        <v>1</v>
      </c>
      <c r="F125" s="3">
        <v>2</v>
      </c>
      <c r="G125" s="3">
        <v>0</v>
      </c>
      <c r="H125" s="3">
        <v>0</v>
      </c>
      <c r="I125" s="3">
        <v>31</v>
      </c>
      <c r="J125" s="3">
        <v>4</v>
      </c>
      <c r="K125" s="3">
        <f t="shared" si="9"/>
        <v>580</v>
      </c>
      <c r="L125" s="3">
        <f t="shared" si="10"/>
        <v>69</v>
      </c>
      <c r="M125" s="12">
        <f t="shared" si="11"/>
        <v>0.11896551724137931</v>
      </c>
    </row>
    <row r="126" spans="1:13" x14ac:dyDescent="0.25">
      <c r="A126" s="3" t="s">
        <v>67</v>
      </c>
      <c r="B126" s="3">
        <v>98</v>
      </c>
      <c r="C126" s="3">
        <v>434</v>
      </c>
      <c r="D126" s="3">
        <v>9</v>
      </c>
      <c r="E126" s="3">
        <v>1</v>
      </c>
      <c r="F126" s="3">
        <v>1</v>
      </c>
      <c r="G126" s="3">
        <v>0</v>
      </c>
      <c r="H126" s="3">
        <v>0</v>
      </c>
      <c r="I126" s="3">
        <v>12</v>
      </c>
      <c r="J126" s="3">
        <v>2</v>
      </c>
      <c r="K126" s="3">
        <f t="shared" ref="K126" si="18">SUM(C126:J126)</f>
        <v>459</v>
      </c>
      <c r="L126" s="3">
        <f t="shared" ref="L126" si="19">SUM(D126:J126)</f>
        <v>25</v>
      </c>
      <c r="M126" s="12">
        <f t="shared" ref="M126" si="20">L126/K126</f>
        <v>5.4466230936819175E-2</v>
      </c>
    </row>
    <row r="127" spans="1:13" x14ac:dyDescent="0.25">
      <c r="A127" s="3" t="s">
        <v>78</v>
      </c>
      <c r="C127" s="3">
        <f>SUM(C2:C126)</f>
        <v>718007</v>
      </c>
      <c r="D127" s="3">
        <f t="shared" ref="D127:J127" si="21">SUM(D2:D126)</f>
        <v>7536</v>
      </c>
      <c r="E127" s="3">
        <f t="shared" si="21"/>
        <v>416</v>
      </c>
      <c r="F127" s="3">
        <f t="shared" si="21"/>
        <v>1883</v>
      </c>
      <c r="G127" s="3">
        <f t="shared" si="21"/>
        <v>12</v>
      </c>
      <c r="H127" s="3">
        <f t="shared" si="21"/>
        <v>0</v>
      </c>
      <c r="I127" s="3">
        <f t="shared" si="21"/>
        <v>19150</v>
      </c>
      <c r="J127" s="3">
        <f t="shared" si="21"/>
        <v>2032</v>
      </c>
      <c r="K127" s="69">
        <f>SUM(K2:K126)</f>
        <v>749036</v>
      </c>
      <c r="L127" s="69">
        <f>SUM(L2:L126)</f>
        <v>31029</v>
      </c>
      <c r="M127" s="12">
        <f t="shared" si="11"/>
        <v>4.1425245248559485E-2</v>
      </c>
    </row>
    <row r="131" spans="1:13" x14ac:dyDescent="0.25">
      <c r="A131" s="3" t="s">
        <v>88</v>
      </c>
      <c r="C131" s="3">
        <f t="shared" ref="C131:L131" si="22">C2+C27+C52+C77+C102</f>
        <v>11681</v>
      </c>
      <c r="D131" s="3">
        <f t="shared" si="22"/>
        <v>269</v>
      </c>
      <c r="E131" s="3">
        <f t="shared" si="22"/>
        <v>20</v>
      </c>
      <c r="F131" s="3">
        <f t="shared" si="22"/>
        <v>54</v>
      </c>
      <c r="G131" s="3">
        <f t="shared" si="22"/>
        <v>0</v>
      </c>
      <c r="H131" s="3">
        <f t="shared" si="22"/>
        <v>0</v>
      </c>
      <c r="I131" s="3">
        <f t="shared" si="22"/>
        <v>510</v>
      </c>
      <c r="J131" s="3">
        <f t="shared" si="22"/>
        <v>101</v>
      </c>
      <c r="K131" s="3">
        <f t="shared" si="22"/>
        <v>12635</v>
      </c>
      <c r="L131" s="3">
        <f t="shared" si="22"/>
        <v>954</v>
      </c>
      <c r="M131" s="12">
        <f>L131/K131</f>
        <v>7.5504550850811245E-2</v>
      </c>
    </row>
    <row r="132" spans="1:13" x14ac:dyDescent="0.25">
      <c r="A132" s="3" t="s">
        <v>89</v>
      </c>
      <c r="C132" s="3">
        <f t="shared" ref="C132:L132" si="23">C3+C28+C53+C78+C103</f>
        <v>9611</v>
      </c>
      <c r="D132" s="3">
        <f t="shared" si="23"/>
        <v>131</v>
      </c>
      <c r="E132" s="3">
        <f t="shared" si="23"/>
        <v>6</v>
      </c>
      <c r="F132" s="3">
        <f t="shared" si="23"/>
        <v>35</v>
      </c>
      <c r="G132" s="3">
        <f t="shared" si="23"/>
        <v>0</v>
      </c>
      <c r="H132" s="3">
        <f t="shared" si="23"/>
        <v>0</v>
      </c>
      <c r="I132" s="3">
        <f t="shared" si="23"/>
        <v>210</v>
      </c>
      <c r="J132" s="3">
        <f t="shared" si="23"/>
        <v>66</v>
      </c>
      <c r="K132" s="3">
        <f t="shared" si="23"/>
        <v>10059</v>
      </c>
      <c r="L132" s="3">
        <f t="shared" si="23"/>
        <v>448</v>
      </c>
      <c r="M132" s="12">
        <f>L132/K132</f>
        <v>4.4537230340988172E-2</v>
      </c>
    </row>
    <row r="133" spans="1:13" x14ac:dyDescent="0.25">
      <c r="A133" s="3" t="s">
        <v>90</v>
      </c>
      <c r="C133" s="3">
        <f t="shared" ref="C133:L133" si="24">C4+C29+C54+C79+C104</f>
        <v>2046</v>
      </c>
      <c r="D133" s="3">
        <f t="shared" si="24"/>
        <v>89</v>
      </c>
      <c r="E133" s="3">
        <f t="shared" si="24"/>
        <v>5</v>
      </c>
      <c r="F133" s="3">
        <f t="shared" si="24"/>
        <v>17</v>
      </c>
      <c r="G133" s="3">
        <f t="shared" si="24"/>
        <v>0</v>
      </c>
      <c r="H133" s="3">
        <f t="shared" si="24"/>
        <v>0</v>
      </c>
      <c r="I133" s="3">
        <f t="shared" si="24"/>
        <v>80</v>
      </c>
      <c r="J133" s="3">
        <f t="shared" si="24"/>
        <v>15</v>
      </c>
      <c r="K133" s="3">
        <f t="shared" si="24"/>
        <v>2252</v>
      </c>
      <c r="L133" s="3">
        <f t="shared" si="24"/>
        <v>206</v>
      </c>
      <c r="M133" s="12">
        <f t="shared" ref="M133:M156" si="25">L133/K133</f>
        <v>9.1474245115452935E-2</v>
      </c>
    </row>
    <row r="134" spans="1:13" x14ac:dyDescent="0.25">
      <c r="A134" s="3" t="s">
        <v>91</v>
      </c>
      <c r="C134" s="3">
        <f t="shared" ref="C134:L134" si="26">C5+C30+C55+C80+C105</f>
        <v>6401</v>
      </c>
      <c r="D134" s="3">
        <f t="shared" si="26"/>
        <v>137</v>
      </c>
      <c r="E134" s="3">
        <f t="shared" si="26"/>
        <v>7</v>
      </c>
      <c r="F134" s="3">
        <f t="shared" si="26"/>
        <v>27</v>
      </c>
      <c r="G134" s="3">
        <f t="shared" si="26"/>
        <v>0</v>
      </c>
      <c r="H134" s="3">
        <f t="shared" si="26"/>
        <v>0</v>
      </c>
      <c r="I134" s="3">
        <f t="shared" si="26"/>
        <v>187</v>
      </c>
      <c r="J134" s="3">
        <f t="shared" si="26"/>
        <v>23</v>
      </c>
      <c r="K134" s="3">
        <f t="shared" si="26"/>
        <v>6782</v>
      </c>
      <c r="L134" s="3">
        <f t="shared" si="26"/>
        <v>381</v>
      </c>
      <c r="M134" s="12">
        <f t="shared" si="25"/>
        <v>5.6178118549100563E-2</v>
      </c>
    </row>
    <row r="135" spans="1:13" x14ac:dyDescent="0.25">
      <c r="A135" s="3" t="s">
        <v>92</v>
      </c>
      <c r="C135" s="3">
        <f t="shared" ref="C135:L135" si="27">C6+C31+C56+C81+C106</f>
        <v>10143</v>
      </c>
      <c r="D135" s="3">
        <f t="shared" si="27"/>
        <v>114</v>
      </c>
      <c r="E135" s="3">
        <f t="shared" si="27"/>
        <v>14</v>
      </c>
      <c r="F135" s="3">
        <f t="shared" si="27"/>
        <v>57</v>
      </c>
      <c r="G135" s="3">
        <f t="shared" si="27"/>
        <v>1</v>
      </c>
      <c r="H135" s="3">
        <f t="shared" si="27"/>
        <v>0</v>
      </c>
      <c r="I135" s="3">
        <f t="shared" si="27"/>
        <v>261</v>
      </c>
      <c r="J135" s="3">
        <f t="shared" si="27"/>
        <v>18</v>
      </c>
      <c r="K135" s="3">
        <f t="shared" si="27"/>
        <v>10608</v>
      </c>
      <c r="L135" s="3">
        <f t="shared" si="27"/>
        <v>465</v>
      </c>
      <c r="M135" s="12">
        <f t="shared" si="25"/>
        <v>4.3834841628959273E-2</v>
      </c>
    </row>
    <row r="136" spans="1:13" x14ac:dyDescent="0.25">
      <c r="A136" s="3" t="s">
        <v>93</v>
      </c>
      <c r="C136" s="3">
        <f t="shared" ref="C136:L136" si="28">C7+C32+C57+C82+C107</f>
        <v>2206</v>
      </c>
      <c r="D136" s="3">
        <f t="shared" si="28"/>
        <v>92</v>
      </c>
      <c r="E136" s="3">
        <f t="shared" si="28"/>
        <v>2</v>
      </c>
      <c r="F136" s="3">
        <f t="shared" si="28"/>
        <v>29</v>
      </c>
      <c r="G136" s="3">
        <f t="shared" si="28"/>
        <v>0</v>
      </c>
      <c r="H136" s="3">
        <f t="shared" si="28"/>
        <v>0</v>
      </c>
      <c r="I136" s="3">
        <f t="shared" si="28"/>
        <v>56</v>
      </c>
      <c r="J136" s="3">
        <f t="shared" si="28"/>
        <v>19</v>
      </c>
      <c r="K136" s="3">
        <f t="shared" si="28"/>
        <v>2404</v>
      </c>
      <c r="L136" s="3">
        <f t="shared" si="28"/>
        <v>198</v>
      </c>
      <c r="M136" s="12">
        <f t="shared" si="25"/>
        <v>8.2362728785357733E-2</v>
      </c>
    </row>
    <row r="137" spans="1:13" x14ac:dyDescent="0.25">
      <c r="A137" s="3" t="s">
        <v>94</v>
      </c>
      <c r="C137" s="3">
        <f t="shared" ref="C137:L137" si="29">C8+C33+C58+C83+C108</f>
        <v>2264</v>
      </c>
      <c r="D137" s="3">
        <f t="shared" si="29"/>
        <v>92</v>
      </c>
      <c r="E137" s="3">
        <f t="shared" si="29"/>
        <v>5</v>
      </c>
      <c r="F137" s="3">
        <f t="shared" si="29"/>
        <v>18</v>
      </c>
      <c r="G137" s="3">
        <f t="shared" si="29"/>
        <v>1</v>
      </c>
      <c r="H137" s="3">
        <f t="shared" si="29"/>
        <v>0</v>
      </c>
      <c r="I137" s="3">
        <f t="shared" si="29"/>
        <v>93</v>
      </c>
      <c r="J137" s="3">
        <f t="shared" si="29"/>
        <v>9</v>
      </c>
      <c r="K137" s="3">
        <f t="shared" si="29"/>
        <v>2482</v>
      </c>
      <c r="L137" s="3">
        <f t="shared" si="29"/>
        <v>218</v>
      </c>
      <c r="M137" s="12">
        <f t="shared" si="25"/>
        <v>8.7832393231265113E-2</v>
      </c>
    </row>
    <row r="138" spans="1:13" x14ac:dyDescent="0.25">
      <c r="A138" s="3" t="s">
        <v>95</v>
      </c>
      <c r="C138" s="3">
        <f t="shared" ref="C138:L138" si="30">C9+C34+C59+C84+C109</f>
        <v>47253</v>
      </c>
      <c r="D138" s="3">
        <f t="shared" si="30"/>
        <v>430</v>
      </c>
      <c r="E138" s="3">
        <f t="shared" si="30"/>
        <v>22</v>
      </c>
      <c r="F138" s="3">
        <f t="shared" si="30"/>
        <v>77</v>
      </c>
      <c r="G138" s="3">
        <f t="shared" si="30"/>
        <v>0</v>
      </c>
      <c r="H138" s="3">
        <f t="shared" si="30"/>
        <v>0</v>
      </c>
      <c r="I138" s="3">
        <f t="shared" si="30"/>
        <v>1176</v>
      </c>
      <c r="J138" s="3">
        <f t="shared" si="30"/>
        <v>92</v>
      </c>
      <c r="K138" s="3">
        <f t="shared" si="30"/>
        <v>49050</v>
      </c>
      <c r="L138" s="3">
        <f t="shared" si="30"/>
        <v>1797</v>
      </c>
      <c r="M138" s="12">
        <f t="shared" si="25"/>
        <v>3.6636085626911313E-2</v>
      </c>
    </row>
    <row r="139" spans="1:13" x14ac:dyDescent="0.25">
      <c r="A139" s="3" t="s">
        <v>96</v>
      </c>
      <c r="C139" s="3">
        <f t="shared" ref="C139:L139" si="31">C10+C35+C60+C85+C110</f>
        <v>7536</v>
      </c>
      <c r="D139" s="3">
        <f t="shared" si="31"/>
        <v>143</v>
      </c>
      <c r="E139" s="3">
        <f t="shared" si="31"/>
        <v>36</v>
      </c>
      <c r="F139" s="3">
        <f t="shared" si="31"/>
        <v>35</v>
      </c>
      <c r="G139" s="3">
        <f t="shared" si="31"/>
        <v>3</v>
      </c>
      <c r="H139" s="3">
        <f t="shared" si="31"/>
        <v>0</v>
      </c>
      <c r="I139" s="3">
        <f t="shared" si="31"/>
        <v>273</v>
      </c>
      <c r="J139" s="3">
        <f t="shared" si="31"/>
        <v>22</v>
      </c>
      <c r="K139" s="3">
        <f t="shared" si="31"/>
        <v>8048</v>
      </c>
      <c r="L139" s="3">
        <f t="shared" si="31"/>
        <v>512</v>
      </c>
      <c r="M139" s="12">
        <f t="shared" si="25"/>
        <v>6.3618290258449298E-2</v>
      </c>
    </row>
    <row r="140" spans="1:13" x14ac:dyDescent="0.25">
      <c r="A140" s="3" t="s">
        <v>97</v>
      </c>
      <c r="C140" s="3">
        <f t="shared" ref="C140:L140" si="32">C11+C36+C61+C86+C111</f>
        <v>12708</v>
      </c>
      <c r="D140" s="3">
        <f t="shared" si="32"/>
        <v>229</v>
      </c>
      <c r="E140" s="3">
        <f t="shared" si="32"/>
        <v>9</v>
      </c>
      <c r="F140" s="3">
        <f t="shared" si="32"/>
        <v>35</v>
      </c>
      <c r="G140" s="3">
        <f t="shared" si="32"/>
        <v>2</v>
      </c>
      <c r="H140" s="3">
        <f t="shared" si="32"/>
        <v>0</v>
      </c>
      <c r="I140" s="3">
        <f t="shared" si="32"/>
        <v>231</v>
      </c>
      <c r="J140" s="3">
        <f t="shared" si="32"/>
        <v>42</v>
      </c>
      <c r="K140" s="3">
        <f t="shared" si="32"/>
        <v>13256</v>
      </c>
      <c r="L140" s="3">
        <f t="shared" si="32"/>
        <v>548</v>
      </c>
      <c r="M140" s="12">
        <f t="shared" si="25"/>
        <v>4.1339770669885333E-2</v>
      </c>
    </row>
    <row r="141" spans="1:13" x14ac:dyDescent="0.25">
      <c r="A141" s="3" t="s">
        <v>98</v>
      </c>
      <c r="C141" s="3">
        <f t="shared" ref="C141:L141" si="33">C12+C37+C62+C87+C112</f>
        <v>17665</v>
      </c>
      <c r="D141" s="3">
        <f t="shared" si="33"/>
        <v>203</v>
      </c>
      <c r="E141" s="3">
        <f t="shared" si="33"/>
        <v>15</v>
      </c>
      <c r="F141" s="3">
        <f t="shared" si="33"/>
        <v>71</v>
      </c>
      <c r="G141" s="3">
        <f t="shared" si="33"/>
        <v>1</v>
      </c>
      <c r="H141" s="3">
        <f t="shared" si="33"/>
        <v>0</v>
      </c>
      <c r="I141" s="3">
        <f t="shared" si="33"/>
        <v>282</v>
      </c>
      <c r="J141" s="3">
        <f t="shared" si="33"/>
        <v>23</v>
      </c>
      <c r="K141" s="3">
        <f t="shared" si="33"/>
        <v>18260</v>
      </c>
      <c r="L141" s="3">
        <f t="shared" si="33"/>
        <v>595</v>
      </c>
      <c r="M141" s="12">
        <f t="shared" si="25"/>
        <v>3.2584884994523548E-2</v>
      </c>
    </row>
    <row r="142" spans="1:13" x14ac:dyDescent="0.25">
      <c r="A142" s="3" t="s">
        <v>99</v>
      </c>
      <c r="C142" s="3">
        <f t="shared" ref="C142:L142" si="34">C13+C38+C63+C88+C113</f>
        <v>80783</v>
      </c>
      <c r="D142" s="3">
        <f t="shared" si="34"/>
        <v>657</v>
      </c>
      <c r="E142" s="3">
        <f t="shared" si="34"/>
        <v>18</v>
      </c>
      <c r="F142" s="3">
        <f t="shared" si="34"/>
        <v>198</v>
      </c>
      <c r="G142" s="3">
        <f t="shared" si="34"/>
        <v>0</v>
      </c>
      <c r="H142" s="3">
        <f t="shared" si="34"/>
        <v>0</v>
      </c>
      <c r="I142" s="3">
        <f t="shared" si="34"/>
        <v>1503</v>
      </c>
      <c r="J142" s="3">
        <f t="shared" si="34"/>
        <v>124</v>
      </c>
      <c r="K142" s="3">
        <f t="shared" si="34"/>
        <v>83283</v>
      </c>
      <c r="L142" s="3">
        <f t="shared" si="34"/>
        <v>2500</v>
      </c>
      <c r="M142" s="12">
        <f t="shared" si="25"/>
        <v>3.0018130951094461E-2</v>
      </c>
    </row>
    <row r="143" spans="1:13" x14ac:dyDescent="0.25">
      <c r="A143" s="3" t="s">
        <v>100</v>
      </c>
      <c r="C143" s="3">
        <f t="shared" ref="C143:L143" si="35">C14+C39+C64+C89+C114</f>
        <v>15447</v>
      </c>
      <c r="D143" s="3">
        <f t="shared" si="35"/>
        <v>505</v>
      </c>
      <c r="E143" s="3">
        <f t="shared" si="35"/>
        <v>30</v>
      </c>
      <c r="F143" s="3">
        <f t="shared" si="35"/>
        <v>114</v>
      </c>
      <c r="G143" s="3">
        <f t="shared" si="35"/>
        <v>0</v>
      </c>
      <c r="H143" s="3">
        <f t="shared" si="35"/>
        <v>0</v>
      </c>
      <c r="I143" s="3">
        <f t="shared" si="35"/>
        <v>747</v>
      </c>
      <c r="J143" s="3">
        <f t="shared" si="35"/>
        <v>90</v>
      </c>
      <c r="K143" s="3">
        <f t="shared" si="35"/>
        <v>16933</v>
      </c>
      <c r="L143" s="3">
        <f t="shared" si="35"/>
        <v>1486</v>
      </c>
      <c r="M143" s="12">
        <f t="shared" si="25"/>
        <v>8.7757633024272128E-2</v>
      </c>
    </row>
    <row r="144" spans="1:13" x14ac:dyDescent="0.25">
      <c r="A144" s="3" t="s">
        <v>101</v>
      </c>
      <c r="C144" s="3">
        <f t="shared" ref="C144:L144" si="36">C15+C40+C65+C90+C115</f>
        <v>35114</v>
      </c>
      <c r="D144" s="3">
        <f t="shared" si="36"/>
        <v>129</v>
      </c>
      <c r="E144" s="3">
        <f t="shared" si="36"/>
        <v>8</v>
      </c>
      <c r="F144" s="3">
        <f t="shared" si="36"/>
        <v>64</v>
      </c>
      <c r="G144" s="3">
        <f t="shared" si="36"/>
        <v>0</v>
      </c>
      <c r="H144" s="3">
        <f t="shared" si="36"/>
        <v>0</v>
      </c>
      <c r="I144" s="3">
        <f t="shared" si="36"/>
        <v>289</v>
      </c>
      <c r="J144" s="3">
        <f t="shared" si="36"/>
        <v>150</v>
      </c>
      <c r="K144" s="3">
        <f t="shared" si="36"/>
        <v>35754</v>
      </c>
      <c r="L144" s="3">
        <f t="shared" si="36"/>
        <v>640</v>
      </c>
      <c r="M144" s="12">
        <f t="shared" si="25"/>
        <v>1.7900095094255188E-2</v>
      </c>
    </row>
    <row r="145" spans="1:13" x14ac:dyDescent="0.25">
      <c r="A145" s="3" t="s">
        <v>102</v>
      </c>
      <c r="C145" s="3">
        <f t="shared" ref="C145:L145" si="37">C16+C41+C66+C91+C116</f>
        <v>45668</v>
      </c>
      <c r="D145" s="3">
        <f t="shared" si="37"/>
        <v>454</v>
      </c>
      <c r="E145" s="3">
        <f t="shared" si="37"/>
        <v>23</v>
      </c>
      <c r="F145" s="3">
        <f t="shared" si="37"/>
        <v>123</v>
      </c>
      <c r="G145" s="3">
        <f t="shared" si="37"/>
        <v>0</v>
      </c>
      <c r="H145" s="3">
        <f t="shared" si="37"/>
        <v>0</v>
      </c>
      <c r="I145" s="3">
        <f t="shared" si="37"/>
        <v>1290</v>
      </c>
      <c r="J145" s="3">
        <f t="shared" si="37"/>
        <v>108</v>
      </c>
      <c r="K145" s="3">
        <f t="shared" si="37"/>
        <v>47666</v>
      </c>
      <c r="L145" s="3">
        <f t="shared" si="37"/>
        <v>1998</v>
      </c>
      <c r="M145" s="12">
        <f t="shared" si="25"/>
        <v>4.1916670163219066E-2</v>
      </c>
    </row>
    <row r="146" spans="1:13" x14ac:dyDescent="0.25">
      <c r="A146" s="3" t="s">
        <v>103</v>
      </c>
      <c r="C146" s="3">
        <f t="shared" ref="C146:L146" si="38">C17+C42+C67+C92+C117</f>
        <v>15499</v>
      </c>
      <c r="D146" s="3">
        <f t="shared" si="38"/>
        <v>257</v>
      </c>
      <c r="E146" s="3">
        <f t="shared" si="38"/>
        <v>17</v>
      </c>
      <c r="F146" s="3">
        <f t="shared" si="38"/>
        <v>32</v>
      </c>
      <c r="G146" s="3">
        <f t="shared" si="38"/>
        <v>0</v>
      </c>
      <c r="H146" s="3">
        <f t="shared" si="38"/>
        <v>0</v>
      </c>
      <c r="I146" s="3">
        <f t="shared" si="38"/>
        <v>342</v>
      </c>
      <c r="J146" s="3">
        <f t="shared" si="38"/>
        <v>52</v>
      </c>
      <c r="K146" s="3">
        <f t="shared" si="38"/>
        <v>16199</v>
      </c>
      <c r="L146" s="3">
        <f t="shared" si="38"/>
        <v>700</v>
      </c>
      <c r="M146" s="12">
        <f t="shared" si="25"/>
        <v>4.3212543984196557E-2</v>
      </c>
    </row>
    <row r="147" spans="1:13" x14ac:dyDescent="0.25">
      <c r="A147" s="3" t="s">
        <v>104</v>
      </c>
      <c r="C147" s="3">
        <f t="shared" ref="C147:L147" si="39">C18+C43+C68+C93+C118</f>
        <v>14229</v>
      </c>
      <c r="D147" s="3">
        <f t="shared" si="39"/>
        <v>226</v>
      </c>
      <c r="E147" s="3">
        <f t="shared" si="39"/>
        <v>9</v>
      </c>
      <c r="F147" s="3">
        <f t="shared" si="39"/>
        <v>44</v>
      </c>
      <c r="G147" s="3">
        <f t="shared" si="39"/>
        <v>0</v>
      </c>
      <c r="H147" s="3">
        <f t="shared" si="39"/>
        <v>0</v>
      </c>
      <c r="I147" s="3">
        <f t="shared" si="39"/>
        <v>350</v>
      </c>
      <c r="J147" s="3">
        <f t="shared" si="39"/>
        <v>42</v>
      </c>
      <c r="K147" s="3">
        <f t="shared" si="39"/>
        <v>14900</v>
      </c>
      <c r="L147" s="3">
        <f t="shared" si="39"/>
        <v>671</v>
      </c>
      <c r="M147" s="12">
        <f t="shared" si="25"/>
        <v>4.5033557046979866E-2</v>
      </c>
    </row>
    <row r="148" spans="1:13" x14ac:dyDescent="0.25">
      <c r="A148" s="3" t="s">
        <v>105</v>
      </c>
      <c r="C148" s="3">
        <f t="shared" ref="C148:L148" si="40">C19+C44+C69+C94+C119</f>
        <v>28655</v>
      </c>
      <c r="D148" s="3">
        <f t="shared" si="40"/>
        <v>235</v>
      </c>
      <c r="E148" s="3">
        <f t="shared" si="40"/>
        <v>6</v>
      </c>
      <c r="F148" s="3">
        <f t="shared" si="40"/>
        <v>58</v>
      </c>
      <c r="G148" s="3">
        <f t="shared" si="40"/>
        <v>0</v>
      </c>
      <c r="H148" s="3">
        <f t="shared" si="40"/>
        <v>0</v>
      </c>
      <c r="I148" s="3">
        <f t="shared" si="40"/>
        <v>407</v>
      </c>
      <c r="J148" s="3">
        <f t="shared" si="40"/>
        <v>30</v>
      </c>
      <c r="K148" s="3">
        <f t="shared" si="40"/>
        <v>29391</v>
      </c>
      <c r="L148" s="3">
        <f t="shared" si="40"/>
        <v>736</v>
      </c>
      <c r="M148" s="12">
        <f t="shared" si="25"/>
        <v>2.5041679425674528E-2</v>
      </c>
    </row>
    <row r="149" spans="1:13" x14ac:dyDescent="0.25">
      <c r="A149" s="3" t="s">
        <v>106</v>
      </c>
      <c r="C149" s="3">
        <f t="shared" ref="C149:L149" si="41">C20+C45+C70+C95+C120</f>
        <v>4242</v>
      </c>
      <c r="D149" s="3">
        <f t="shared" si="41"/>
        <v>228</v>
      </c>
      <c r="E149" s="3">
        <f t="shared" si="41"/>
        <v>7</v>
      </c>
      <c r="F149" s="3">
        <f t="shared" si="41"/>
        <v>29</v>
      </c>
      <c r="G149" s="3">
        <f t="shared" si="41"/>
        <v>0</v>
      </c>
      <c r="H149" s="3">
        <f t="shared" si="41"/>
        <v>0</v>
      </c>
      <c r="I149" s="3">
        <f t="shared" si="41"/>
        <v>237</v>
      </c>
      <c r="J149" s="3">
        <f t="shared" si="41"/>
        <v>31</v>
      </c>
      <c r="K149" s="3">
        <f t="shared" si="41"/>
        <v>4774</v>
      </c>
      <c r="L149" s="3">
        <f t="shared" si="41"/>
        <v>532</v>
      </c>
      <c r="M149" s="12">
        <f t="shared" si="25"/>
        <v>0.11143695014662756</v>
      </c>
    </row>
    <row r="150" spans="1:13" x14ac:dyDescent="0.25">
      <c r="A150" s="3" t="s">
        <v>107</v>
      </c>
      <c r="C150" s="3">
        <f t="shared" ref="C150:L150" si="42">C21+C46+C71+C96+C121</f>
        <v>18917</v>
      </c>
      <c r="D150" s="3">
        <f t="shared" si="42"/>
        <v>154</v>
      </c>
      <c r="E150" s="3">
        <f t="shared" si="42"/>
        <v>10</v>
      </c>
      <c r="F150" s="3">
        <f t="shared" si="42"/>
        <v>52</v>
      </c>
      <c r="G150" s="3">
        <f t="shared" si="42"/>
        <v>0</v>
      </c>
      <c r="H150" s="3">
        <f t="shared" si="42"/>
        <v>0</v>
      </c>
      <c r="I150" s="3">
        <f t="shared" si="42"/>
        <v>221</v>
      </c>
      <c r="J150" s="3">
        <f t="shared" si="42"/>
        <v>47</v>
      </c>
      <c r="K150" s="3">
        <f t="shared" si="42"/>
        <v>19401</v>
      </c>
      <c r="L150" s="3">
        <f t="shared" si="42"/>
        <v>484</v>
      </c>
      <c r="M150" s="12">
        <f t="shared" si="25"/>
        <v>2.4947167671769497E-2</v>
      </c>
    </row>
    <row r="151" spans="1:13" x14ac:dyDescent="0.25">
      <c r="A151" s="3" t="s">
        <v>108</v>
      </c>
      <c r="C151" s="3">
        <f t="shared" ref="C151:L151" si="43">C22+C47+C72+C97+C122</f>
        <v>59920</v>
      </c>
      <c r="D151" s="3">
        <f t="shared" si="43"/>
        <v>277</v>
      </c>
      <c r="E151" s="3">
        <f t="shared" si="43"/>
        <v>10</v>
      </c>
      <c r="F151" s="3">
        <f t="shared" si="43"/>
        <v>72</v>
      </c>
      <c r="G151" s="3">
        <f t="shared" si="43"/>
        <v>0</v>
      </c>
      <c r="H151" s="3">
        <f t="shared" si="43"/>
        <v>0</v>
      </c>
      <c r="I151" s="3">
        <f t="shared" si="43"/>
        <v>1023</v>
      </c>
      <c r="J151" s="3">
        <f t="shared" si="43"/>
        <v>77</v>
      </c>
      <c r="K151" s="3">
        <f t="shared" si="43"/>
        <v>61379</v>
      </c>
      <c r="L151" s="3">
        <f t="shared" si="43"/>
        <v>1459</v>
      </c>
      <c r="M151" s="12">
        <f t="shared" si="25"/>
        <v>2.3770344906238292E-2</v>
      </c>
    </row>
    <row r="152" spans="1:13" x14ac:dyDescent="0.25">
      <c r="A152" s="3" t="s">
        <v>109</v>
      </c>
      <c r="C152" s="3">
        <f t="shared" ref="C152:L152" si="44">C23+C48+C73+C98+C123</f>
        <v>72408</v>
      </c>
      <c r="D152" s="3">
        <f t="shared" si="44"/>
        <v>479</v>
      </c>
      <c r="E152" s="3">
        <f t="shared" si="44"/>
        <v>21</v>
      </c>
      <c r="F152" s="3">
        <f t="shared" si="44"/>
        <v>119</v>
      </c>
      <c r="G152" s="3">
        <f t="shared" si="44"/>
        <v>0</v>
      </c>
      <c r="H152" s="3">
        <f t="shared" si="44"/>
        <v>0</v>
      </c>
      <c r="I152" s="3">
        <f t="shared" si="44"/>
        <v>1970</v>
      </c>
      <c r="J152" s="3">
        <f t="shared" si="44"/>
        <v>134</v>
      </c>
      <c r="K152" s="3">
        <f t="shared" si="44"/>
        <v>75131</v>
      </c>
      <c r="L152" s="3">
        <f t="shared" si="44"/>
        <v>2723</v>
      </c>
      <c r="M152" s="12">
        <f t="shared" si="25"/>
        <v>3.6243361595080591E-2</v>
      </c>
    </row>
    <row r="153" spans="1:13" x14ac:dyDescent="0.25">
      <c r="A153" s="3" t="s">
        <v>110</v>
      </c>
      <c r="C153" s="3">
        <f t="shared" ref="C153:L153" si="45">C24+C49+C74+C99+C124</f>
        <v>103550</v>
      </c>
      <c r="D153" s="3">
        <f t="shared" si="45"/>
        <v>1699</v>
      </c>
      <c r="E153" s="3">
        <f t="shared" si="45"/>
        <v>95</v>
      </c>
      <c r="F153" s="3">
        <f t="shared" si="45"/>
        <v>432</v>
      </c>
      <c r="G153" s="3">
        <f t="shared" si="45"/>
        <v>4</v>
      </c>
      <c r="H153" s="3">
        <f t="shared" si="45"/>
        <v>0</v>
      </c>
      <c r="I153" s="3">
        <f t="shared" si="45"/>
        <v>6749</v>
      </c>
      <c r="J153" s="3">
        <f t="shared" si="45"/>
        <v>627</v>
      </c>
      <c r="K153" s="3">
        <f t="shared" si="45"/>
        <v>113156</v>
      </c>
      <c r="L153" s="3">
        <f t="shared" si="45"/>
        <v>9606</v>
      </c>
      <c r="M153" s="12">
        <f t="shared" si="25"/>
        <v>8.4891653999787903E-2</v>
      </c>
    </row>
    <row r="154" spans="1:13" x14ac:dyDescent="0.25">
      <c r="A154" s="3" t="s">
        <v>111</v>
      </c>
      <c r="C154" s="3">
        <f t="shared" ref="C154:L155" si="46">C25+C50+C75+C100+C125</f>
        <v>45644</v>
      </c>
      <c r="D154" s="3">
        <f t="shared" si="46"/>
        <v>196</v>
      </c>
      <c r="E154" s="3">
        <f t="shared" si="46"/>
        <v>16</v>
      </c>
      <c r="F154" s="3">
        <f t="shared" si="46"/>
        <v>71</v>
      </c>
      <c r="G154" s="3">
        <f t="shared" si="46"/>
        <v>0</v>
      </c>
      <c r="H154" s="3">
        <f t="shared" si="46"/>
        <v>0</v>
      </c>
      <c r="I154" s="3">
        <f t="shared" si="46"/>
        <v>437</v>
      </c>
      <c r="J154" s="3">
        <f t="shared" si="46"/>
        <v>44</v>
      </c>
      <c r="K154" s="3">
        <f t="shared" si="46"/>
        <v>46408</v>
      </c>
      <c r="L154" s="3">
        <f t="shared" si="46"/>
        <v>764</v>
      </c>
      <c r="M154" s="12">
        <f t="shared" si="25"/>
        <v>1.64626788484744E-2</v>
      </c>
    </row>
    <row r="155" spans="1:13" x14ac:dyDescent="0.25">
      <c r="A155" s="25">
        <v>98</v>
      </c>
      <c r="C155" s="3">
        <f t="shared" si="46"/>
        <v>48417</v>
      </c>
      <c r="D155" s="3">
        <f t="shared" si="46"/>
        <v>111</v>
      </c>
      <c r="E155" s="3">
        <f t="shared" si="46"/>
        <v>5</v>
      </c>
      <c r="F155" s="3">
        <f t="shared" si="46"/>
        <v>20</v>
      </c>
      <c r="G155" s="3">
        <f t="shared" si="46"/>
        <v>0</v>
      </c>
      <c r="H155" s="3">
        <f t="shared" si="46"/>
        <v>0</v>
      </c>
      <c r="I155" s="3">
        <f t="shared" si="46"/>
        <v>226</v>
      </c>
      <c r="J155" s="3">
        <f t="shared" si="46"/>
        <v>46</v>
      </c>
      <c r="K155" s="3">
        <f t="shared" si="46"/>
        <v>48825</v>
      </c>
      <c r="L155" s="3">
        <f t="shared" si="46"/>
        <v>408</v>
      </c>
      <c r="M155" s="42" t="s">
        <v>121</v>
      </c>
    </row>
    <row r="156" spans="1:13" x14ac:dyDescent="0.25">
      <c r="C156" s="3">
        <f>SUM(C131:C155)</f>
        <v>718007</v>
      </c>
      <c r="D156" s="3">
        <f t="shared" ref="D156:J156" si="47">SUM(D131:D155)</f>
        <v>7536</v>
      </c>
      <c r="E156" s="3">
        <f t="shared" si="47"/>
        <v>416</v>
      </c>
      <c r="F156" s="3">
        <f t="shared" si="47"/>
        <v>1883</v>
      </c>
      <c r="G156" s="3">
        <f t="shared" si="47"/>
        <v>12</v>
      </c>
      <c r="H156" s="3">
        <f t="shared" si="47"/>
        <v>0</v>
      </c>
      <c r="I156" s="3">
        <f t="shared" si="47"/>
        <v>19150</v>
      </c>
      <c r="J156" s="3">
        <f t="shared" si="47"/>
        <v>2032</v>
      </c>
      <c r="K156" s="3">
        <f t="shared" ref="K156" si="48">SUM(K131:K155)</f>
        <v>749036</v>
      </c>
      <c r="L156" s="3">
        <f t="shared" ref="L156" si="49">SUM(L131:L155)</f>
        <v>31029</v>
      </c>
      <c r="M156" s="12">
        <f t="shared" si="25"/>
        <v>4.1425245248559485E-2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2021-02-26T17:49:09Z</dcterms:modified>
</cp:coreProperties>
</file>