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defaultThemeVersion="124226"/>
  <mc:AlternateContent xmlns:mc="http://schemas.openxmlformats.org/markup-compatibility/2006">
    <mc:Choice Requires="x15">
      <x15ac:absPath xmlns:x15ac="http://schemas.microsoft.com/office/spreadsheetml/2010/11/ac" url="S:\PRA Reports PROCS\Quarterly\Employer Market Penetration\Employer Penetration 174\"/>
    </mc:Choice>
  </mc:AlternateContent>
  <bookViews>
    <workbookView xWindow="9600" yWindow="2085" windowWidth="9825" windowHeight="6285" tabRatio="721"/>
  </bookViews>
  <sheets>
    <sheet name="Cover" sheetId="6" r:id="rId1"/>
    <sheet name="Methodology" sheetId="13" r:id="rId2"/>
    <sheet name="Process" sheetId="9" r:id="rId3"/>
    <sheet name="Summary" sheetId="7" r:id="rId4"/>
    <sheet name="Yearly Rate" sheetId="8" r:id="rId5"/>
    <sheet name="5-9" sheetId="3" r:id="rId6"/>
    <sheet name="10-25" sheetId="11" r:id="rId7"/>
    <sheet name="26-99" sheetId="5" r:id="rId8"/>
    <sheet name="100+" sheetId="4" r:id="rId9"/>
    <sheet name="0-4" sheetId="2" r:id="rId10"/>
    <sheet name="Past Qtrs" sheetId="12" state="hidden" r:id="rId11"/>
  </sheets>
  <definedNames>
    <definedName name="_xlnm.Print_Area" localSheetId="9">'0-4'!$A$1:$O$68</definedName>
    <definedName name="_xlnm.Print_Area" localSheetId="0">Cover!$A$1:$K$35</definedName>
    <definedName name="_xlnm.Print_Area" localSheetId="3">Summary!$A$1:$I$46</definedName>
  </definedNames>
  <calcPr calcId="171027"/>
</workbook>
</file>

<file path=xl/calcChain.xml><?xml version="1.0" encoding="utf-8"?>
<calcChain xmlns="http://schemas.openxmlformats.org/spreadsheetml/2006/main">
  <c r="H37" i="8" l="1"/>
  <c r="H31" i="8"/>
  <c r="I66" i="3" l="1"/>
  <c r="H66" i="3"/>
  <c r="G66" i="3"/>
  <c r="F66" i="3"/>
  <c r="E66" i="3"/>
  <c r="D66" i="3"/>
  <c r="C66" i="3"/>
  <c r="B66" i="3"/>
  <c r="I65" i="3"/>
  <c r="H65" i="3"/>
  <c r="G65" i="3"/>
  <c r="F65" i="3"/>
  <c r="E65" i="3"/>
  <c r="D65" i="3"/>
  <c r="C65" i="3"/>
  <c r="B65" i="3"/>
  <c r="I64" i="3"/>
  <c r="H64" i="3"/>
  <c r="G64" i="3"/>
  <c r="F64" i="3"/>
  <c r="E64" i="3"/>
  <c r="D64" i="3"/>
  <c r="C64" i="3"/>
  <c r="B64" i="3"/>
  <c r="I63" i="3"/>
  <c r="H63" i="3"/>
  <c r="G63" i="3"/>
  <c r="F63" i="3"/>
  <c r="E63" i="3"/>
  <c r="D63" i="3"/>
  <c r="C63" i="3"/>
  <c r="B63" i="3"/>
  <c r="I62" i="3"/>
  <c r="H62" i="3"/>
  <c r="G62" i="3"/>
  <c r="F62" i="3"/>
  <c r="E62" i="3"/>
  <c r="D62" i="3"/>
  <c r="C62" i="3"/>
  <c r="B62" i="3"/>
  <c r="I61" i="3"/>
  <c r="H61" i="3"/>
  <c r="G61" i="3"/>
  <c r="F61" i="3"/>
  <c r="E61" i="3"/>
  <c r="D61" i="3"/>
  <c r="C61" i="3"/>
  <c r="B61" i="3"/>
  <c r="I60" i="3"/>
  <c r="H60" i="3"/>
  <c r="G60" i="3"/>
  <c r="F60" i="3"/>
  <c r="E60" i="3"/>
  <c r="D60" i="3"/>
  <c r="C60" i="3"/>
  <c r="B60" i="3"/>
  <c r="I59" i="3"/>
  <c r="H59" i="3"/>
  <c r="G59" i="3"/>
  <c r="F59" i="3"/>
  <c r="E59" i="3"/>
  <c r="D59" i="3"/>
  <c r="C59" i="3"/>
  <c r="B59" i="3"/>
  <c r="I58" i="3"/>
  <c r="H58" i="3"/>
  <c r="G58" i="3"/>
  <c r="F58" i="3"/>
  <c r="E58" i="3"/>
  <c r="D58" i="3"/>
  <c r="C58" i="3"/>
  <c r="B58" i="3"/>
  <c r="I57" i="3"/>
  <c r="H57" i="3"/>
  <c r="G57" i="3"/>
  <c r="F57" i="3"/>
  <c r="E57" i="3"/>
  <c r="D57" i="3"/>
  <c r="C57" i="3"/>
  <c r="B57" i="3"/>
  <c r="I56" i="3"/>
  <c r="H56" i="3"/>
  <c r="G56" i="3"/>
  <c r="F56" i="3"/>
  <c r="E56" i="3"/>
  <c r="D56" i="3"/>
  <c r="C56" i="3"/>
  <c r="B56" i="3"/>
  <c r="I55" i="3"/>
  <c r="H55" i="3"/>
  <c r="G55" i="3"/>
  <c r="F55" i="3"/>
  <c r="E55" i="3"/>
  <c r="D55" i="3"/>
  <c r="C55" i="3"/>
  <c r="B55" i="3"/>
  <c r="I54" i="3"/>
  <c r="H54" i="3"/>
  <c r="G54" i="3"/>
  <c r="F54" i="3"/>
  <c r="E54" i="3"/>
  <c r="D54" i="3"/>
  <c r="C54" i="3"/>
  <c r="B54" i="3"/>
  <c r="I53" i="3"/>
  <c r="H53" i="3"/>
  <c r="G53" i="3"/>
  <c r="F53" i="3"/>
  <c r="E53" i="3"/>
  <c r="D53" i="3"/>
  <c r="C53" i="3"/>
  <c r="B53" i="3"/>
  <c r="I52" i="3"/>
  <c r="H52" i="3"/>
  <c r="G52" i="3"/>
  <c r="F52" i="3"/>
  <c r="E52" i="3"/>
  <c r="D52" i="3"/>
  <c r="C52" i="3"/>
  <c r="B52" i="3"/>
  <c r="I51" i="3"/>
  <c r="H51" i="3"/>
  <c r="G51" i="3"/>
  <c r="F51" i="3"/>
  <c r="E51" i="3"/>
  <c r="D51" i="3"/>
  <c r="C51" i="3"/>
  <c r="B51" i="3"/>
  <c r="I50" i="3"/>
  <c r="H50" i="3"/>
  <c r="G50" i="3"/>
  <c r="F50" i="3"/>
  <c r="E50" i="3"/>
  <c r="D50" i="3"/>
  <c r="C50" i="3"/>
  <c r="B50" i="3"/>
  <c r="I49" i="3"/>
  <c r="H49" i="3"/>
  <c r="G49" i="3"/>
  <c r="F49" i="3"/>
  <c r="E49" i="3"/>
  <c r="D49" i="3"/>
  <c r="C49" i="3"/>
  <c r="B49" i="3"/>
  <c r="I48" i="3"/>
  <c r="H48" i="3"/>
  <c r="G48" i="3"/>
  <c r="F48" i="3"/>
  <c r="E48" i="3"/>
  <c r="D48" i="3"/>
  <c r="C48" i="3"/>
  <c r="B48" i="3"/>
  <c r="I47" i="3"/>
  <c r="H47" i="3"/>
  <c r="G47" i="3"/>
  <c r="F47" i="3"/>
  <c r="E47" i="3"/>
  <c r="D47" i="3"/>
  <c r="C47" i="3"/>
  <c r="B47" i="3"/>
  <c r="I46" i="3"/>
  <c r="H46" i="3"/>
  <c r="G46" i="3"/>
  <c r="F46" i="3"/>
  <c r="E46" i="3"/>
  <c r="D46" i="3"/>
  <c r="C46" i="3"/>
  <c r="B46" i="3"/>
  <c r="I45" i="3"/>
  <c r="H45" i="3"/>
  <c r="G45" i="3"/>
  <c r="F45" i="3"/>
  <c r="E45" i="3"/>
  <c r="D45" i="3"/>
  <c r="C45" i="3"/>
  <c r="B45" i="3"/>
  <c r="I44" i="3"/>
  <c r="H44" i="3"/>
  <c r="G44" i="3"/>
  <c r="F44" i="3"/>
  <c r="E44" i="3"/>
  <c r="D44" i="3"/>
  <c r="C44" i="3"/>
  <c r="B44" i="3"/>
  <c r="I43" i="3"/>
  <c r="H43" i="3"/>
  <c r="G43" i="3"/>
  <c r="F43" i="3"/>
  <c r="E43" i="3"/>
  <c r="D43" i="3"/>
  <c r="C43" i="3"/>
  <c r="B43" i="3"/>
  <c r="I66" i="11"/>
  <c r="H66" i="11"/>
  <c r="G66" i="11"/>
  <c r="F66" i="11"/>
  <c r="E66" i="11"/>
  <c r="D66" i="11"/>
  <c r="C66" i="11"/>
  <c r="B66" i="11"/>
  <c r="I65" i="11"/>
  <c r="H65" i="11"/>
  <c r="G65" i="11"/>
  <c r="F65" i="11"/>
  <c r="E65" i="11"/>
  <c r="D65" i="11"/>
  <c r="C65" i="11"/>
  <c r="B65" i="11"/>
  <c r="I64" i="11"/>
  <c r="H64" i="11"/>
  <c r="G64" i="11"/>
  <c r="F64" i="11"/>
  <c r="E64" i="11"/>
  <c r="D64" i="11"/>
  <c r="C64" i="11"/>
  <c r="B64" i="11"/>
  <c r="I63" i="11"/>
  <c r="H63" i="11"/>
  <c r="G63" i="11"/>
  <c r="F63" i="11"/>
  <c r="E63" i="11"/>
  <c r="D63" i="11"/>
  <c r="C63" i="11"/>
  <c r="B63" i="11"/>
  <c r="I62" i="11"/>
  <c r="H62" i="11"/>
  <c r="G62" i="11"/>
  <c r="F62" i="11"/>
  <c r="E62" i="11"/>
  <c r="D62" i="11"/>
  <c r="C62" i="11"/>
  <c r="B62" i="11"/>
  <c r="I61" i="11"/>
  <c r="H61" i="11"/>
  <c r="G61" i="11"/>
  <c r="F61" i="11"/>
  <c r="E61" i="11"/>
  <c r="D61" i="11"/>
  <c r="C61" i="11"/>
  <c r="B61" i="11"/>
  <c r="I60" i="11"/>
  <c r="H60" i="11"/>
  <c r="G60" i="11"/>
  <c r="F60" i="11"/>
  <c r="E60" i="11"/>
  <c r="D60" i="11"/>
  <c r="C60" i="11"/>
  <c r="B60" i="11"/>
  <c r="I59" i="11"/>
  <c r="H59" i="11"/>
  <c r="G59" i="11"/>
  <c r="F59" i="11"/>
  <c r="E59" i="11"/>
  <c r="D59" i="11"/>
  <c r="C59" i="11"/>
  <c r="B59" i="11"/>
  <c r="I58" i="11"/>
  <c r="H58" i="11"/>
  <c r="G58" i="11"/>
  <c r="F58" i="11"/>
  <c r="E58" i="11"/>
  <c r="D58" i="11"/>
  <c r="C58" i="11"/>
  <c r="B58" i="11"/>
  <c r="I57" i="11"/>
  <c r="H57" i="11"/>
  <c r="G57" i="11"/>
  <c r="F57" i="11"/>
  <c r="E57" i="11"/>
  <c r="D57" i="11"/>
  <c r="C57" i="11"/>
  <c r="B57" i="11"/>
  <c r="I56" i="11"/>
  <c r="H56" i="11"/>
  <c r="G56" i="11"/>
  <c r="F56" i="11"/>
  <c r="E56" i="11"/>
  <c r="D56" i="11"/>
  <c r="C56" i="11"/>
  <c r="B56" i="11"/>
  <c r="I55" i="11"/>
  <c r="H55" i="11"/>
  <c r="G55" i="11"/>
  <c r="F55" i="11"/>
  <c r="E55" i="11"/>
  <c r="D55" i="11"/>
  <c r="C55" i="11"/>
  <c r="B55" i="11"/>
  <c r="I54" i="11"/>
  <c r="H54" i="11"/>
  <c r="G54" i="11"/>
  <c r="F54" i="11"/>
  <c r="E54" i="11"/>
  <c r="D54" i="11"/>
  <c r="C54" i="11"/>
  <c r="B54" i="11"/>
  <c r="I53" i="11"/>
  <c r="H53" i="11"/>
  <c r="G53" i="11"/>
  <c r="F53" i="11"/>
  <c r="E53" i="11"/>
  <c r="D53" i="11"/>
  <c r="C53" i="11"/>
  <c r="B53" i="11"/>
  <c r="I52" i="11"/>
  <c r="H52" i="11"/>
  <c r="G52" i="11"/>
  <c r="F52" i="11"/>
  <c r="E52" i="11"/>
  <c r="D52" i="11"/>
  <c r="C52" i="11"/>
  <c r="B52" i="11"/>
  <c r="I51" i="11"/>
  <c r="H51" i="11"/>
  <c r="G51" i="11"/>
  <c r="F51" i="11"/>
  <c r="E51" i="11"/>
  <c r="D51" i="11"/>
  <c r="C51" i="11"/>
  <c r="B51" i="11"/>
  <c r="I50" i="11"/>
  <c r="H50" i="11"/>
  <c r="G50" i="11"/>
  <c r="F50" i="11"/>
  <c r="E50" i="11"/>
  <c r="D50" i="11"/>
  <c r="C50" i="11"/>
  <c r="B50" i="11"/>
  <c r="I49" i="11"/>
  <c r="H49" i="11"/>
  <c r="G49" i="11"/>
  <c r="F49" i="11"/>
  <c r="E49" i="11"/>
  <c r="D49" i="11"/>
  <c r="C49" i="11"/>
  <c r="B49" i="11"/>
  <c r="I48" i="11"/>
  <c r="H48" i="11"/>
  <c r="G48" i="11"/>
  <c r="F48" i="11"/>
  <c r="E48" i="11"/>
  <c r="D48" i="11"/>
  <c r="C48" i="11"/>
  <c r="B48" i="11"/>
  <c r="I47" i="11"/>
  <c r="H47" i="11"/>
  <c r="G47" i="11"/>
  <c r="F47" i="11"/>
  <c r="E47" i="11"/>
  <c r="D47" i="11"/>
  <c r="C47" i="11"/>
  <c r="B47" i="11"/>
  <c r="I46" i="11"/>
  <c r="H46" i="11"/>
  <c r="G46" i="11"/>
  <c r="F46" i="11"/>
  <c r="E46" i="11"/>
  <c r="D46" i="11"/>
  <c r="C46" i="11"/>
  <c r="B46" i="11"/>
  <c r="I45" i="11"/>
  <c r="H45" i="11"/>
  <c r="G45" i="11"/>
  <c r="F45" i="11"/>
  <c r="E45" i="11"/>
  <c r="D45" i="11"/>
  <c r="C45" i="11"/>
  <c r="B45" i="11"/>
  <c r="I44" i="11"/>
  <c r="H44" i="11"/>
  <c r="G44" i="11"/>
  <c r="F44" i="11"/>
  <c r="E44" i="11"/>
  <c r="D44" i="11"/>
  <c r="C44" i="11"/>
  <c r="B44" i="11"/>
  <c r="I43" i="11"/>
  <c r="H43" i="11"/>
  <c r="G43" i="11"/>
  <c r="F43" i="11"/>
  <c r="E43" i="11"/>
  <c r="D43" i="11"/>
  <c r="C43" i="11"/>
  <c r="B43" i="11"/>
  <c r="I63" i="5"/>
  <c r="H63" i="5"/>
  <c r="G63" i="5"/>
  <c r="F63" i="5"/>
  <c r="E63" i="5"/>
  <c r="D63" i="5"/>
  <c r="C63" i="5"/>
  <c r="B63" i="5"/>
  <c r="I62" i="5"/>
  <c r="H62" i="5"/>
  <c r="G62" i="5"/>
  <c r="F62" i="5"/>
  <c r="E62" i="5"/>
  <c r="D62" i="5"/>
  <c r="C62" i="5"/>
  <c r="B62" i="5"/>
  <c r="I61" i="5"/>
  <c r="H61" i="5"/>
  <c r="G61" i="5"/>
  <c r="F61" i="5"/>
  <c r="E61" i="5"/>
  <c r="D61" i="5"/>
  <c r="C61" i="5"/>
  <c r="B61" i="5"/>
  <c r="I60" i="5"/>
  <c r="H60" i="5"/>
  <c r="G60" i="5"/>
  <c r="F60" i="5"/>
  <c r="E60" i="5"/>
  <c r="D60" i="5"/>
  <c r="C60" i="5"/>
  <c r="B60" i="5"/>
  <c r="I59" i="5"/>
  <c r="H59" i="5"/>
  <c r="G59" i="5"/>
  <c r="F59" i="5"/>
  <c r="E59" i="5"/>
  <c r="D59" i="5"/>
  <c r="C59" i="5"/>
  <c r="B59" i="5"/>
  <c r="I58" i="5"/>
  <c r="H58" i="5"/>
  <c r="G58" i="5"/>
  <c r="F58" i="5"/>
  <c r="E58" i="5"/>
  <c r="D58" i="5"/>
  <c r="C58" i="5"/>
  <c r="B58" i="5"/>
  <c r="I57" i="5"/>
  <c r="H57" i="5"/>
  <c r="G57" i="5"/>
  <c r="F57" i="5"/>
  <c r="E57" i="5"/>
  <c r="D57" i="5"/>
  <c r="C57" i="5"/>
  <c r="B57" i="5"/>
  <c r="I56" i="5"/>
  <c r="H56" i="5"/>
  <c r="G56" i="5"/>
  <c r="F56" i="5"/>
  <c r="E56" i="5"/>
  <c r="D56" i="5"/>
  <c r="C56" i="5"/>
  <c r="B56" i="5"/>
  <c r="I55" i="5"/>
  <c r="H55" i="5"/>
  <c r="G55" i="5"/>
  <c r="F55" i="5"/>
  <c r="E55" i="5"/>
  <c r="D55" i="5"/>
  <c r="C55" i="5"/>
  <c r="B55" i="5"/>
  <c r="I54" i="5"/>
  <c r="H54" i="5"/>
  <c r="G54" i="5"/>
  <c r="F54" i="5"/>
  <c r="E54" i="5"/>
  <c r="D54" i="5"/>
  <c r="C54" i="5"/>
  <c r="B54" i="5"/>
  <c r="I53" i="5"/>
  <c r="H53" i="5"/>
  <c r="G53" i="5"/>
  <c r="F53" i="5"/>
  <c r="E53" i="5"/>
  <c r="D53" i="5"/>
  <c r="C53" i="5"/>
  <c r="B53" i="5"/>
  <c r="I52" i="5"/>
  <c r="H52" i="5"/>
  <c r="G52" i="5"/>
  <c r="F52" i="5"/>
  <c r="E52" i="5"/>
  <c r="D52" i="5"/>
  <c r="C52" i="5"/>
  <c r="B52" i="5"/>
  <c r="I51" i="5"/>
  <c r="H51" i="5"/>
  <c r="G51" i="5"/>
  <c r="F51" i="5"/>
  <c r="E51" i="5"/>
  <c r="D51" i="5"/>
  <c r="C51" i="5"/>
  <c r="B51" i="5"/>
  <c r="I50" i="5"/>
  <c r="H50" i="5"/>
  <c r="G50" i="5"/>
  <c r="F50" i="5"/>
  <c r="E50" i="5"/>
  <c r="D50" i="5"/>
  <c r="C50" i="5"/>
  <c r="B50" i="5"/>
  <c r="I49" i="5"/>
  <c r="H49" i="5"/>
  <c r="G49" i="5"/>
  <c r="F49" i="5"/>
  <c r="E49" i="5"/>
  <c r="D49" i="5"/>
  <c r="C49" i="5"/>
  <c r="B49" i="5"/>
  <c r="I48" i="5"/>
  <c r="H48" i="5"/>
  <c r="G48" i="5"/>
  <c r="F48" i="5"/>
  <c r="E48" i="5"/>
  <c r="D48" i="5"/>
  <c r="C48" i="5"/>
  <c r="B48" i="5"/>
  <c r="I47" i="5"/>
  <c r="H47" i="5"/>
  <c r="G47" i="5"/>
  <c r="F47" i="5"/>
  <c r="E47" i="5"/>
  <c r="D47" i="5"/>
  <c r="C47" i="5"/>
  <c r="B47" i="5"/>
  <c r="I46" i="5"/>
  <c r="H46" i="5"/>
  <c r="G46" i="5"/>
  <c r="F46" i="5"/>
  <c r="E46" i="5"/>
  <c r="D46" i="5"/>
  <c r="C46" i="5"/>
  <c r="B46" i="5"/>
  <c r="I45" i="5"/>
  <c r="H45" i="5"/>
  <c r="G45" i="5"/>
  <c r="F45" i="5"/>
  <c r="E45" i="5"/>
  <c r="D45" i="5"/>
  <c r="C45" i="5"/>
  <c r="B45" i="5"/>
  <c r="I44" i="5"/>
  <c r="H44" i="5"/>
  <c r="G44" i="5"/>
  <c r="F44" i="5"/>
  <c r="E44" i="5"/>
  <c r="D44" i="5"/>
  <c r="C44" i="5"/>
  <c r="B44" i="5"/>
  <c r="I43" i="5"/>
  <c r="H43" i="5"/>
  <c r="G43" i="5"/>
  <c r="F43" i="5"/>
  <c r="E43" i="5"/>
  <c r="D43" i="5"/>
  <c r="C43" i="5"/>
  <c r="B43" i="5"/>
  <c r="I42" i="5"/>
  <c r="H42" i="5"/>
  <c r="G42" i="5"/>
  <c r="F42" i="5"/>
  <c r="E42" i="5"/>
  <c r="D42" i="5"/>
  <c r="C42" i="5"/>
  <c r="B42" i="5"/>
  <c r="I41" i="5"/>
  <c r="H41" i="5"/>
  <c r="G41" i="5"/>
  <c r="F41" i="5"/>
  <c r="E41" i="5"/>
  <c r="D41" i="5"/>
  <c r="C41" i="5"/>
  <c r="B41" i="5"/>
  <c r="I40" i="5"/>
  <c r="H40" i="5"/>
  <c r="G40" i="5"/>
  <c r="F40" i="5"/>
  <c r="E40" i="5"/>
  <c r="D40" i="5"/>
  <c r="C40" i="5"/>
  <c r="B40" i="5"/>
  <c r="I62" i="4"/>
  <c r="H62" i="4"/>
  <c r="G62" i="4"/>
  <c r="F62" i="4"/>
  <c r="E62" i="4"/>
  <c r="D62" i="4"/>
  <c r="C62" i="4"/>
  <c r="B62" i="4"/>
  <c r="I61" i="4"/>
  <c r="H61" i="4"/>
  <c r="G61" i="4"/>
  <c r="F61" i="4"/>
  <c r="E61" i="4"/>
  <c r="D61" i="4"/>
  <c r="C61" i="4"/>
  <c r="B61" i="4"/>
  <c r="I60" i="4"/>
  <c r="H60" i="4"/>
  <c r="G60" i="4"/>
  <c r="F60" i="4"/>
  <c r="E60" i="4"/>
  <c r="D60" i="4"/>
  <c r="C60" i="4"/>
  <c r="B60" i="4"/>
  <c r="I59" i="4"/>
  <c r="H59" i="4"/>
  <c r="G59" i="4"/>
  <c r="F59" i="4"/>
  <c r="E59" i="4"/>
  <c r="D59" i="4"/>
  <c r="C59" i="4"/>
  <c r="B59" i="4"/>
  <c r="I58" i="4"/>
  <c r="H58" i="4"/>
  <c r="G58" i="4"/>
  <c r="F58" i="4"/>
  <c r="E58" i="4"/>
  <c r="D58" i="4"/>
  <c r="C58" i="4"/>
  <c r="B58" i="4"/>
  <c r="I57" i="4"/>
  <c r="H57" i="4"/>
  <c r="G57" i="4"/>
  <c r="F57" i="4"/>
  <c r="E57" i="4"/>
  <c r="D57" i="4"/>
  <c r="C57" i="4"/>
  <c r="B57" i="4"/>
  <c r="I56" i="4"/>
  <c r="H56" i="4"/>
  <c r="G56" i="4"/>
  <c r="F56" i="4"/>
  <c r="E56" i="4"/>
  <c r="D56" i="4"/>
  <c r="C56" i="4"/>
  <c r="B56" i="4"/>
  <c r="I55" i="4"/>
  <c r="H55" i="4"/>
  <c r="G55" i="4"/>
  <c r="F55" i="4"/>
  <c r="E55" i="4"/>
  <c r="D55" i="4"/>
  <c r="C55" i="4"/>
  <c r="B55" i="4"/>
  <c r="I54" i="4"/>
  <c r="H54" i="4"/>
  <c r="G54" i="4"/>
  <c r="F54" i="4"/>
  <c r="E54" i="4"/>
  <c r="D54" i="4"/>
  <c r="C54" i="4"/>
  <c r="B54" i="4"/>
  <c r="I53" i="4"/>
  <c r="H53" i="4"/>
  <c r="G53" i="4"/>
  <c r="F53" i="4"/>
  <c r="E53" i="4"/>
  <c r="D53" i="4"/>
  <c r="C53" i="4"/>
  <c r="B53" i="4"/>
  <c r="I52" i="4"/>
  <c r="H52" i="4"/>
  <c r="G52" i="4"/>
  <c r="F52" i="4"/>
  <c r="E52" i="4"/>
  <c r="D52" i="4"/>
  <c r="C52" i="4"/>
  <c r="B52" i="4"/>
  <c r="I51" i="4"/>
  <c r="H51" i="4"/>
  <c r="G51" i="4"/>
  <c r="F51" i="4"/>
  <c r="E51" i="4"/>
  <c r="D51" i="4"/>
  <c r="C51" i="4"/>
  <c r="B51" i="4"/>
  <c r="I50" i="4"/>
  <c r="H50" i="4"/>
  <c r="G50" i="4"/>
  <c r="F50" i="4"/>
  <c r="E50" i="4"/>
  <c r="D50" i="4"/>
  <c r="C50" i="4"/>
  <c r="B50" i="4"/>
  <c r="I49" i="4"/>
  <c r="H49" i="4"/>
  <c r="G49" i="4"/>
  <c r="F49" i="4"/>
  <c r="E49" i="4"/>
  <c r="D49" i="4"/>
  <c r="C49" i="4"/>
  <c r="B49" i="4"/>
  <c r="I48" i="4"/>
  <c r="H48" i="4"/>
  <c r="G48" i="4"/>
  <c r="F48" i="4"/>
  <c r="E48" i="4"/>
  <c r="D48" i="4"/>
  <c r="C48" i="4"/>
  <c r="B48" i="4"/>
  <c r="I47" i="4"/>
  <c r="H47" i="4"/>
  <c r="G47" i="4"/>
  <c r="F47" i="4"/>
  <c r="E47" i="4"/>
  <c r="D47" i="4"/>
  <c r="C47" i="4"/>
  <c r="B47" i="4"/>
  <c r="I46" i="4"/>
  <c r="H46" i="4"/>
  <c r="G46" i="4"/>
  <c r="F46" i="4"/>
  <c r="E46" i="4"/>
  <c r="D46" i="4"/>
  <c r="C46" i="4"/>
  <c r="B46" i="4"/>
  <c r="I45" i="4"/>
  <c r="H45" i="4"/>
  <c r="G45" i="4"/>
  <c r="F45" i="4"/>
  <c r="E45" i="4"/>
  <c r="D45" i="4"/>
  <c r="C45" i="4"/>
  <c r="B45" i="4"/>
  <c r="I44" i="4"/>
  <c r="H44" i="4"/>
  <c r="G44" i="4"/>
  <c r="F44" i="4"/>
  <c r="E44" i="4"/>
  <c r="D44" i="4"/>
  <c r="C44" i="4"/>
  <c r="B44" i="4"/>
  <c r="I43" i="4"/>
  <c r="H43" i="4"/>
  <c r="G43" i="4"/>
  <c r="F43" i="4"/>
  <c r="E43" i="4"/>
  <c r="D43" i="4"/>
  <c r="C43" i="4"/>
  <c r="B43" i="4"/>
  <c r="I42" i="4"/>
  <c r="H42" i="4"/>
  <c r="G42" i="4"/>
  <c r="F42" i="4"/>
  <c r="E42" i="4"/>
  <c r="D42" i="4"/>
  <c r="C42" i="4"/>
  <c r="B42" i="4"/>
  <c r="I41" i="4"/>
  <c r="H41" i="4"/>
  <c r="G41" i="4"/>
  <c r="F41" i="4"/>
  <c r="E41" i="4"/>
  <c r="D41" i="4"/>
  <c r="C41" i="4"/>
  <c r="B41" i="4"/>
  <c r="I40" i="4"/>
  <c r="H40" i="4"/>
  <c r="G40" i="4"/>
  <c r="F40" i="4"/>
  <c r="E40" i="4"/>
  <c r="D40" i="4"/>
  <c r="C40" i="4"/>
  <c r="B40" i="4"/>
  <c r="I39" i="4"/>
  <c r="H39" i="4"/>
  <c r="G39" i="4"/>
  <c r="F39" i="4"/>
  <c r="E39" i="4"/>
  <c r="D39" i="4"/>
  <c r="C39" i="4"/>
  <c r="B39" i="4"/>
  <c r="B41" i="2"/>
  <c r="C41" i="2"/>
  <c r="D41" i="2"/>
  <c r="E41" i="2"/>
  <c r="F41" i="2"/>
  <c r="G41" i="2"/>
  <c r="H41" i="2"/>
  <c r="I41" i="2"/>
  <c r="B42" i="2"/>
  <c r="C42" i="2"/>
  <c r="D42" i="2"/>
  <c r="E42" i="2"/>
  <c r="F42" i="2"/>
  <c r="G42" i="2"/>
  <c r="H42" i="2"/>
  <c r="I42" i="2"/>
  <c r="B43" i="2"/>
  <c r="C43" i="2"/>
  <c r="D43" i="2"/>
  <c r="E43" i="2"/>
  <c r="F43" i="2"/>
  <c r="G43" i="2"/>
  <c r="H43" i="2"/>
  <c r="I43" i="2"/>
  <c r="B44" i="2"/>
  <c r="C44" i="2"/>
  <c r="D44" i="2"/>
  <c r="E44" i="2"/>
  <c r="F44" i="2"/>
  <c r="G44" i="2"/>
  <c r="H44" i="2"/>
  <c r="I44" i="2"/>
  <c r="B45" i="2"/>
  <c r="C45" i="2"/>
  <c r="D45" i="2"/>
  <c r="E45" i="2"/>
  <c r="F45" i="2"/>
  <c r="G45" i="2"/>
  <c r="H45" i="2"/>
  <c r="I45" i="2"/>
  <c r="B46" i="2"/>
  <c r="C46" i="2"/>
  <c r="D46" i="2"/>
  <c r="E46" i="2"/>
  <c r="F46" i="2"/>
  <c r="G46" i="2"/>
  <c r="H46" i="2"/>
  <c r="I46" i="2"/>
  <c r="B47" i="2"/>
  <c r="C47" i="2"/>
  <c r="D47" i="2"/>
  <c r="E47" i="2"/>
  <c r="F47" i="2"/>
  <c r="G47" i="2"/>
  <c r="H47" i="2"/>
  <c r="I47" i="2"/>
  <c r="B48" i="2"/>
  <c r="C48" i="2"/>
  <c r="D48" i="2"/>
  <c r="E48" i="2"/>
  <c r="F48" i="2"/>
  <c r="G48" i="2"/>
  <c r="H48" i="2"/>
  <c r="I48" i="2"/>
  <c r="B49" i="2"/>
  <c r="C49" i="2"/>
  <c r="D49" i="2"/>
  <c r="E49" i="2"/>
  <c r="F49" i="2"/>
  <c r="G49" i="2"/>
  <c r="H49" i="2"/>
  <c r="I49" i="2"/>
  <c r="B50" i="2"/>
  <c r="C50" i="2"/>
  <c r="D50" i="2"/>
  <c r="E50" i="2"/>
  <c r="F50" i="2"/>
  <c r="G50" i="2"/>
  <c r="H50" i="2"/>
  <c r="I50" i="2"/>
  <c r="B51" i="2"/>
  <c r="C51" i="2"/>
  <c r="D51" i="2"/>
  <c r="E51" i="2"/>
  <c r="F51" i="2"/>
  <c r="G51" i="2"/>
  <c r="H51" i="2"/>
  <c r="I51" i="2"/>
  <c r="B52" i="2"/>
  <c r="C52" i="2"/>
  <c r="D52" i="2"/>
  <c r="E52" i="2"/>
  <c r="F52" i="2"/>
  <c r="G52" i="2"/>
  <c r="H52" i="2"/>
  <c r="I52" i="2"/>
  <c r="B53" i="2"/>
  <c r="C53" i="2"/>
  <c r="D53" i="2"/>
  <c r="E53" i="2"/>
  <c r="F53" i="2"/>
  <c r="G53" i="2"/>
  <c r="H53" i="2"/>
  <c r="I53" i="2"/>
  <c r="B54" i="2"/>
  <c r="C54" i="2"/>
  <c r="D54" i="2"/>
  <c r="E54" i="2"/>
  <c r="F54" i="2"/>
  <c r="G54" i="2"/>
  <c r="H54" i="2"/>
  <c r="I54" i="2"/>
  <c r="B55" i="2"/>
  <c r="C55" i="2"/>
  <c r="D55" i="2"/>
  <c r="E55" i="2"/>
  <c r="F55" i="2"/>
  <c r="G55" i="2"/>
  <c r="H55" i="2"/>
  <c r="I55" i="2"/>
  <c r="B56" i="2"/>
  <c r="C56" i="2"/>
  <c r="D56" i="2"/>
  <c r="E56" i="2"/>
  <c r="F56" i="2"/>
  <c r="G56" i="2"/>
  <c r="H56" i="2"/>
  <c r="I56" i="2"/>
  <c r="B57" i="2"/>
  <c r="C57" i="2"/>
  <c r="D57" i="2"/>
  <c r="E57" i="2"/>
  <c r="F57" i="2"/>
  <c r="G57" i="2"/>
  <c r="H57" i="2"/>
  <c r="I57" i="2"/>
  <c r="B58" i="2"/>
  <c r="C58" i="2"/>
  <c r="D58" i="2"/>
  <c r="E58" i="2"/>
  <c r="F58" i="2"/>
  <c r="G58" i="2"/>
  <c r="H58" i="2"/>
  <c r="I58" i="2"/>
  <c r="B59" i="2"/>
  <c r="C59" i="2"/>
  <c r="D59" i="2"/>
  <c r="E59" i="2"/>
  <c r="F59" i="2"/>
  <c r="G59" i="2"/>
  <c r="H59" i="2"/>
  <c r="I59" i="2"/>
  <c r="B60" i="2"/>
  <c r="C60" i="2"/>
  <c r="D60" i="2"/>
  <c r="E60" i="2"/>
  <c r="F60" i="2"/>
  <c r="G60" i="2"/>
  <c r="H60" i="2"/>
  <c r="I60" i="2"/>
  <c r="B61" i="2"/>
  <c r="C61" i="2"/>
  <c r="D61" i="2"/>
  <c r="E61" i="2"/>
  <c r="F61" i="2"/>
  <c r="G61" i="2"/>
  <c r="H61" i="2"/>
  <c r="I61" i="2"/>
  <c r="B62" i="2"/>
  <c r="C62" i="2"/>
  <c r="D62" i="2"/>
  <c r="E62" i="2"/>
  <c r="F62" i="2"/>
  <c r="G62" i="2"/>
  <c r="H62" i="2"/>
  <c r="I62" i="2"/>
  <c r="B63" i="2"/>
  <c r="C63" i="2"/>
  <c r="D63" i="2"/>
  <c r="E63" i="2"/>
  <c r="F63" i="2"/>
  <c r="G63" i="2"/>
  <c r="H63" i="2"/>
  <c r="I63" i="2"/>
  <c r="C40" i="2"/>
  <c r="D40" i="2"/>
  <c r="E40" i="2"/>
  <c r="F40" i="2"/>
  <c r="G40" i="2"/>
  <c r="H40" i="2"/>
  <c r="I40" i="2"/>
  <c r="B40" i="2"/>
  <c r="C284" i="12"/>
  <c r="C285" i="12"/>
  <c r="C286" i="12"/>
  <c r="C287" i="12"/>
  <c r="C290" i="12"/>
  <c r="C291" i="12"/>
  <c r="C292" i="12"/>
  <c r="C293" i="12"/>
  <c r="C296" i="12"/>
  <c r="C297" i="12"/>
  <c r="C298" i="12"/>
  <c r="C299" i="12"/>
  <c r="C302" i="12"/>
  <c r="C303" i="12"/>
  <c r="C304" i="12"/>
  <c r="C305" i="12"/>
  <c r="C308" i="12"/>
  <c r="C309" i="12"/>
  <c r="C310" i="12"/>
  <c r="C311" i="12"/>
  <c r="C314" i="12"/>
  <c r="C315" i="12"/>
  <c r="C316" i="12"/>
  <c r="C317" i="12"/>
  <c r="J61" i="5" l="1"/>
  <c r="J47" i="5"/>
  <c r="J51" i="5"/>
  <c r="J55" i="5"/>
  <c r="J59" i="5"/>
  <c r="J40" i="5"/>
  <c r="J42" i="5"/>
  <c r="J43" i="5"/>
  <c r="J44" i="5"/>
  <c r="J45" i="5"/>
  <c r="J46" i="5"/>
  <c r="J48" i="5"/>
  <c r="J49" i="5"/>
  <c r="J50" i="5"/>
  <c r="J52" i="5"/>
  <c r="J53" i="5"/>
  <c r="J54" i="5"/>
  <c r="J56" i="5"/>
  <c r="J57" i="5"/>
  <c r="J58" i="5"/>
  <c r="J60" i="5"/>
  <c r="J62" i="5"/>
  <c r="J63" i="5"/>
  <c r="J41" i="5"/>
  <c r="K41" i="5"/>
  <c r="K42" i="5"/>
  <c r="K43" i="5"/>
  <c r="K45" i="5"/>
  <c r="K46" i="5"/>
  <c r="K47" i="5"/>
  <c r="K49" i="5"/>
  <c r="K50" i="5"/>
  <c r="K51" i="5"/>
  <c r="K53" i="5"/>
  <c r="K54" i="5"/>
  <c r="K55" i="5"/>
  <c r="K56" i="5"/>
  <c r="K57" i="5"/>
  <c r="K58" i="5"/>
  <c r="K59" i="5"/>
  <c r="K60" i="5"/>
  <c r="K61" i="5"/>
  <c r="K62" i="5"/>
  <c r="K63" i="5"/>
  <c r="K40" i="5"/>
  <c r="K44" i="5"/>
  <c r="K48" i="5"/>
  <c r="K52" i="5"/>
  <c r="D7" i="7"/>
  <c r="D6" i="7"/>
  <c r="C5" i="7"/>
  <c r="D276" i="12" l="1"/>
  <c r="D271" i="12"/>
  <c r="D266" i="12"/>
  <c r="D261" i="12"/>
  <c r="I229" i="12"/>
  <c r="D229" i="12"/>
  <c r="I224" i="12"/>
  <c r="D224" i="12"/>
  <c r="I219" i="12"/>
  <c r="D219" i="12"/>
  <c r="I214" i="12"/>
  <c r="D214" i="12"/>
  <c r="J55" i="2" l="1"/>
  <c r="K47" i="2"/>
  <c r="J45" i="2"/>
  <c r="K45" i="2"/>
  <c r="J43" i="2"/>
  <c r="K52" i="2"/>
  <c r="J57" i="2"/>
  <c r="J51" i="2"/>
  <c r="J59" i="4"/>
  <c r="K58" i="4"/>
  <c r="J56" i="4"/>
  <c r="J58" i="4"/>
  <c r="K62" i="4"/>
  <c r="K56" i="4"/>
  <c r="K60" i="4"/>
  <c r="J61" i="4"/>
  <c r="K57" i="4"/>
  <c r="J57" i="4"/>
  <c r="J55" i="4"/>
  <c r="J60" i="4"/>
  <c r="J62" i="4"/>
  <c r="K55" i="4"/>
  <c r="K61" i="4"/>
  <c r="B64" i="2"/>
  <c r="K40" i="2"/>
  <c r="J40" i="2" s="1"/>
  <c r="L40" i="2" s="1"/>
  <c r="I64" i="2"/>
  <c r="J44" i="2"/>
  <c r="J48" i="2"/>
  <c r="J53" i="2"/>
  <c r="J56" i="2"/>
  <c r="K57" i="2"/>
  <c r="J61" i="2"/>
  <c r="K62" i="2"/>
  <c r="H64" i="2"/>
  <c r="F64" i="2"/>
  <c r="E64" i="2"/>
  <c r="J49" i="2"/>
  <c r="K50" i="2"/>
  <c r="J62" i="2"/>
  <c r="K63" i="2"/>
  <c r="D64" i="2"/>
  <c r="J42" i="2"/>
  <c r="K43" i="2"/>
  <c r="J46" i="2"/>
  <c r="K48" i="2"/>
  <c r="J54" i="2"/>
  <c r="K55" i="2"/>
  <c r="K61" i="2"/>
  <c r="J47" i="2"/>
  <c r="J50" i="2"/>
  <c r="J59" i="2"/>
  <c r="K41" i="2"/>
  <c r="J41" i="2" s="1"/>
  <c r="L41" i="2" s="1"/>
  <c r="K53" i="2"/>
  <c r="J63" i="2"/>
  <c r="G64" i="2"/>
  <c r="C64" i="2"/>
  <c r="K46" i="2"/>
  <c r="J52" i="2"/>
  <c r="K58" i="2"/>
  <c r="J58" i="2" s="1"/>
  <c r="L58" i="2" s="1"/>
  <c r="K49" i="2"/>
  <c r="K59" i="2"/>
  <c r="K42" i="2"/>
  <c r="K54" i="2"/>
  <c r="K44" i="2"/>
  <c r="K56" i="2"/>
  <c r="L52" i="2" l="1"/>
  <c r="L50" i="2"/>
  <c r="L56" i="2"/>
  <c r="L43" i="2"/>
  <c r="L45" i="2"/>
  <c r="L49" i="2"/>
  <c r="L48" i="2"/>
  <c r="L55" i="4"/>
  <c r="L56" i="4"/>
  <c r="L60" i="4"/>
  <c r="L53" i="2"/>
  <c r="L59" i="2"/>
  <c r="L42" i="2"/>
  <c r="J49" i="4"/>
  <c r="L57" i="4"/>
  <c r="L47" i="2"/>
  <c r="L46" i="2"/>
  <c r="L54" i="2"/>
  <c r="L55" i="2"/>
  <c r="L62" i="2"/>
  <c r="L44" i="2"/>
  <c r="L57" i="2"/>
  <c r="L63" i="2"/>
  <c r="L61" i="2"/>
  <c r="K51" i="4"/>
  <c r="L58" i="4"/>
  <c r="K49" i="4"/>
  <c r="J54" i="4"/>
  <c r="J53" i="4"/>
  <c r="L62" i="4"/>
  <c r="J51" i="4"/>
  <c r="J50" i="4"/>
  <c r="L61" i="4"/>
  <c r="K53" i="4"/>
  <c r="K50" i="4"/>
  <c r="K54" i="4"/>
  <c r="B7" i="3"/>
  <c r="A7" i="3"/>
  <c r="L54" i="4" l="1"/>
  <c r="L51" i="4"/>
  <c r="L50" i="4"/>
  <c r="L49" i="4"/>
  <c r="L53" i="4"/>
  <c r="J52" i="11"/>
  <c r="K56" i="11"/>
  <c r="J55" i="11"/>
  <c r="J62" i="11"/>
  <c r="J50" i="11"/>
  <c r="I67" i="11"/>
  <c r="J48" i="3"/>
  <c r="J43" i="4"/>
  <c r="I64" i="5"/>
  <c r="H67" i="11"/>
  <c r="K47" i="11"/>
  <c r="J48" i="11"/>
  <c r="K55" i="11"/>
  <c r="J54" i="11"/>
  <c r="J61" i="11"/>
  <c r="D67" i="11"/>
  <c r="G67" i="3"/>
  <c r="K55" i="3"/>
  <c r="J54" i="3"/>
  <c r="J61" i="3"/>
  <c r="J66" i="3"/>
  <c r="J53" i="3"/>
  <c r="J56" i="3"/>
  <c r="K62" i="3"/>
  <c r="J48" i="4"/>
  <c r="J45" i="4"/>
  <c r="J42" i="4"/>
  <c r="J46" i="4"/>
  <c r="J41" i="4"/>
  <c r="J40" i="4"/>
  <c r="J47" i="4"/>
  <c r="H63" i="4"/>
  <c r="J44" i="4"/>
  <c r="I63" i="4"/>
  <c r="K48" i="4"/>
  <c r="K45" i="4"/>
  <c r="G63" i="4"/>
  <c r="K40" i="4"/>
  <c r="K42" i="4"/>
  <c r="F63" i="4"/>
  <c r="K47" i="4"/>
  <c r="E63" i="4"/>
  <c r="D63" i="4"/>
  <c r="C63" i="4"/>
  <c r="K39" i="4"/>
  <c r="K41" i="4"/>
  <c r="K43" i="4"/>
  <c r="B63" i="4"/>
  <c r="J39" i="4"/>
  <c r="H64" i="5"/>
  <c r="F64" i="5"/>
  <c r="E64" i="5"/>
  <c r="G64" i="5"/>
  <c r="D64" i="5"/>
  <c r="B64" i="5"/>
  <c r="C64" i="5"/>
  <c r="C67" i="11"/>
  <c r="J56" i="11"/>
  <c r="J63" i="11"/>
  <c r="B67" i="11"/>
  <c r="K49" i="11"/>
  <c r="J49" i="11"/>
  <c r="K50" i="11"/>
  <c r="J60" i="11"/>
  <c r="G67" i="11"/>
  <c r="J47" i="11"/>
  <c r="J53" i="11"/>
  <c r="K54" i="11"/>
  <c r="K59" i="11"/>
  <c r="F67" i="11"/>
  <c r="K45" i="11"/>
  <c r="J46" i="11"/>
  <c r="J58" i="11"/>
  <c r="K65" i="11"/>
  <c r="K66" i="11"/>
  <c r="E67" i="11"/>
  <c r="J45" i="11"/>
  <c r="J57" i="11"/>
  <c r="J65" i="11"/>
  <c r="K44" i="11"/>
  <c r="K51" i="11"/>
  <c r="K52" i="11"/>
  <c r="K64" i="11"/>
  <c r="K63" i="11"/>
  <c r="K58" i="11"/>
  <c r="K43" i="11"/>
  <c r="J43" i="11"/>
  <c r="K53" i="11"/>
  <c r="K62" i="11"/>
  <c r="J51" i="11"/>
  <c r="J44" i="11"/>
  <c r="K48" i="11"/>
  <c r="L48" i="11" s="1"/>
  <c r="J59" i="11"/>
  <c r="K61" i="11"/>
  <c r="J64" i="11"/>
  <c r="J66" i="11"/>
  <c r="K60" i="11"/>
  <c r="K57" i="11"/>
  <c r="K46" i="11"/>
  <c r="H67" i="3"/>
  <c r="K56" i="3"/>
  <c r="K63" i="3"/>
  <c r="J46" i="3"/>
  <c r="K60" i="3"/>
  <c r="J52" i="3"/>
  <c r="J50" i="3"/>
  <c r="K54" i="3"/>
  <c r="E67" i="3"/>
  <c r="K46" i="3"/>
  <c r="D67" i="3"/>
  <c r="J51" i="3"/>
  <c r="J65" i="3"/>
  <c r="K44" i="3"/>
  <c r="F67" i="3"/>
  <c r="K47" i="3"/>
  <c r="J58" i="3"/>
  <c r="J59" i="3"/>
  <c r="J44" i="3"/>
  <c r="B67" i="3"/>
  <c r="J47" i="3"/>
  <c r="J49" i="3"/>
  <c r="J63" i="3"/>
  <c r="J64" i="3"/>
  <c r="K65" i="3"/>
  <c r="J57" i="3"/>
  <c r="J45" i="3"/>
  <c r="K53" i="3"/>
  <c r="J62" i="3"/>
  <c r="C67" i="3"/>
  <c r="J55" i="3"/>
  <c r="L55" i="3" s="1"/>
  <c r="I67" i="3"/>
  <c r="J60" i="3"/>
  <c r="K52" i="3"/>
  <c r="K64" i="3"/>
  <c r="K59" i="3"/>
  <c r="K51" i="3"/>
  <c r="K61" i="3"/>
  <c r="J43" i="3"/>
  <c r="K45" i="3"/>
  <c r="L61" i="11" l="1"/>
  <c r="L46" i="11"/>
  <c r="L61" i="5"/>
  <c r="L41" i="5"/>
  <c r="L44" i="11"/>
  <c r="L63" i="11"/>
  <c r="L62" i="11"/>
  <c r="L44" i="3"/>
  <c r="L43" i="4"/>
  <c r="L62" i="3"/>
  <c r="L64" i="3"/>
  <c r="L61" i="3"/>
  <c r="L50" i="11"/>
  <c r="L55" i="11"/>
  <c r="L62" i="5"/>
  <c r="L55" i="5"/>
  <c r="L48" i="5"/>
  <c r="L52" i="5"/>
  <c r="L56" i="5"/>
  <c r="L42" i="4"/>
  <c r="L47" i="4"/>
  <c r="L48" i="4"/>
  <c r="L46" i="5"/>
  <c r="L50" i="5"/>
  <c r="L59" i="5"/>
  <c r="L63" i="5"/>
  <c r="L40" i="5"/>
  <c r="L53" i="5"/>
  <c r="L47" i="5"/>
  <c r="L51" i="5"/>
  <c r="K64" i="5"/>
  <c r="D2" i="5" s="1"/>
  <c r="L45" i="5"/>
  <c r="L58" i="5"/>
  <c r="L60" i="11"/>
  <c r="L57" i="11"/>
  <c r="L49" i="11"/>
  <c r="L59" i="11"/>
  <c r="L58" i="11"/>
  <c r="L54" i="11"/>
  <c r="L52" i="11"/>
  <c r="L65" i="11"/>
  <c r="L47" i="11"/>
  <c r="L56" i="11"/>
  <c r="L47" i="3"/>
  <c r="L65" i="3"/>
  <c r="L60" i="3"/>
  <c r="L45" i="3"/>
  <c r="L53" i="3"/>
  <c r="L51" i="3"/>
  <c r="L56" i="3"/>
  <c r="L54" i="3"/>
  <c r="L59" i="3"/>
  <c r="L41" i="4"/>
  <c r="L40" i="4"/>
  <c r="L45" i="4"/>
  <c r="J67" i="11"/>
  <c r="K67" i="11"/>
  <c r="D2" i="11" s="1"/>
  <c r="L45" i="11"/>
  <c r="J67" i="3"/>
  <c r="L46" i="3"/>
  <c r="K67" i="3"/>
  <c r="L52" i="3"/>
  <c r="L63" i="3"/>
  <c r="K63" i="4"/>
  <c r="D2" i="4" s="1"/>
  <c r="L39" i="4"/>
  <c r="J63" i="4"/>
  <c r="K65" i="4"/>
  <c r="D1" i="4" s="1"/>
  <c r="L54" i="5"/>
  <c r="L60" i="5"/>
  <c r="J64" i="5"/>
  <c r="K66" i="5"/>
  <c r="D1" i="5" s="1"/>
  <c r="K69" i="11"/>
  <c r="D1" i="11" s="1"/>
  <c r="E14" i="7" s="1"/>
  <c r="L64" i="11"/>
  <c r="L53" i="11"/>
  <c r="L66" i="11"/>
  <c r="L51" i="11"/>
  <c r="L43" i="11"/>
  <c r="M52" i="11" l="1"/>
  <c r="M48" i="11"/>
  <c r="M64" i="11"/>
  <c r="M65" i="11"/>
  <c r="M61" i="11"/>
  <c r="M53" i="11"/>
  <c r="M45" i="11"/>
  <c r="M47" i="11"/>
  <c r="M60" i="11"/>
  <c r="M46" i="11"/>
  <c r="M66" i="11"/>
  <c r="M56" i="11"/>
  <c r="M57" i="11"/>
  <c r="M51" i="11"/>
  <c r="M49" i="11"/>
  <c r="M43" i="11"/>
  <c r="M59" i="11"/>
  <c r="M50" i="11"/>
  <c r="M44" i="11"/>
  <c r="M58" i="11"/>
  <c r="M55" i="11"/>
  <c r="M63" i="11"/>
  <c r="M54" i="11"/>
  <c r="M62" i="11"/>
  <c r="L67" i="11"/>
  <c r="L67" i="3"/>
  <c r="L63" i="4"/>
  <c r="K66" i="4"/>
  <c r="D3" i="4" s="1"/>
  <c r="C16" i="7" s="1"/>
  <c r="E16" i="7"/>
  <c r="L64" i="5"/>
  <c r="E15" i="7"/>
  <c r="K67" i="5"/>
  <c r="D3" i="5" s="1"/>
  <c r="C15" i="7" s="1"/>
  <c r="K70" i="11"/>
  <c r="D3" i="11" s="1"/>
  <c r="C14" i="7" s="1"/>
  <c r="J60" i="2"/>
  <c r="J64" i="2" s="1"/>
  <c r="K51" i="2"/>
  <c r="K60" i="2"/>
  <c r="K64" i="2" l="1"/>
  <c r="D2" i="2" s="1"/>
  <c r="C46" i="7" s="1"/>
  <c r="C31" i="11"/>
  <c r="C27" i="11"/>
  <c r="C23" i="11"/>
  <c r="C19" i="11"/>
  <c r="C15" i="11"/>
  <c r="C11" i="11"/>
  <c r="B28" i="11"/>
  <c r="B24" i="11"/>
  <c r="B20" i="11"/>
  <c r="B16" i="11"/>
  <c r="B12" i="11"/>
  <c r="B8" i="11"/>
  <c r="C28" i="11"/>
  <c r="C24" i="11"/>
  <c r="C20" i="11"/>
  <c r="C16" i="11"/>
  <c r="C12" i="11"/>
  <c r="C8" i="11"/>
  <c r="B29" i="11"/>
  <c r="B25" i="11"/>
  <c r="B21" i="11"/>
  <c r="B17" i="11"/>
  <c r="B13" i="11"/>
  <c r="B9" i="11"/>
  <c r="C29" i="11"/>
  <c r="C25" i="11"/>
  <c r="C21" i="11"/>
  <c r="C17" i="11"/>
  <c r="C13" i="11"/>
  <c r="C9" i="11"/>
  <c r="B30" i="11"/>
  <c r="B26" i="11"/>
  <c r="B22" i="11"/>
  <c r="B18" i="11"/>
  <c r="B14" i="11"/>
  <c r="B10" i="11"/>
  <c r="C30" i="11"/>
  <c r="C26" i="11"/>
  <c r="C22" i="11"/>
  <c r="C18" i="11"/>
  <c r="C14" i="11"/>
  <c r="C10" i="11"/>
  <c r="B31" i="11"/>
  <c r="B27" i="11"/>
  <c r="B23" i="11"/>
  <c r="B19" i="11"/>
  <c r="B15" i="11"/>
  <c r="B11" i="11"/>
  <c r="I79" i="12"/>
  <c r="I78" i="12"/>
  <c r="E321" i="12"/>
  <c r="D321" i="12"/>
  <c r="D322" i="12"/>
  <c r="E322" i="12"/>
  <c r="L51" i="2"/>
  <c r="G16" i="7"/>
  <c r="G15" i="7"/>
  <c r="G14" i="7"/>
  <c r="D1" i="2"/>
  <c r="E46" i="7" s="1"/>
  <c r="K66" i="2"/>
  <c r="L60" i="2"/>
  <c r="L64" i="2" l="1"/>
  <c r="K67" i="2"/>
  <c r="D3" i="2" s="1"/>
  <c r="I80" i="12"/>
  <c r="M51" i="2"/>
  <c r="M61" i="2"/>
  <c r="M45" i="2"/>
  <c r="M56" i="2"/>
  <c r="M53" i="2"/>
  <c r="M49" i="2"/>
  <c r="M55" i="2"/>
  <c r="M43" i="2"/>
  <c r="M63" i="2"/>
  <c r="M40" i="2"/>
  <c r="M42" i="2"/>
  <c r="M58" i="2"/>
  <c r="M54" i="2"/>
  <c r="M44" i="2"/>
  <c r="M57" i="2"/>
  <c r="M41" i="2"/>
  <c r="M48" i="2"/>
  <c r="M50" i="2"/>
  <c r="M59" i="2"/>
  <c r="M52" i="2"/>
  <c r="M47" i="2"/>
  <c r="M62" i="2"/>
  <c r="M46" i="2"/>
  <c r="M60" i="2"/>
  <c r="C321" i="12"/>
  <c r="C322" i="12"/>
  <c r="G46" i="7"/>
  <c r="K69" i="3"/>
  <c r="D1" i="3" s="1"/>
  <c r="E13" i="7" s="1"/>
  <c r="D2" i="3"/>
  <c r="C13" i="7" s="1"/>
  <c r="K43" i="3"/>
  <c r="L43" i="3" s="1"/>
  <c r="K66" i="3"/>
  <c r="L66" i="3" s="1"/>
  <c r="K50" i="3"/>
  <c r="L50" i="3" s="1"/>
  <c r="K48" i="3"/>
  <c r="L48" i="3" s="1"/>
  <c r="K57" i="3"/>
  <c r="L57" i="3" s="1"/>
  <c r="K58" i="3"/>
  <c r="L58" i="3" s="1"/>
  <c r="K49" i="3"/>
  <c r="L49" i="3" s="1"/>
  <c r="M50" i="3" l="1"/>
  <c r="C17" i="7"/>
  <c r="M43" i="3"/>
  <c r="M55" i="3"/>
  <c r="M62" i="3"/>
  <c r="M44" i="3"/>
  <c r="M60" i="3"/>
  <c r="M53" i="3"/>
  <c r="M52" i="3"/>
  <c r="M56" i="3"/>
  <c r="M54" i="3"/>
  <c r="M45" i="3"/>
  <c r="M65" i="3"/>
  <c r="M63" i="3"/>
  <c r="M59" i="3"/>
  <c r="M47" i="3"/>
  <c r="M51" i="3"/>
  <c r="M46" i="3"/>
  <c r="M61" i="3"/>
  <c r="M64" i="3"/>
  <c r="M48" i="3"/>
  <c r="M57" i="3"/>
  <c r="M58" i="3"/>
  <c r="M49" i="3"/>
  <c r="M66" i="3"/>
  <c r="C11" i="2"/>
  <c r="B11" i="2"/>
  <c r="B19" i="2"/>
  <c r="B27" i="2"/>
  <c r="B10" i="2"/>
  <c r="B18" i="2"/>
  <c r="B26" i="2"/>
  <c r="B9" i="2"/>
  <c r="B17" i="2"/>
  <c r="B25" i="2"/>
  <c r="B16" i="2"/>
  <c r="B24" i="2"/>
  <c r="B8" i="2"/>
  <c r="B15" i="2"/>
  <c r="B23" i="2"/>
  <c r="B31" i="2"/>
  <c r="B14" i="2"/>
  <c r="B22" i="2"/>
  <c r="B30" i="2"/>
  <c r="B13" i="2"/>
  <c r="B21" i="2"/>
  <c r="B29" i="2"/>
  <c r="B12" i="2"/>
  <c r="B20" i="2"/>
  <c r="B28" i="2"/>
  <c r="C18" i="2"/>
  <c r="C30" i="2"/>
  <c r="C28" i="2"/>
  <c r="C20" i="2"/>
  <c r="C31" i="2"/>
  <c r="C9" i="2"/>
  <c r="C8" i="2"/>
  <c r="C19" i="2"/>
  <c r="C10" i="2"/>
  <c r="C13" i="2"/>
  <c r="C23" i="2"/>
  <c r="C16" i="2"/>
  <c r="C21" i="2"/>
  <c r="C27" i="2"/>
  <c r="C29" i="2"/>
  <c r="C26" i="2"/>
  <c r="C25" i="2"/>
  <c r="C14" i="2"/>
  <c r="C12" i="2"/>
  <c r="C15" i="2"/>
  <c r="C17" i="2"/>
  <c r="C24" i="2"/>
  <c r="C22" i="2"/>
  <c r="E320" i="12"/>
  <c r="D320" i="12"/>
  <c r="D323" i="12" s="1"/>
  <c r="K70" i="3"/>
  <c r="D3" i="3" s="1"/>
  <c r="E17" i="7"/>
  <c r="H38" i="8" s="1"/>
  <c r="G13" i="7"/>
  <c r="H36" i="8" l="1"/>
  <c r="H33" i="8"/>
  <c r="H32" i="8"/>
  <c r="H30" i="8"/>
  <c r="H29" i="8"/>
  <c r="H28" i="8"/>
  <c r="H27" i="8"/>
  <c r="B29" i="3"/>
  <c r="B25" i="3"/>
  <c r="B21" i="3"/>
  <c r="B17" i="3"/>
  <c r="B13" i="3"/>
  <c r="B9" i="3"/>
  <c r="C29" i="3"/>
  <c r="C25" i="3"/>
  <c r="C21" i="3"/>
  <c r="C17" i="3"/>
  <c r="C13" i="3"/>
  <c r="C9" i="3"/>
  <c r="B30" i="3"/>
  <c r="B26" i="3"/>
  <c r="B22" i="3"/>
  <c r="B18" i="3"/>
  <c r="B14" i="3"/>
  <c r="B10" i="3"/>
  <c r="C30" i="3"/>
  <c r="C26" i="3"/>
  <c r="C22" i="3"/>
  <c r="C18" i="3"/>
  <c r="C14" i="3"/>
  <c r="C10" i="3"/>
  <c r="B31" i="3"/>
  <c r="B27" i="3"/>
  <c r="B23" i="3"/>
  <c r="B19" i="3"/>
  <c r="B15" i="3"/>
  <c r="B11" i="3"/>
  <c r="C31" i="3"/>
  <c r="C27" i="3"/>
  <c r="C23" i="3"/>
  <c r="C19" i="3"/>
  <c r="C15" i="3"/>
  <c r="C11" i="3"/>
  <c r="B28" i="3"/>
  <c r="B24" i="3"/>
  <c r="B20" i="3"/>
  <c r="B16" i="3"/>
  <c r="B12" i="3"/>
  <c r="B8" i="3"/>
  <c r="C28" i="3"/>
  <c r="C24" i="3"/>
  <c r="C20" i="3"/>
  <c r="C16" i="3"/>
  <c r="C12" i="3"/>
  <c r="C8" i="3"/>
  <c r="G17" i="7"/>
  <c r="C320" i="12"/>
  <c r="E323" i="12"/>
  <c r="C323" i="12" s="1"/>
  <c r="L43" i="5"/>
  <c r="L42" i="5"/>
  <c r="L44" i="5"/>
  <c r="L57" i="5"/>
  <c r="L49" i="5"/>
  <c r="K46" i="4"/>
  <c r="L46" i="4" s="1"/>
  <c r="K44" i="4"/>
  <c r="L44" i="4" s="1"/>
  <c r="K59" i="4"/>
  <c r="L59" i="4" s="1"/>
  <c r="J52" i="4"/>
  <c r="K52" i="4"/>
  <c r="H34" i="8" l="1"/>
  <c r="H35" i="8"/>
  <c r="M49" i="5"/>
  <c r="M42" i="5"/>
  <c r="M41" i="5"/>
  <c r="M55" i="5"/>
  <c r="M53" i="5"/>
  <c r="M50" i="5"/>
  <c r="M54" i="5"/>
  <c r="M45" i="5"/>
  <c r="M61" i="5"/>
  <c r="M62" i="5"/>
  <c r="M56" i="5"/>
  <c r="M46" i="5"/>
  <c r="M40" i="5"/>
  <c r="M51" i="5"/>
  <c r="M48" i="5"/>
  <c r="M52" i="5"/>
  <c r="M47" i="5"/>
  <c r="M59" i="5"/>
  <c r="M63" i="5"/>
  <c r="M60" i="5"/>
  <c r="M58" i="5"/>
  <c r="M44" i="5"/>
  <c r="M43" i="5"/>
  <c r="M57" i="5"/>
  <c r="L52" i="4"/>
  <c r="M52" i="4" s="1"/>
  <c r="M55" i="4" l="1"/>
  <c r="M53" i="4"/>
  <c r="M62" i="4"/>
  <c r="M41" i="4"/>
  <c r="M46" i="4"/>
  <c r="M54" i="4"/>
  <c r="M57" i="4"/>
  <c r="M47" i="4"/>
  <c r="M45" i="4"/>
  <c r="M51" i="4"/>
  <c r="M49" i="4"/>
  <c r="M43" i="4"/>
  <c r="M39" i="4"/>
  <c r="M56" i="4"/>
  <c r="M48" i="4"/>
  <c r="M40" i="4"/>
  <c r="M60" i="4"/>
  <c r="M42" i="4"/>
  <c r="M44" i="4"/>
  <c r="M50" i="4"/>
  <c r="M59" i="4"/>
  <c r="M61" i="4"/>
  <c r="M58" i="4"/>
  <c r="B30" i="5"/>
  <c r="B26" i="5"/>
  <c r="B22" i="5"/>
  <c r="B18" i="5"/>
  <c r="B14" i="5"/>
  <c r="B10" i="5"/>
  <c r="C30" i="5"/>
  <c r="C26" i="5"/>
  <c r="C22" i="5"/>
  <c r="C18" i="5"/>
  <c r="C14" i="5"/>
  <c r="C10" i="5"/>
  <c r="B31" i="5"/>
  <c r="B27" i="5"/>
  <c r="B23" i="5"/>
  <c r="B19" i="5"/>
  <c r="B15" i="5"/>
  <c r="B11" i="5"/>
  <c r="C31" i="5"/>
  <c r="C27" i="5"/>
  <c r="C23" i="5"/>
  <c r="C19" i="5"/>
  <c r="C15" i="5"/>
  <c r="C11" i="5"/>
  <c r="B28" i="5"/>
  <c r="B24" i="5"/>
  <c r="B20" i="5"/>
  <c r="B16" i="5"/>
  <c r="B12" i="5"/>
  <c r="B8" i="5"/>
  <c r="C28" i="5"/>
  <c r="C24" i="5"/>
  <c r="C20" i="5"/>
  <c r="C16" i="5"/>
  <c r="C12" i="5"/>
  <c r="C8" i="5"/>
  <c r="B29" i="5"/>
  <c r="B25" i="5"/>
  <c r="B21" i="5"/>
  <c r="B17" i="5"/>
  <c r="B13" i="5"/>
  <c r="B9" i="5"/>
  <c r="C29" i="5"/>
  <c r="C25" i="5"/>
  <c r="C21" i="5"/>
  <c r="C17" i="5"/>
  <c r="C13" i="5"/>
  <c r="C9" i="5"/>
  <c r="B28" i="4" l="1"/>
  <c r="C9" i="4"/>
  <c r="B17" i="4"/>
  <c r="C29" i="4"/>
  <c r="B15" i="4"/>
  <c r="C20" i="4"/>
  <c r="C22" i="4"/>
  <c r="C16" i="4"/>
  <c r="B24" i="4"/>
  <c r="B11" i="4"/>
  <c r="C18" i="4"/>
  <c r="B30" i="4"/>
  <c r="B13" i="4"/>
  <c r="C12" i="4"/>
  <c r="B20" i="4"/>
  <c r="C31" i="4"/>
  <c r="B23" i="4"/>
  <c r="B26" i="4"/>
  <c r="B9" i="4"/>
  <c r="C24" i="4"/>
  <c r="C11" i="4"/>
  <c r="B19" i="4"/>
  <c r="C26" i="4"/>
  <c r="B25" i="4"/>
  <c r="C28" i="4"/>
  <c r="C15" i="4"/>
  <c r="C30" i="4"/>
  <c r="C13" i="4"/>
  <c r="B21" i="4"/>
  <c r="C8" i="4"/>
  <c r="C10" i="4"/>
  <c r="B18" i="4"/>
  <c r="C25" i="4"/>
  <c r="B22" i="4"/>
  <c r="B16" i="4"/>
  <c r="B12" i="4"/>
  <c r="C23" i="4"/>
  <c r="B31" i="4"/>
  <c r="B14" i="4"/>
  <c r="C21" i="4"/>
  <c r="B29" i="4"/>
  <c r="C14" i="4"/>
  <c r="C27" i="4"/>
  <c r="B8" i="4"/>
  <c r="C19" i="4"/>
  <c r="B27" i="4"/>
  <c r="B10" i="4"/>
  <c r="C17" i="4"/>
</calcChain>
</file>

<file path=xl/sharedStrings.xml><?xml version="1.0" encoding="utf-8"?>
<sst xmlns="http://schemas.openxmlformats.org/spreadsheetml/2006/main" count="1694" uniqueCount="177">
  <si>
    <t>Description</t>
  </si>
  <si>
    <t>FEIN and Phone</t>
  </si>
  <si>
    <t xml:space="preserve">Legal and Phone </t>
  </si>
  <si>
    <t>Phone Number only</t>
  </si>
  <si>
    <t># Matches</t>
  </si>
  <si>
    <t xml:space="preserve">  Criteria</t>
  </si>
  <si>
    <t>01</t>
  </si>
  <si>
    <t>02</t>
  </si>
  <si>
    <t>03</t>
  </si>
  <si>
    <t>04</t>
  </si>
  <si>
    <t>05</t>
  </si>
  <si>
    <t>06</t>
  </si>
  <si>
    <t>07</t>
  </si>
  <si>
    <t>08</t>
  </si>
  <si>
    <t>09</t>
  </si>
  <si>
    <t>10</t>
  </si>
  <si>
    <t>11</t>
  </si>
  <si>
    <t>12</t>
  </si>
  <si>
    <t>13</t>
  </si>
  <si>
    <t>14</t>
  </si>
  <si>
    <t>15</t>
  </si>
  <si>
    <t>16</t>
  </si>
  <si>
    <t>17</t>
  </si>
  <si>
    <t>18</t>
  </si>
  <si>
    <t>19</t>
  </si>
  <si>
    <t>20</t>
  </si>
  <si>
    <t>21</t>
  </si>
  <si>
    <t>22</t>
  </si>
  <si>
    <t>23</t>
  </si>
  <si>
    <t>24</t>
  </si>
  <si>
    <t>Total</t>
  </si>
  <si>
    <t>Employer Size</t>
  </si>
  <si>
    <t>TOTAL</t>
  </si>
  <si>
    <t># w/ Services</t>
  </si>
  <si>
    <t>Penetration Rate</t>
  </si>
  <si>
    <t>0-4</t>
  </si>
  <si>
    <t>5-9</t>
  </si>
  <si>
    <t>100+</t>
  </si>
  <si>
    <t>Statewide</t>
  </si>
  <si>
    <t>No Matches</t>
  </si>
  <si>
    <t>Assign Region Numbers to EQUI file based on County FIPS Code</t>
  </si>
  <si>
    <t xml:space="preserve">Clean up Addresses with valid street names instead of C/O  </t>
  </si>
  <si>
    <t xml:space="preserve">Normalize address components, e.g., convert AVENUE to AVE, STREET to </t>
  </si>
  <si>
    <t>ST, SUITE to STE, P. O. Box to PO BOX, etc.</t>
  </si>
  <si>
    <t>The process consists of Table Clean Up and Rates Calculation</t>
  </si>
  <si>
    <t xml:space="preserve">Table Clean Up </t>
  </si>
  <si>
    <t>Rates Calculation</t>
  </si>
  <si>
    <t>breakdown can be provided with detailed data.</t>
  </si>
  <si>
    <t>Delete any service records that do not meet certain criteria such as</t>
  </si>
  <si>
    <t>"XX" or 'ZZ' in front of Legal Names on job orders.</t>
  </si>
  <si>
    <t>Criteria In</t>
  </si>
  <si>
    <t>"Priority Order"</t>
  </si>
  <si>
    <t>Served</t>
  </si>
  <si>
    <t>Rate</t>
  </si>
  <si>
    <t>Rank</t>
  </si>
  <si>
    <t>Statewide Employer Penetration Rate:</t>
  </si>
  <si>
    <t>Employers</t>
  </si>
  <si>
    <t>Total Employers Served:</t>
  </si>
  <si>
    <t>in rank order</t>
  </si>
  <si>
    <t># of Employers Served:</t>
  </si>
  <si>
    <t>Statewide Penetration Rate:</t>
  </si>
  <si>
    <t>This is provided for informational purposes only.  Not calculated with previous Employer Market Penetration Rates.</t>
  </si>
  <si>
    <t># of Employers Total:</t>
  </si>
  <si>
    <t xml:space="preserve">Process for Calculating Employer Market Penetration Rates </t>
  </si>
  <si>
    <t>Legal, ZIP Code, and Address</t>
  </si>
  <si>
    <t>FEIN, ZIP Code, and Address</t>
  </si>
  <si>
    <t>ZIP Code and Address only</t>
  </si>
  <si>
    <t>Trade, ZIP Code, and Address</t>
  </si>
  <si>
    <t>region</t>
  </si>
  <si>
    <t>Major parts of the table clean up process are:</t>
  </si>
  <si>
    <t>Delete any duplicates among records for the following fields</t>
  </si>
  <si>
    <t xml:space="preserve">   FEIN, Legal, Address, City, State, ZIP Code, Phone</t>
  </si>
  <si>
    <t>Trade and Phone</t>
  </si>
  <si>
    <t xml:space="preserve">A "1" was assigned to a field if a match was found for FEIN, Address, and Zip.  </t>
  </si>
  <si>
    <t xml:space="preserve">A "2" is assigned if a match was found for Legal, Address, and Zip provided and no </t>
  </si>
  <si>
    <t xml:space="preserve">previous value was assigned.  A "2" is also assigned if a match was found Trade, </t>
  </si>
  <si>
    <t>Addresss, and Zip and no previous value was assigned. This eliminates any duplicate matching.</t>
  </si>
  <si>
    <t>Statewide*</t>
  </si>
  <si>
    <t xml:space="preserve">*Note: Statewide does not include Employer Size 0-4,  the following is for information only </t>
  </si>
  <si>
    <t>and not used in above calculation:</t>
  </si>
  <si>
    <t xml:space="preserve"> </t>
  </si>
  <si>
    <t>Employer Market Penetration</t>
  </si>
  <si>
    <t>Employer Market Penetration Summary</t>
  </si>
  <si>
    <t>Qtr Period</t>
  </si>
  <si>
    <t>Qtr Rate</t>
  </si>
  <si>
    <t>October - December 2007</t>
  </si>
  <si>
    <t>CY2007 Q4</t>
  </si>
  <si>
    <t>July - September 2007</t>
  </si>
  <si>
    <t>CY2007 Q3</t>
  </si>
  <si>
    <t>Employers with 0-4 Employees</t>
  </si>
  <si>
    <t>Employers with 5-9 Employees</t>
  </si>
  <si>
    <t>Employers with 10-99 Employees</t>
  </si>
  <si>
    <t>Employers with 100 or more Employees</t>
  </si>
  <si>
    <t>Apri - June 2007</t>
  </si>
  <si>
    <t>CY2007 Q2</t>
  </si>
  <si>
    <t>January - March 2008</t>
  </si>
  <si>
    <t>CY2008 Q1</t>
  </si>
  <si>
    <t>April - June 2008</t>
  </si>
  <si>
    <t>CY2008 Q2</t>
  </si>
  <si>
    <t>Emp Served</t>
  </si>
  <si>
    <t>Total Emp</t>
  </si>
  <si>
    <t>July - September 2008</t>
  </si>
  <si>
    <t>CY2008 Q3</t>
  </si>
  <si>
    <t>10-25</t>
  </si>
  <si>
    <t>26-99</t>
  </si>
  <si>
    <t>yesno</t>
  </si>
  <si>
    <t>October - December 2008</t>
  </si>
  <si>
    <t>CY2008 Q4</t>
  </si>
  <si>
    <t>CY2009 Q1</t>
  </si>
  <si>
    <t>January - March 2009</t>
  </si>
  <si>
    <t>Employers with 10-25 Employees</t>
  </si>
  <si>
    <t>Employers with 26-99 Employees</t>
  </si>
  <si>
    <t>The time period is based on the EQUI calendar year.</t>
  </si>
  <si>
    <t>CY2009 Q2</t>
  </si>
  <si>
    <t>April - June 2009</t>
  </si>
  <si>
    <t>Employer Penetration Methodology</t>
  </si>
  <si>
    <t>General</t>
  </si>
  <si>
    <t>Methodology</t>
  </si>
  <si>
    <t>CY2009 Q3</t>
  </si>
  <si>
    <t>Jul - Sep 2009</t>
  </si>
  <si>
    <t>The number of matches based on criteria (see page 2) and the employer size along with the regional</t>
  </si>
  <si>
    <t>Previous Quarters of Employer Market Penetration Rates</t>
  </si>
  <si>
    <t xml:space="preserve">The concept was to see how many employer units in the Labor Market Statistics (LMS) universe of Florida employers </t>
  </si>
  <si>
    <t>Employers with 100+ Employees</t>
  </si>
  <si>
    <t>CY2009 Q4</t>
  </si>
  <si>
    <t xml:space="preserve">See tab "Past Qtrs" for </t>
  </si>
  <si>
    <t xml:space="preserve">Quarterly reports from </t>
  </si>
  <si>
    <t>previous period data</t>
  </si>
  <si>
    <t>CY2010 Q1</t>
  </si>
  <si>
    <t>CY2010 Q2</t>
  </si>
  <si>
    <t>Jan - Mar 2010</t>
  </si>
  <si>
    <t>Apr - Jun 2010</t>
  </si>
  <si>
    <t>Oct - Dec 2009</t>
  </si>
  <si>
    <t>For this date period:</t>
  </si>
  <si>
    <t xml:space="preserve">for EQUI records </t>
  </si>
  <si>
    <t xml:space="preserve">the months are:  </t>
  </si>
  <si>
    <t xml:space="preserve">the months are:   </t>
  </si>
  <si>
    <t>CY2010 Q3</t>
  </si>
  <si>
    <t>Jul - Sep 2010</t>
  </si>
  <si>
    <t>Oct-Dec 2010</t>
  </si>
  <si>
    <t>CY2010 Q4</t>
  </si>
  <si>
    <t>Jan-Mar 2011</t>
  </si>
  <si>
    <t>CY2011 Q1</t>
  </si>
  <si>
    <t>Apr-Jun 2011</t>
  </si>
  <si>
    <t>CY2011 Q2</t>
  </si>
  <si>
    <t>cnt_yesno</t>
  </si>
  <si>
    <t>CY2011 Q3</t>
  </si>
  <si>
    <t>Jul-Sep 2011</t>
  </si>
  <si>
    <t>Oct-Dec 2011</t>
  </si>
  <si>
    <t>CY2011 Q4</t>
  </si>
  <si>
    <t>Jan-Mar 2012</t>
  </si>
  <si>
    <t>Apr-Jun 2012</t>
  </si>
  <si>
    <t>CY2012 Q1</t>
  </si>
  <si>
    <t>CY2012 Q2</t>
  </si>
  <si>
    <t>Jan-Mar 2015</t>
  </si>
  <si>
    <t>Apr-Jun 2015</t>
  </si>
  <si>
    <t>Jul-Sep 2015</t>
  </si>
  <si>
    <t>Oct-Dec 2015</t>
  </si>
  <si>
    <t>Apr-Jun 2016</t>
  </si>
  <si>
    <t>Jan-Mar 2016</t>
  </si>
  <si>
    <t>Jul-Sep 2016</t>
  </si>
  <si>
    <t>Oct-Dec 2016</t>
  </si>
  <si>
    <t>Jan-Mar 2017</t>
  </si>
  <si>
    <t>Apr-Jun 2017</t>
  </si>
  <si>
    <t>Jul-Sep 2017</t>
  </si>
  <si>
    <t>Oct-Dec 2017</t>
  </si>
  <si>
    <t>1. The LMS universe of employers (EQUI) was created using the most recent quarter of EQUI data.  EQUI stands for Enhanced Quarterly Unemployment Insurance.</t>
  </si>
  <si>
    <t>2. The duplicates were removed by selecting unique trade name or corporate name and street address.</t>
  </si>
  <si>
    <t xml:space="preserve">5. The EQUI file was then compared to the file extracted from Employ Florida using several different record linkage methods, including one or more based on phone number, street address, trade name plus street address, corporate name plus including one or more based on  attempt when the UI address and corporate name or trade name matched the job order table's employer name and phone number, street address, trade name plus street address, corporate name plus  attempt when the UI address and corporate name or trade name matched the job order table's employer name and address.  Trade name and physical location linkages provided the preponderance of the matches, followed by corporate name and physical location.  </t>
  </si>
  <si>
    <t xml:space="preserve">6. Matches were flagged with a numeral corresponding to the match.  </t>
  </si>
  <si>
    <t>LWDB</t>
  </si>
  <si>
    <t>3. County  FIPS codes in the data were cross walked to LWDB numbers.  Each record consists of a corporate name or trade name and a physical location.  This represents an employer unit or work site. These names and physical locations can be linked to the Employ Florida job order table.</t>
  </si>
  <si>
    <t>7. Finally, the counts of the numerals of the matched flag by region was divided by the total count of employers by region in the EQUI to create an LWDB penetration rate;  the sum of the matched flags divided by the total count of the EQUI file represents the statewide penetration rate.</t>
  </si>
  <si>
    <t>Cumulative Rate</t>
  </si>
  <si>
    <t>for Employ Florida Employer Served records</t>
  </si>
  <si>
    <t>had received a service into the Employ Florida system on a quarterly basis.</t>
  </si>
  <si>
    <t>4. Employers names, street address, city, and phone numbers were extracted from the Employ Florida Job Orders table and the Employ Florida Emp table (employer table) for those served by regional workforce boards in the four quarters coincident with those in the LMS EQUI file.  The list was made unique on employer name and street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</si>
</sst>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90"/>
    <numFmt numFmtId="165" formatCode="_(* #,##0_);_(* \(#,##0\);_(* &quot;-&quot;??_);_(@_)"/>
    <numFmt numFmtId="166" formatCode="0.0%"/>
  </numFmts>
  <fonts count="38">
    <font>
      <sz val="10"/>
      <name val="Arial"/>
    </font>
    <font>
      <sz val="10"/>
      <name val="Arial"/>
      <family val="2"/>
    </font>
    <font>
      <b/>
      <sz val="10"/>
      <name val="Arial"/>
      <family val="2"/>
    </font>
    <font>
      <sz val="10"/>
      <name val="Arial"/>
      <family val="2"/>
    </font>
    <font>
      <u/>
      <sz val="10"/>
      <name val="Arial"/>
      <family val="2"/>
    </font>
    <font>
      <u/>
      <sz val="10"/>
      <name val="Arial"/>
      <family val="2"/>
    </font>
    <font>
      <sz val="12"/>
      <name val="Arial"/>
      <family val="2"/>
    </font>
    <font>
      <b/>
      <sz val="12"/>
      <name val="Arial"/>
      <family val="2"/>
    </font>
    <font>
      <sz val="8"/>
      <name val="Arial"/>
      <family val="2"/>
    </font>
    <font>
      <sz val="10"/>
      <name val="Courier New"/>
      <family val="3"/>
    </font>
    <font>
      <b/>
      <sz val="10"/>
      <name val="Courier New"/>
      <family val="3"/>
    </font>
    <font>
      <b/>
      <u/>
      <sz val="10"/>
      <name val="Arial"/>
      <family val="2"/>
    </font>
    <font>
      <sz val="10"/>
      <color indexed="9"/>
      <name val="Arial"/>
      <family val="2"/>
    </font>
    <font>
      <b/>
      <sz val="10"/>
      <color indexed="9"/>
      <name val="Arial"/>
      <family val="2"/>
    </font>
    <font>
      <b/>
      <sz val="9"/>
      <name val="Arial"/>
      <family val="2"/>
    </font>
    <font>
      <sz val="9"/>
      <name val="Arial"/>
      <family val="2"/>
    </font>
    <font>
      <b/>
      <sz val="9"/>
      <color indexed="9"/>
      <name val="Arial"/>
      <family val="2"/>
    </font>
    <font>
      <b/>
      <sz val="9"/>
      <color indexed="10"/>
      <name val="Courier New"/>
      <family val="3"/>
    </font>
    <font>
      <sz val="16"/>
      <name val="Arial"/>
      <family val="2"/>
    </font>
    <font>
      <b/>
      <sz val="9"/>
      <color theme="0"/>
      <name val="Arial"/>
      <family val="2"/>
    </font>
    <font>
      <sz val="10"/>
      <name val="Arial"/>
      <family val="2"/>
    </font>
    <font>
      <b/>
      <sz val="10"/>
      <color theme="0"/>
      <name val="Arial"/>
      <family val="2"/>
    </font>
    <font>
      <b/>
      <sz val="10"/>
      <color theme="0" tint="-4.9989318521683403E-2"/>
      <name val="Arial"/>
      <family val="2"/>
    </font>
    <font>
      <sz val="10"/>
      <name val="Arial"/>
      <family val="2"/>
    </font>
    <font>
      <b/>
      <sz val="9"/>
      <name val="Calibri"/>
      <family val="2"/>
      <scheme val="minor"/>
    </font>
    <font>
      <b/>
      <sz val="9"/>
      <color indexed="10"/>
      <name val="Calibri"/>
      <family val="2"/>
      <scheme val="minor"/>
    </font>
    <font>
      <b/>
      <sz val="10"/>
      <name val="Calibri"/>
      <family val="2"/>
      <scheme val="minor"/>
    </font>
    <font>
      <sz val="9"/>
      <name val="Calibri"/>
      <family val="2"/>
      <scheme val="minor"/>
    </font>
    <font>
      <b/>
      <sz val="10"/>
      <color indexed="10"/>
      <name val="Calibri"/>
      <family val="2"/>
      <scheme val="minor"/>
    </font>
    <font>
      <sz val="10"/>
      <name val="Calibri"/>
      <family val="2"/>
      <scheme val="minor"/>
    </font>
    <font>
      <b/>
      <sz val="10"/>
      <color rgb="FFFF0000"/>
      <name val="Calibri"/>
      <family val="2"/>
      <scheme val="minor"/>
    </font>
    <font>
      <b/>
      <sz val="12"/>
      <name val="Calibri"/>
      <family val="2"/>
      <scheme val="minor"/>
    </font>
    <font>
      <sz val="11"/>
      <name val="Calibri"/>
      <family val="2"/>
      <scheme val="minor"/>
    </font>
    <font>
      <b/>
      <sz val="11"/>
      <name val="Calibri"/>
      <family val="2"/>
      <scheme val="minor"/>
    </font>
    <font>
      <u/>
      <sz val="10"/>
      <name val="Calibri"/>
      <family val="2"/>
      <scheme val="minor"/>
    </font>
    <font>
      <sz val="10"/>
      <name val="Calirbi"/>
    </font>
    <font>
      <b/>
      <sz val="10"/>
      <name val="Calirbi"/>
    </font>
    <font>
      <b/>
      <sz val="14"/>
      <name val="Calirbi"/>
    </font>
  </fonts>
  <fills count="33">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13"/>
        <bgColor indexed="64"/>
      </patternFill>
    </fill>
    <fill>
      <patternFill patternType="solid">
        <fgColor indexed="47"/>
        <bgColor indexed="64"/>
      </patternFill>
    </fill>
    <fill>
      <patternFill patternType="solid">
        <fgColor indexed="44"/>
        <bgColor indexed="64"/>
      </patternFill>
    </fill>
    <fill>
      <patternFill patternType="solid">
        <fgColor indexed="43"/>
        <bgColor indexed="64"/>
      </patternFill>
    </fill>
    <fill>
      <patternFill patternType="solid">
        <fgColor indexed="45"/>
        <bgColor indexed="64"/>
      </patternFill>
    </fill>
    <fill>
      <patternFill patternType="solid">
        <fgColor indexed="51"/>
        <bgColor indexed="64"/>
      </patternFill>
    </fill>
    <fill>
      <patternFill patternType="solid">
        <fgColor indexed="60"/>
        <bgColor indexed="64"/>
      </patternFill>
    </fill>
    <fill>
      <patternFill patternType="solid">
        <fgColor theme="3" tint="-0.249977111117893"/>
        <bgColor indexed="64"/>
      </patternFill>
    </fill>
    <fill>
      <patternFill patternType="solid">
        <fgColor theme="6" tint="0.39997558519241921"/>
        <bgColor indexed="64"/>
      </patternFill>
    </fill>
    <fill>
      <patternFill patternType="solid">
        <fgColor theme="0" tint="-0.499984740745262"/>
        <bgColor indexed="64"/>
      </patternFill>
    </fill>
    <fill>
      <patternFill patternType="solid">
        <fgColor theme="8" tint="0.59999389629810485"/>
        <bgColor indexed="64"/>
      </patternFill>
    </fill>
    <fill>
      <patternFill patternType="solid">
        <fgColor rgb="FF7030A0"/>
        <bgColor indexed="64"/>
      </patternFill>
    </fill>
    <fill>
      <patternFill patternType="solid">
        <fgColor theme="2"/>
        <bgColor indexed="64"/>
      </patternFill>
    </fill>
    <fill>
      <patternFill patternType="solid">
        <fgColor rgb="FF0070C0"/>
        <bgColor indexed="64"/>
      </patternFill>
    </fill>
    <fill>
      <patternFill patternType="solid">
        <fgColor rgb="FFFFFF00"/>
        <bgColor indexed="64"/>
      </patternFill>
    </fill>
    <fill>
      <patternFill patternType="solid">
        <fgColor theme="2" tint="-0.499984740745262"/>
        <bgColor indexed="64"/>
      </patternFill>
    </fill>
    <fill>
      <patternFill patternType="solid">
        <fgColor theme="5"/>
        <bgColor indexed="64"/>
      </patternFill>
    </fill>
    <fill>
      <patternFill patternType="solid">
        <fgColor theme="9"/>
        <bgColor indexed="64"/>
      </patternFill>
    </fill>
    <fill>
      <patternFill patternType="solid">
        <fgColor theme="5" tint="0.39997558519241921"/>
        <bgColor indexed="64"/>
      </patternFill>
    </fill>
    <fill>
      <patternFill patternType="solid">
        <fgColor rgb="FFFF0000"/>
        <bgColor indexed="64"/>
      </patternFill>
    </fill>
    <fill>
      <patternFill patternType="solid">
        <fgColor theme="6"/>
        <bgColor indexed="64"/>
      </patternFill>
    </fill>
    <fill>
      <patternFill patternType="solid">
        <fgColor theme="7" tint="0.39997558519241921"/>
        <bgColor indexed="64"/>
      </patternFill>
    </fill>
    <fill>
      <patternFill patternType="solid">
        <fgColor rgb="FF92D050"/>
        <bgColor indexed="64"/>
      </patternFill>
    </fill>
    <fill>
      <patternFill patternType="solid">
        <fgColor rgb="FF00B0F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3"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4">
    <xf numFmtId="0" fontId="0" fillId="0" borderId="0"/>
    <xf numFmtId="0" fontId="1" fillId="0" borderId="0"/>
    <xf numFmtId="9" fontId="20" fillId="0" borderId="0" applyFont="0" applyFill="0" applyBorder="0" applyAlignment="0" applyProtection="0"/>
    <xf numFmtId="43" fontId="23" fillId="0" borderId="0" applyFont="0" applyFill="0" applyBorder="0" applyAlignment="0" applyProtection="0"/>
  </cellStyleXfs>
  <cellXfs count="341">
    <xf numFmtId="0" fontId="0" fillId="0" borderId="0" xfId="0"/>
    <xf numFmtId="0" fontId="1" fillId="0" borderId="0" xfId="0" applyFont="1"/>
    <xf numFmtId="0" fontId="0" fillId="0" borderId="0" xfId="0" applyAlignment="1">
      <alignment horizontal="center"/>
    </xf>
    <xf numFmtId="0" fontId="0" fillId="0" borderId="0" xfId="0" applyAlignment="1">
      <alignment horizontal="right"/>
    </xf>
    <xf numFmtId="0" fontId="2" fillId="0" borderId="0" xfId="0" applyFont="1"/>
    <xf numFmtId="0" fontId="3" fillId="0" borderId="0" xfId="0" applyFont="1"/>
    <xf numFmtId="10" fontId="3" fillId="0" borderId="0" xfId="0" applyNumberFormat="1" applyFont="1" applyAlignment="1">
      <alignment horizontal="right"/>
    </xf>
    <xf numFmtId="0" fontId="1" fillId="0" borderId="0" xfId="0" applyFont="1" applyAlignment="1">
      <alignment horizontal="left"/>
    </xf>
    <xf numFmtId="3" fontId="3" fillId="0" borderId="0" xfId="0" applyNumberFormat="1" applyFont="1" applyAlignment="1">
      <alignment horizontal="right"/>
    </xf>
    <xf numFmtId="3" fontId="4" fillId="0" borderId="0" xfId="0" applyNumberFormat="1" applyFont="1" applyAlignment="1">
      <alignment horizontal="right"/>
    </xf>
    <xf numFmtId="3" fontId="2" fillId="0" borderId="0" xfId="0" applyNumberFormat="1" applyFont="1" applyAlignment="1">
      <alignment horizontal="right"/>
    </xf>
    <xf numFmtId="3" fontId="1" fillId="0" borderId="0" xfId="0" applyNumberFormat="1" applyFont="1"/>
    <xf numFmtId="3" fontId="5" fillId="0" borderId="0" xfId="0" applyNumberFormat="1" applyFont="1"/>
    <xf numFmtId="0" fontId="6" fillId="0" borderId="0" xfId="0" applyFont="1"/>
    <xf numFmtId="14" fontId="0" fillId="0" borderId="0" xfId="0" applyNumberFormat="1"/>
    <xf numFmtId="0" fontId="7" fillId="0" borderId="0" xfId="0" applyFont="1"/>
    <xf numFmtId="0" fontId="2" fillId="0" borderId="0" xfId="0" applyFont="1" applyAlignment="1">
      <alignment horizontal="right"/>
    </xf>
    <xf numFmtId="0" fontId="2" fillId="0" borderId="0" xfId="0" applyFont="1" applyFill="1" applyBorder="1" applyAlignment="1">
      <alignment horizontal="center"/>
    </xf>
    <xf numFmtId="10" fontId="0" fillId="0" borderId="0" xfId="0" applyNumberFormat="1"/>
    <xf numFmtId="10" fontId="2" fillId="0" borderId="0" xfId="0" applyNumberFormat="1" applyFont="1" applyFill="1" applyBorder="1"/>
    <xf numFmtId="0" fontId="0" fillId="0" borderId="0" xfId="0" applyFill="1" applyBorder="1" applyAlignment="1">
      <alignment horizontal="center"/>
    </xf>
    <xf numFmtId="3" fontId="2" fillId="0" borderId="0" xfId="0" applyNumberFormat="1" applyFont="1"/>
    <xf numFmtId="0" fontId="2" fillId="0" borderId="0" xfId="0" applyFont="1" applyBorder="1"/>
    <xf numFmtId="0" fontId="2" fillId="0" borderId="0" xfId="0" applyFont="1" applyBorder="1" applyAlignment="1">
      <alignment horizontal="right"/>
    </xf>
    <xf numFmtId="0" fontId="2" fillId="0" borderId="0" xfId="0" applyFont="1" applyFill="1" applyBorder="1"/>
    <xf numFmtId="0" fontId="0" fillId="0" borderId="0" xfId="0" applyFill="1" applyBorder="1"/>
    <xf numFmtId="0" fontId="3" fillId="0" borderId="0" xfId="0" applyFont="1" applyAlignment="1"/>
    <xf numFmtId="0" fontId="2" fillId="0" borderId="0" xfId="0" applyFont="1" applyAlignment="1"/>
    <xf numFmtId="0" fontId="0" fillId="0" borderId="0" xfId="0" applyAlignment="1"/>
    <xf numFmtId="3" fontId="10" fillId="0" borderId="0" xfId="0" applyNumberFormat="1" applyFont="1" applyAlignment="1">
      <alignment horizontal="right"/>
    </xf>
    <xf numFmtId="0" fontId="10" fillId="0" borderId="0" xfId="0" applyFont="1"/>
    <xf numFmtId="0" fontId="0" fillId="4" borderId="0" xfId="0" applyFill="1"/>
    <xf numFmtId="0" fontId="4" fillId="0" borderId="0" xfId="0" applyFont="1"/>
    <xf numFmtId="10" fontId="2" fillId="0" borderId="0" xfId="0" applyNumberFormat="1" applyFont="1" applyAlignment="1"/>
    <xf numFmtId="10" fontId="3" fillId="0" borderId="0" xfId="0" quotePrefix="1" applyNumberFormat="1" applyFont="1" applyAlignment="1">
      <alignment horizontal="right"/>
    </xf>
    <xf numFmtId="10" fontId="2" fillId="0" borderId="0" xfId="0" applyNumberFormat="1" applyFont="1"/>
    <xf numFmtId="1" fontId="0" fillId="0" borderId="0" xfId="0" applyNumberFormat="1"/>
    <xf numFmtId="1" fontId="2" fillId="0" borderId="0" xfId="0" applyNumberFormat="1" applyFont="1" applyAlignment="1"/>
    <xf numFmtId="1" fontId="3" fillId="0" borderId="0" xfId="0" applyNumberFormat="1" applyFont="1" applyAlignment="1">
      <alignment horizontal="right"/>
    </xf>
    <xf numFmtId="1" fontId="4" fillId="0" borderId="0" xfId="0" applyNumberFormat="1" applyFont="1" applyAlignment="1">
      <alignment horizontal="right"/>
    </xf>
    <xf numFmtId="1" fontId="2" fillId="0" borderId="0" xfId="0" applyNumberFormat="1" applyFont="1"/>
    <xf numFmtId="10" fontId="2" fillId="0" borderId="0" xfId="0" quotePrefix="1" applyNumberFormat="1" applyFont="1" applyAlignment="1">
      <alignment horizontal="right"/>
    </xf>
    <xf numFmtId="0" fontId="0" fillId="0" borderId="0" xfId="0" applyBorder="1"/>
    <xf numFmtId="0" fontId="0" fillId="0" borderId="0" xfId="0" applyFill="1"/>
    <xf numFmtId="10" fontId="2" fillId="0" borderId="0" xfId="0" applyNumberFormat="1" applyFont="1" applyAlignment="1">
      <alignment horizontal="right"/>
    </xf>
    <xf numFmtId="10" fontId="4" fillId="0" borderId="0" xfId="0" applyNumberFormat="1" applyFont="1" applyAlignment="1">
      <alignment horizontal="right"/>
    </xf>
    <xf numFmtId="0" fontId="2" fillId="6" borderId="0" xfId="0" applyFont="1" applyFill="1"/>
    <xf numFmtId="0" fontId="0" fillId="6" borderId="0" xfId="0" applyFill="1"/>
    <xf numFmtId="0" fontId="2" fillId="3" borderId="0" xfId="0" applyFont="1" applyFill="1"/>
    <xf numFmtId="0" fontId="0" fillId="3" borderId="0" xfId="0" applyFill="1"/>
    <xf numFmtId="0" fontId="0" fillId="0" borderId="9" xfId="0" applyBorder="1"/>
    <xf numFmtId="0" fontId="0" fillId="0" borderId="5" xfId="0" applyBorder="1"/>
    <xf numFmtId="0" fontId="0" fillId="0" borderId="2" xfId="0" applyBorder="1"/>
    <xf numFmtId="10" fontId="2" fillId="6" borderId="1" xfId="0" applyNumberFormat="1" applyFont="1" applyFill="1" applyBorder="1"/>
    <xf numFmtId="10" fontId="2" fillId="3" borderId="1" xfId="0" applyNumberFormat="1" applyFont="1" applyFill="1" applyBorder="1"/>
    <xf numFmtId="3" fontId="2" fillId="0" borderId="0" xfId="0" applyNumberFormat="1" applyFont="1" applyAlignment="1"/>
    <xf numFmtId="1" fontId="2" fillId="0" borderId="0" xfId="0" applyNumberFormat="1" applyFont="1" applyFill="1" applyBorder="1" applyAlignment="1">
      <alignment horizontal="center" wrapText="1"/>
    </xf>
    <xf numFmtId="3" fontId="9" fillId="0" borderId="0" xfId="0" applyNumberFormat="1" applyFont="1" applyFill="1" applyBorder="1" applyAlignment="1">
      <alignment horizontal="center"/>
    </xf>
    <xf numFmtId="0" fontId="2" fillId="7" borderId="0" xfId="0" applyFont="1" applyFill="1"/>
    <xf numFmtId="0" fontId="0" fillId="7" borderId="0" xfId="0" applyFill="1"/>
    <xf numFmtId="10" fontId="2" fillId="7" borderId="1" xfId="0" applyNumberFormat="1" applyFont="1" applyFill="1" applyBorder="1"/>
    <xf numFmtId="0" fontId="2" fillId="0" borderId="0" xfId="0" applyFont="1" applyFill="1" applyBorder="1" applyAlignment="1">
      <alignment horizontal="right"/>
    </xf>
    <xf numFmtId="3" fontId="2" fillId="0" borderId="0" xfId="0" applyNumberFormat="1" applyFont="1" applyFill="1" applyBorder="1"/>
    <xf numFmtId="3" fontId="9" fillId="0" borderId="0" xfId="0" applyNumberFormat="1" applyFont="1" applyBorder="1" applyAlignment="1">
      <alignment horizontal="right"/>
    </xf>
    <xf numFmtId="0" fontId="2" fillId="4" borderId="0" xfId="0" applyFont="1" applyFill="1"/>
    <xf numFmtId="10" fontId="2" fillId="4" borderId="1" xfId="0" applyNumberFormat="1" applyFont="1" applyFill="1" applyBorder="1"/>
    <xf numFmtId="0" fontId="2" fillId="8" borderId="0" xfId="0" applyFont="1" applyFill="1" applyAlignment="1"/>
    <xf numFmtId="0" fontId="0" fillId="8" borderId="0" xfId="0" applyFill="1" applyAlignment="1"/>
    <xf numFmtId="0" fontId="0" fillId="0" borderId="9" xfId="0" applyBorder="1" applyAlignment="1"/>
    <xf numFmtId="0" fontId="0" fillId="0" borderId="5" xfId="0" applyBorder="1" applyAlignment="1"/>
    <xf numFmtId="0" fontId="0" fillId="0" borderId="2" xfId="0" applyBorder="1" applyAlignment="1"/>
    <xf numFmtId="10" fontId="2" fillId="8" borderId="1" xfId="0" applyNumberFormat="1" applyFont="1" applyFill="1" applyBorder="1" applyAlignment="1"/>
    <xf numFmtId="0" fontId="0" fillId="0" borderId="0" xfId="0" applyFill="1" applyBorder="1" applyAlignment="1"/>
    <xf numFmtId="0" fontId="2" fillId="0" borderId="0" xfId="0" applyFont="1" applyFill="1" applyBorder="1" applyAlignment="1"/>
    <xf numFmtId="3" fontId="2" fillId="0" borderId="0" xfId="0" applyNumberFormat="1" applyFont="1" applyFill="1" applyBorder="1" applyAlignment="1">
      <alignment horizontal="right"/>
    </xf>
    <xf numFmtId="0" fontId="0" fillId="0" borderId="0" xfId="0" applyFill="1" applyBorder="1" applyAlignment="1">
      <alignment horizontal="right"/>
    </xf>
    <xf numFmtId="10" fontId="2" fillId="0" borderId="0" xfId="0" applyNumberFormat="1" applyFont="1" applyFill="1" applyBorder="1" applyAlignment="1"/>
    <xf numFmtId="0" fontId="2" fillId="0" borderId="10" xfId="0" applyFont="1" applyBorder="1" applyAlignment="1">
      <alignment horizontal="right"/>
    </xf>
    <xf numFmtId="0" fontId="3" fillId="0" borderId="0" xfId="0" applyFont="1" applyFill="1" applyBorder="1" applyAlignment="1">
      <alignment horizontal="right"/>
    </xf>
    <xf numFmtId="0" fontId="3" fillId="6" borderId="0" xfId="0" applyFont="1" applyFill="1"/>
    <xf numFmtId="0" fontId="3" fillId="0" borderId="9" xfId="0" applyFont="1" applyBorder="1"/>
    <xf numFmtId="0" fontId="3" fillId="0" borderId="5" xfId="0" applyFont="1" applyBorder="1"/>
    <xf numFmtId="0" fontId="3" fillId="0" borderId="2" xfId="0" applyFont="1" applyBorder="1"/>
    <xf numFmtId="3" fontId="3" fillId="0" borderId="0" xfId="0" applyNumberFormat="1" applyFont="1" applyFill="1" applyBorder="1" applyAlignment="1">
      <alignment horizontal="right"/>
    </xf>
    <xf numFmtId="10" fontId="2" fillId="6" borderId="1" xfId="0" applyNumberFormat="1" applyFont="1" applyFill="1" applyBorder="1" applyAlignment="1"/>
    <xf numFmtId="0" fontId="3" fillId="9" borderId="0" xfId="0" applyFont="1" applyFill="1"/>
    <xf numFmtId="10" fontId="2" fillId="9" borderId="1" xfId="0" applyNumberFormat="1" applyFont="1" applyFill="1" applyBorder="1" applyAlignment="1"/>
    <xf numFmtId="0" fontId="11" fillId="0" borderId="0" xfId="0" applyFont="1"/>
    <xf numFmtId="10" fontId="11" fillId="0" borderId="0" xfId="0" applyNumberFormat="1" applyFont="1"/>
    <xf numFmtId="1" fontId="11" fillId="0" borderId="0" xfId="0" applyNumberFormat="1" applyFont="1"/>
    <xf numFmtId="0" fontId="11" fillId="0" borderId="0" xfId="0" applyFont="1" applyFill="1" applyBorder="1"/>
    <xf numFmtId="0" fontId="12" fillId="10" borderId="0" xfId="0" applyFont="1" applyFill="1"/>
    <xf numFmtId="10" fontId="13" fillId="10" borderId="1" xfId="0" applyNumberFormat="1" applyFont="1" applyFill="1" applyBorder="1" applyAlignment="1"/>
    <xf numFmtId="0" fontId="0" fillId="0" borderId="0" xfId="0" applyAlignment="1">
      <alignment horizontal="left"/>
    </xf>
    <xf numFmtId="0" fontId="12" fillId="8" borderId="0" xfId="0" applyFont="1" applyFill="1"/>
    <xf numFmtId="10" fontId="13" fillId="8" borderId="1" xfId="0" applyNumberFormat="1" applyFont="1" applyFill="1" applyBorder="1" applyAlignment="1"/>
    <xf numFmtId="0" fontId="2" fillId="0" borderId="0" xfId="0" applyFont="1"/>
    <xf numFmtId="0" fontId="15" fillId="0" borderId="0" xfId="0" applyFont="1"/>
    <xf numFmtId="0" fontId="16" fillId="11" borderId="1" xfId="0" applyFont="1" applyFill="1" applyBorder="1"/>
    <xf numFmtId="0" fontId="14" fillId="0" borderId="0" xfId="0" applyFont="1"/>
    <xf numFmtId="0" fontId="3" fillId="0" borderId="0" xfId="0" applyFont="1" applyAlignment="1">
      <alignment horizontal="left"/>
    </xf>
    <xf numFmtId="0" fontId="15" fillId="0" borderId="0" xfId="0" applyFont="1" applyFill="1" applyBorder="1" applyAlignment="1">
      <alignment horizontal="right"/>
    </xf>
    <xf numFmtId="0" fontId="15" fillId="0" borderId="9" xfId="0" applyFont="1" applyBorder="1"/>
    <xf numFmtId="0" fontId="15" fillId="0" borderId="5" xfId="0" applyFont="1" applyBorder="1"/>
    <xf numFmtId="0" fontId="15" fillId="0" borderId="2" xfId="0" applyFont="1" applyBorder="1"/>
    <xf numFmtId="0" fontId="14" fillId="0" borderId="0" xfId="0" applyFont="1" applyAlignment="1">
      <alignment horizontal="right"/>
    </xf>
    <xf numFmtId="3" fontId="15" fillId="0" borderId="0" xfId="0" applyNumberFormat="1" applyFont="1" applyFill="1" applyBorder="1" applyAlignment="1">
      <alignment horizontal="right"/>
    </xf>
    <xf numFmtId="10" fontId="16" fillId="11" borderId="1" xfId="0" applyNumberFormat="1" applyFont="1" applyFill="1" applyBorder="1"/>
    <xf numFmtId="0" fontId="13" fillId="0" borderId="0" xfId="0" applyFont="1" applyFill="1" applyBorder="1"/>
    <xf numFmtId="0" fontId="1" fillId="0" borderId="9" xfId="0" applyFont="1" applyBorder="1"/>
    <xf numFmtId="0" fontId="16" fillId="12" borderId="2" xfId="0" applyFont="1" applyFill="1" applyBorder="1"/>
    <xf numFmtId="0" fontId="14" fillId="12" borderId="9" xfId="0" applyFont="1" applyFill="1" applyBorder="1"/>
    <xf numFmtId="0" fontId="14" fillId="12" borderId="5" xfId="0" applyFont="1" applyFill="1" applyBorder="1"/>
    <xf numFmtId="10" fontId="14" fillId="12" borderId="1" xfId="0" applyNumberFormat="1" applyFont="1" applyFill="1" applyBorder="1"/>
    <xf numFmtId="10" fontId="17" fillId="0" borderId="0" xfId="0" applyNumberFormat="1" applyFont="1" applyFill="1" applyBorder="1"/>
    <xf numFmtId="0" fontId="19" fillId="13" borderId="9" xfId="0" applyFont="1" applyFill="1" applyBorder="1"/>
    <xf numFmtId="10" fontId="19" fillId="13" borderId="9" xfId="0" applyNumberFormat="1" applyFont="1" applyFill="1" applyBorder="1"/>
    <xf numFmtId="10" fontId="19" fillId="0" borderId="0" xfId="0" applyNumberFormat="1" applyFont="1" applyFill="1" applyBorder="1"/>
    <xf numFmtId="0" fontId="15" fillId="0" borderId="7" xfId="0" applyFont="1" applyBorder="1"/>
    <xf numFmtId="0" fontId="15" fillId="0" borderId="6" xfId="0" applyFont="1" applyBorder="1"/>
    <xf numFmtId="0" fontId="15" fillId="0" borderId="8" xfId="0" applyFont="1" applyBorder="1"/>
    <xf numFmtId="0" fontId="19" fillId="13" borderId="5" xfId="0" applyFont="1" applyFill="1" applyBorder="1"/>
    <xf numFmtId="0" fontId="19" fillId="13" borderId="2" xfId="0" applyFont="1" applyFill="1" applyBorder="1"/>
    <xf numFmtId="10" fontId="14" fillId="14" borderId="1" xfId="0" applyNumberFormat="1" applyFont="1" applyFill="1" applyBorder="1"/>
    <xf numFmtId="0" fontId="2" fillId="0" borderId="0" xfId="0" applyFont="1"/>
    <xf numFmtId="0" fontId="14" fillId="0" borderId="0" xfId="0" applyFont="1" applyFill="1" applyBorder="1" applyAlignment="1">
      <alignment horizontal="right"/>
    </xf>
    <xf numFmtId="10" fontId="14" fillId="0" borderId="0" xfId="0" applyNumberFormat="1" applyFont="1" applyFill="1" applyBorder="1"/>
    <xf numFmtId="0" fontId="19" fillId="15" borderId="1" xfId="0" applyFont="1" applyFill="1" applyBorder="1"/>
    <xf numFmtId="10" fontId="19" fillId="15" borderId="1" xfId="0" applyNumberFormat="1" applyFont="1" applyFill="1" applyBorder="1"/>
    <xf numFmtId="10" fontId="14" fillId="16" borderId="1" xfId="0" applyNumberFormat="1" applyFont="1" applyFill="1" applyBorder="1"/>
    <xf numFmtId="0" fontId="14" fillId="16" borderId="9" xfId="0" applyFont="1" applyFill="1" applyBorder="1"/>
    <xf numFmtId="0" fontId="14" fillId="16" borderId="5" xfId="0" applyFont="1" applyFill="1" applyBorder="1"/>
    <xf numFmtId="0" fontId="14" fillId="16" borderId="2" xfId="0" applyFont="1" applyFill="1" applyBorder="1"/>
    <xf numFmtId="0" fontId="19" fillId="17" borderId="1" xfId="0" applyFont="1" applyFill="1" applyBorder="1"/>
    <xf numFmtId="10" fontId="19" fillId="17" borderId="1" xfId="2" applyNumberFormat="1" applyFont="1" applyFill="1" applyBorder="1"/>
    <xf numFmtId="3" fontId="14" fillId="0" borderId="0" xfId="0" applyNumberFormat="1" applyFont="1" applyFill="1" applyBorder="1" applyAlignment="1">
      <alignment horizontal="right"/>
    </xf>
    <xf numFmtId="10" fontId="14" fillId="18" borderId="1" xfId="2" applyNumberFormat="1" applyFont="1" applyFill="1" applyBorder="1"/>
    <xf numFmtId="0" fontId="2" fillId="18" borderId="9" xfId="0" applyFont="1" applyFill="1" applyBorder="1"/>
    <xf numFmtId="0" fontId="2" fillId="18" borderId="5" xfId="0" applyFont="1" applyFill="1" applyBorder="1"/>
    <xf numFmtId="0" fontId="2" fillId="18" borderId="2" xfId="0" applyFont="1" applyFill="1" applyBorder="1"/>
    <xf numFmtId="0" fontId="2" fillId="20" borderId="0" xfId="0" applyFont="1" applyFill="1"/>
    <xf numFmtId="0" fontId="2" fillId="19" borderId="0" xfId="0" applyFont="1" applyFill="1"/>
    <xf numFmtId="0" fontId="21" fillId="0" borderId="0" xfId="0" applyFont="1" applyFill="1" applyBorder="1"/>
    <xf numFmtId="10" fontId="21" fillId="0" borderId="0" xfId="2" applyNumberFormat="1" applyFont="1" applyFill="1" applyBorder="1"/>
    <xf numFmtId="10" fontId="22" fillId="0" borderId="0" xfId="2" applyNumberFormat="1" applyFont="1" applyFill="1" applyBorder="1"/>
    <xf numFmtId="10" fontId="2" fillId="0" borderId="0" xfId="2" applyNumberFormat="1" applyFont="1" applyFill="1" applyBorder="1"/>
    <xf numFmtId="0" fontId="24" fillId="0" borderId="0" xfId="0" applyFont="1" applyAlignment="1">
      <alignment horizontal="center"/>
    </xf>
    <xf numFmtId="0" fontId="25" fillId="0" borderId="0" xfId="0" applyFont="1" applyAlignment="1">
      <alignment horizontal="center"/>
    </xf>
    <xf numFmtId="0" fontId="27" fillId="0" borderId="0" xfId="0" applyFont="1"/>
    <xf numFmtId="0" fontId="29" fillId="0" borderId="0" xfId="0" applyFont="1"/>
    <xf numFmtId="0" fontId="27" fillId="0" borderId="0" xfId="0" applyFont="1" applyAlignment="1">
      <alignment horizontal="left" indent="1"/>
    </xf>
    <xf numFmtId="0" fontId="29" fillId="0" borderId="0" xfId="0" applyFont="1" applyAlignment="1">
      <alignment horizontal="left" indent="1"/>
    </xf>
    <xf numFmtId="0" fontId="26" fillId="5" borderId="11" xfId="0" applyFont="1" applyFill="1" applyBorder="1" applyAlignment="1">
      <alignment horizontal="center" vertical="center" wrapText="1"/>
    </xf>
    <xf numFmtId="10" fontId="26" fillId="5" borderId="20" xfId="0" applyNumberFormat="1" applyFont="1" applyFill="1" applyBorder="1" applyAlignment="1">
      <alignment horizontal="center" vertical="center" wrapText="1"/>
    </xf>
    <xf numFmtId="1" fontId="26" fillId="5" borderId="21" xfId="0" applyNumberFormat="1" applyFont="1" applyFill="1" applyBorder="1" applyAlignment="1">
      <alignment horizontal="center" vertical="center" wrapText="1"/>
    </xf>
    <xf numFmtId="0" fontId="26" fillId="5" borderId="21" xfId="0" applyFont="1" applyFill="1" applyBorder="1" applyAlignment="1">
      <alignment horizontal="center" vertical="center"/>
    </xf>
    <xf numFmtId="0" fontId="28" fillId="5" borderId="22" xfId="0" applyFont="1" applyFill="1" applyBorder="1" applyAlignment="1">
      <alignment horizontal="center" vertical="center"/>
    </xf>
    <xf numFmtId="0" fontId="26" fillId="0" borderId="18" xfId="0" applyFont="1" applyFill="1" applyBorder="1" applyAlignment="1">
      <alignment vertical="center"/>
    </xf>
    <xf numFmtId="166" fontId="29" fillId="0" borderId="8" xfId="0" applyNumberFormat="1" applyFont="1" applyFill="1" applyBorder="1" applyAlignment="1">
      <alignment vertical="center"/>
    </xf>
    <xf numFmtId="165" fontId="29" fillId="0" borderId="3" xfId="3" applyNumberFormat="1" applyFont="1" applyFill="1" applyBorder="1" applyAlignment="1">
      <alignment vertical="center"/>
    </xf>
    <xf numFmtId="166" fontId="30" fillId="0" borderId="19" xfId="0" applyNumberFormat="1" applyFont="1" applyFill="1" applyBorder="1" applyAlignment="1">
      <alignment vertical="center"/>
    </xf>
    <xf numFmtId="166" fontId="29" fillId="0" borderId="2" xfId="0" applyNumberFormat="1" applyFont="1" applyFill="1" applyBorder="1" applyAlignment="1">
      <alignment vertical="center"/>
    </xf>
    <xf numFmtId="165" fontId="29" fillId="0" borderId="1" xfId="3" applyNumberFormat="1" applyFont="1" applyFill="1" applyBorder="1" applyAlignment="1">
      <alignment vertical="center"/>
    </xf>
    <xf numFmtId="166" fontId="30" fillId="0" borderId="12" xfId="0" applyNumberFormat="1" applyFont="1" applyFill="1" applyBorder="1" applyAlignment="1">
      <alignment vertical="center"/>
    </xf>
    <xf numFmtId="0" fontId="26" fillId="21" borderId="16" xfId="0" applyFont="1" applyFill="1" applyBorder="1" applyAlignment="1">
      <alignment vertical="center"/>
    </xf>
    <xf numFmtId="0" fontId="26" fillId="22" borderId="16" xfId="0" applyFont="1" applyFill="1" applyBorder="1" applyAlignment="1">
      <alignment vertical="center"/>
    </xf>
    <xf numFmtId="0" fontId="26" fillId="23" borderId="16" xfId="0" applyFont="1" applyFill="1" applyBorder="1" applyAlignment="1">
      <alignment vertical="center"/>
    </xf>
    <xf numFmtId="0" fontId="26" fillId="24" borderId="16" xfId="0" applyFont="1" applyFill="1" applyBorder="1" applyAlignment="1">
      <alignment vertical="center"/>
    </xf>
    <xf numFmtId="0" fontId="26" fillId="20" borderId="16" xfId="0" applyFont="1" applyFill="1" applyBorder="1" applyAlignment="1">
      <alignment vertical="center"/>
    </xf>
    <xf numFmtId="0" fontId="26" fillId="12" borderId="16" xfId="0" applyFont="1" applyFill="1" applyBorder="1" applyAlignment="1">
      <alignment vertical="center"/>
    </xf>
    <xf numFmtId="0" fontId="26" fillId="25" borderId="17" xfId="0" applyFont="1" applyFill="1" applyBorder="1" applyAlignment="1">
      <alignment vertical="center"/>
    </xf>
    <xf numFmtId="166" fontId="29" fillId="0" borderId="15" xfId="0" applyNumberFormat="1" applyFont="1" applyFill="1" applyBorder="1" applyAlignment="1">
      <alignment vertical="center"/>
    </xf>
    <xf numFmtId="3" fontId="29" fillId="0" borderId="13" xfId="0" applyNumberFormat="1" applyFont="1" applyFill="1" applyBorder="1" applyAlignment="1">
      <alignment vertical="center"/>
    </xf>
    <xf numFmtId="166" fontId="30" fillId="0" borderId="14" xfId="0" applyNumberFormat="1" applyFont="1" applyFill="1" applyBorder="1" applyAlignment="1">
      <alignment vertical="center"/>
    </xf>
    <xf numFmtId="10" fontId="26" fillId="26" borderId="16" xfId="2" applyNumberFormat="1" applyFont="1" applyFill="1" applyBorder="1" applyAlignment="1">
      <alignment vertical="center"/>
    </xf>
    <xf numFmtId="0" fontId="26" fillId="27" borderId="16" xfId="0" applyFont="1" applyFill="1" applyBorder="1" applyAlignment="1">
      <alignment vertical="center"/>
    </xf>
    <xf numFmtId="0" fontId="31" fillId="0" borderId="0" xfId="0" applyFont="1"/>
    <xf numFmtId="0" fontId="26" fillId="0" borderId="0" xfId="0" applyFont="1"/>
    <xf numFmtId="0" fontId="32" fillId="0" borderId="0" xfId="0" applyFont="1" applyAlignment="1">
      <alignment horizontal="left" indent="1"/>
    </xf>
    <xf numFmtId="0" fontId="32" fillId="0" borderId="30" xfId="0" applyFont="1" applyBorder="1" applyAlignment="1">
      <alignment horizontal="left" indent="1"/>
    </xf>
    <xf numFmtId="0" fontId="29" fillId="0" borderId="30" xfId="0" applyFont="1" applyBorder="1" applyAlignment="1">
      <alignment horizontal="left" indent="1"/>
    </xf>
    <xf numFmtId="0" fontId="32" fillId="0" borderId="30" xfId="0" applyFont="1" applyBorder="1" applyAlignment="1">
      <alignment horizontal="left" wrapText="1" indent="1"/>
    </xf>
    <xf numFmtId="0" fontId="32" fillId="0" borderId="30" xfId="0" applyFont="1" applyBorder="1" applyAlignment="1">
      <alignment horizontal="left" vertical="center" wrapText="1" indent="1"/>
    </xf>
    <xf numFmtId="0" fontId="32" fillId="0" borderId="31" xfId="0" applyFont="1" applyBorder="1" applyAlignment="1">
      <alignment horizontal="left" wrapText="1" indent="1"/>
    </xf>
    <xf numFmtId="0" fontId="33" fillId="0" borderId="29" xfId="0" applyFont="1" applyBorder="1"/>
    <xf numFmtId="0" fontId="31" fillId="30" borderId="11" xfId="0" applyFont="1" applyFill="1" applyBorder="1" applyAlignment="1">
      <alignment horizontal="center"/>
    </xf>
    <xf numFmtId="0" fontId="29" fillId="31" borderId="11" xfId="0" applyFont="1" applyFill="1" applyBorder="1"/>
    <xf numFmtId="17" fontId="29" fillId="0" borderId="0" xfId="0" applyNumberFormat="1" applyFont="1"/>
    <xf numFmtId="10" fontId="29" fillId="0" borderId="0" xfId="0" applyNumberFormat="1" applyFont="1"/>
    <xf numFmtId="3" fontId="29" fillId="0" borderId="0" xfId="0" applyNumberFormat="1" applyFont="1"/>
    <xf numFmtId="0" fontId="26" fillId="0" borderId="0" xfId="0" applyFont="1" applyAlignment="1">
      <alignment horizontal="center"/>
    </xf>
    <xf numFmtId="0" fontId="26" fillId="0" borderId="0" xfId="0" applyFont="1" applyAlignment="1">
      <alignment horizontal="center" wrapText="1"/>
    </xf>
    <xf numFmtId="0" fontId="29" fillId="0" borderId="0" xfId="0" applyFont="1" applyAlignment="1">
      <alignment horizontal="center"/>
    </xf>
    <xf numFmtId="0" fontId="29" fillId="0" borderId="0" xfId="0" applyFont="1" applyAlignment="1">
      <alignment horizontal="left"/>
    </xf>
    <xf numFmtId="0" fontId="29" fillId="2" borderId="0" xfId="0" applyFont="1" applyFill="1" applyAlignment="1">
      <alignment horizontal="center"/>
    </xf>
    <xf numFmtId="0" fontId="29" fillId="2" borderId="0" xfId="0" applyFont="1" applyFill="1"/>
    <xf numFmtId="0" fontId="26" fillId="0" borderId="0" xfId="0" applyFont="1" applyAlignment="1"/>
    <xf numFmtId="0" fontId="29" fillId="0" borderId="0" xfId="0" quotePrefix="1" applyFont="1" applyAlignment="1">
      <alignment horizontal="right"/>
    </xf>
    <xf numFmtId="3" fontId="29" fillId="0" borderId="0" xfId="0" applyNumberFormat="1" applyFont="1" applyAlignment="1">
      <alignment horizontal="right"/>
    </xf>
    <xf numFmtId="10" fontId="29" fillId="0" borderId="0" xfId="0" applyNumberFormat="1" applyFont="1" applyAlignment="1">
      <alignment horizontal="right"/>
    </xf>
    <xf numFmtId="0" fontId="29" fillId="0" borderId="0" xfId="0" applyFont="1" applyAlignment="1">
      <alignment horizontal="right"/>
    </xf>
    <xf numFmtId="3" fontId="34" fillId="0" borderId="0" xfId="0" applyNumberFormat="1" applyFont="1" applyAlignment="1">
      <alignment horizontal="right"/>
    </xf>
    <xf numFmtId="3" fontId="34" fillId="0" borderId="0" xfId="0" applyNumberFormat="1" applyFont="1"/>
    <xf numFmtId="10" fontId="34" fillId="0" borderId="0" xfId="0" applyNumberFormat="1" applyFont="1" applyAlignment="1">
      <alignment horizontal="right"/>
    </xf>
    <xf numFmtId="3" fontId="26" fillId="0" borderId="0" xfId="0" applyNumberFormat="1" applyFont="1" applyAlignment="1">
      <alignment horizontal="right"/>
    </xf>
    <xf numFmtId="10" fontId="26" fillId="0" borderId="0" xfId="0" applyNumberFormat="1" applyFont="1" applyAlignment="1">
      <alignment horizontal="right"/>
    </xf>
    <xf numFmtId="0" fontId="29" fillId="0" borderId="0" xfId="0" applyFont="1" applyBorder="1" applyAlignment="1"/>
    <xf numFmtId="0" fontId="26" fillId="0" borderId="0" xfId="0" applyFont="1" applyBorder="1" applyAlignment="1"/>
    <xf numFmtId="0" fontId="26" fillId="0" borderId="0" xfId="0" applyFont="1" applyBorder="1" applyAlignment="1">
      <alignment horizontal="right"/>
    </xf>
    <xf numFmtId="0" fontId="29" fillId="0" borderId="0" xfId="0" applyFont="1" applyBorder="1" applyAlignment="1">
      <alignment horizontal="right"/>
    </xf>
    <xf numFmtId="3" fontId="29" fillId="0" borderId="0" xfId="0" applyNumberFormat="1" applyFont="1" applyBorder="1" applyAlignment="1">
      <alignment horizontal="right"/>
    </xf>
    <xf numFmtId="10" fontId="29" fillId="0" borderId="0" xfId="0" applyNumberFormat="1" applyFont="1" applyBorder="1" applyAlignment="1">
      <alignment horizontal="right"/>
    </xf>
    <xf numFmtId="0" fontId="29" fillId="0" borderId="0" xfId="0" applyFont="1" applyBorder="1"/>
    <xf numFmtId="0" fontId="35" fillId="0" borderId="0" xfId="0" applyFont="1"/>
    <xf numFmtId="0" fontId="35" fillId="0" borderId="0" xfId="0" applyFont="1" applyAlignment="1">
      <alignment horizontal="center"/>
    </xf>
    <xf numFmtId="3" fontId="36" fillId="0" borderId="0" xfId="0" applyNumberFormat="1" applyFont="1"/>
    <xf numFmtId="0" fontId="35" fillId="0" borderId="0" xfId="0" applyFont="1" applyAlignment="1">
      <alignment horizontal="right"/>
    </xf>
    <xf numFmtId="0" fontId="36" fillId="0" borderId="0" xfId="0" applyFont="1" applyBorder="1" applyAlignment="1">
      <alignment horizontal="right"/>
    </xf>
    <xf numFmtId="0" fontId="37" fillId="0" borderId="0" xfId="0" applyFont="1" applyAlignment="1">
      <alignment horizontal="left"/>
    </xf>
    <xf numFmtId="0" fontId="35" fillId="0" borderId="1" xfId="0" applyFont="1" applyBorder="1" applyAlignment="1">
      <alignment horizontal="center"/>
    </xf>
    <xf numFmtId="0" fontId="35" fillId="0" borderId="0" xfId="0" applyFont="1" applyFill="1" applyBorder="1" applyAlignment="1">
      <alignment horizontal="center"/>
    </xf>
    <xf numFmtId="10" fontId="36" fillId="0" borderId="0" xfId="0" applyNumberFormat="1" applyFont="1" applyFill="1" applyBorder="1"/>
    <xf numFmtId="0" fontId="35" fillId="0" borderId="0" xfId="0" applyFont="1" applyFill="1" applyBorder="1"/>
    <xf numFmtId="0" fontId="36" fillId="0" borderId="0" xfId="0" applyFont="1" applyFill="1" applyBorder="1" applyAlignment="1">
      <alignment horizontal="center"/>
    </xf>
    <xf numFmtId="0" fontId="35" fillId="0" borderId="1" xfId="0" applyFont="1" applyBorder="1"/>
    <xf numFmtId="1" fontId="36" fillId="0" borderId="3" xfId="0" applyNumberFormat="1" applyFont="1" applyBorder="1"/>
    <xf numFmtId="1" fontId="36" fillId="0" borderId="1" xfId="0" applyNumberFormat="1" applyFont="1" applyBorder="1"/>
    <xf numFmtId="0" fontId="36" fillId="0" borderId="0" xfId="0" applyFont="1" applyAlignment="1">
      <alignment horizontal="right"/>
    </xf>
    <xf numFmtId="0" fontId="36" fillId="0" borderId="0" xfId="0" applyFont="1"/>
    <xf numFmtId="0" fontId="35" fillId="0" borderId="0" xfId="0" applyFont="1" applyBorder="1"/>
    <xf numFmtId="0" fontId="36" fillId="0" borderId="23" xfId="0" applyFont="1" applyBorder="1" applyAlignment="1">
      <alignment horizontal="center"/>
    </xf>
    <xf numFmtId="0" fontId="36" fillId="0" borderId="27" xfId="0" applyFont="1" applyBorder="1" applyAlignment="1">
      <alignment horizontal="right"/>
    </xf>
    <xf numFmtId="0" fontId="35" fillId="0" borderId="27" xfId="0" applyFont="1" applyBorder="1" applyAlignment="1">
      <alignment horizontal="center"/>
    </xf>
    <xf numFmtId="0" fontId="35" fillId="0" borderId="27" xfId="0" applyFont="1" applyBorder="1"/>
    <xf numFmtId="0" fontId="36" fillId="2" borderId="32" xfId="0" applyFont="1" applyFill="1" applyBorder="1" applyAlignment="1">
      <alignment horizontal="center"/>
    </xf>
    <xf numFmtId="0" fontId="36" fillId="2" borderId="33" xfId="0" applyFont="1" applyFill="1" applyBorder="1" applyAlignment="1">
      <alignment horizontal="center"/>
    </xf>
    <xf numFmtId="0" fontId="35" fillId="0" borderId="24" xfId="0" applyFont="1" applyBorder="1"/>
    <xf numFmtId="0" fontId="36" fillId="0" borderId="34" xfId="0" applyFont="1" applyBorder="1" applyAlignment="1">
      <alignment horizontal="center"/>
    </xf>
    <xf numFmtId="164" fontId="35" fillId="5" borderId="26" xfId="0" applyNumberFormat="1" applyFont="1" applyFill="1" applyBorder="1" applyAlignment="1">
      <alignment horizontal="center"/>
    </xf>
    <xf numFmtId="0" fontId="35" fillId="0" borderId="28" xfId="0" applyFont="1" applyBorder="1" applyAlignment="1">
      <alignment horizontal="center"/>
    </xf>
    <xf numFmtId="0" fontId="36" fillId="0" borderId="39" xfId="0" applyFont="1" applyBorder="1" applyAlignment="1">
      <alignment horizontal="center"/>
    </xf>
    <xf numFmtId="0" fontId="36" fillId="5" borderId="24" xfId="0" applyFont="1" applyFill="1" applyBorder="1" applyAlignment="1">
      <alignment horizontal="center"/>
    </xf>
    <xf numFmtId="0" fontId="36" fillId="0" borderId="35" xfId="0" applyFont="1" applyBorder="1" applyAlignment="1">
      <alignment horizontal="center"/>
    </xf>
    <xf numFmtId="0" fontId="35" fillId="0" borderId="13" xfId="0" applyFont="1" applyBorder="1"/>
    <xf numFmtId="1" fontId="36" fillId="0" borderId="36" xfId="0" applyNumberFormat="1" applyFont="1" applyBorder="1"/>
    <xf numFmtId="1" fontId="36" fillId="0" borderId="13" xfId="0" applyNumberFormat="1" applyFont="1" applyBorder="1"/>
    <xf numFmtId="164" fontId="35" fillId="5" borderId="25" xfId="0" applyNumberFormat="1" applyFont="1" applyFill="1" applyBorder="1" applyAlignment="1">
      <alignment horizontal="center"/>
    </xf>
    <xf numFmtId="166" fontId="36" fillId="28" borderId="1" xfId="0" applyNumberFormat="1" applyFont="1" applyFill="1" applyBorder="1"/>
    <xf numFmtId="166" fontId="36" fillId="28" borderId="13" xfId="0" applyNumberFormat="1" applyFont="1" applyFill="1" applyBorder="1"/>
    <xf numFmtId="166" fontId="36" fillId="28" borderId="36" xfId="0" applyNumberFormat="1" applyFont="1" applyFill="1" applyBorder="1"/>
    <xf numFmtId="0" fontId="36" fillId="26" borderId="1" xfId="0" applyFont="1" applyFill="1" applyBorder="1" applyAlignment="1">
      <alignment horizontal="center"/>
    </xf>
    <xf numFmtId="0" fontId="36" fillId="26" borderId="13" xfId="0" applyFont="1" applyFill="1" applyBorder="1" applyAlignment="1">
      <alignment horizontal="center"/>
    </xf>
    <xf numFmtId="0" fontId="36" fillId="0" borderId="43" xfId="0" applyFont="1" applyBorder="1" applyAlignment="1">
      <alignment horizontal="center"/>
    </xf>
    <xf numFmtId="0" fontId="35" fillId="0" borderId="3" xfId="0" applyFont="1" applyBorder="1"/>
    <xf numFmtId="166" fontId="36" fillId="28" borderId="3" xfId="0" applyNumberFormat="1" applyFont="1" applyFill="1" applyBorder="1"/>
    <xf numFmtId="0" fontId="36" fillId="26" borderId="3" xfId="0" applyFont="1" applyFill="1" applyBorder="1" applyAlignment="1">
      <alignment horizontal="center"/>
    </xf>
    <xf numFmtId="0" fontId="36" fillId="2" borderId="44" xfId="0" applyFont="1" applyFill="1" applyBorder="1" applyAlignment="1">
      <alignment horizontal="center"/>
    </xf>
    <xf numFmtId="0" fontId="36" fillId="2" borderId="21" xfId="0" applyFont="1" applyFill="1" applyBorder="1"/>
    <xf numFmtId="0" fontId="36" fillId="2" borderId="21" xfId="0" applyFont="1" applyFill="1" applyBorder="1" applyAlignment="1">
      <alignment horizontal="right"/>
    </xf>
    <xf numFmtId="0" fontId="36" fillId="2" borderId="21" xfId="0" applyFont="1" applyFill="1" applyBorder="1" applyAlignment="1">
      <alignment horizontal="center"/>
    </xf>
    <xf numFmtId="0" fontId="36" fillId="2" borderId="20" xfId="0" applyFont="1" applyFill="1" applyBorder="1" applyAlignment="1">
      <alignment horizontal="center"/>
    </xf>
    <xf numFmtId="0" fontId="36" fillId="5" borderId="45" xfId="0" applyFont="1" applyFill="1" applyBorder="1" applyAlignment="1">
      <alignment horizontal="center"/>
    </xf>
    <xf numFmtId="0" fontId="36" fillId="29" borderId="37" xfId="0" applyFont="1" applyFill="1" applyBorder="1" applyAlignment="1">
      <alignment horizontal="center" vertical="center"/>
    </xf>
    <xf numFmtId="0" fontId="36" fillId="29" borderId="38" xfId="0" applyFont="1" applyFill="1" applyBorder="1" applyAlignment="1">
      <alignment vertical="center"/>
    </xf>
    <xf numFmtId="1" fontId="36" fillId="29" borderId="36" xfId="0" applyNumberFormat="1" applyFont="1" applyFill="1" applyBorder="1" applyAlignment="1">
      <alignment vertical="center"/>
    </xf>
    <xf numFmtId="0" fontId="35" fillId="0" borderId="13" xfId="0" applyFont="1" applyBorder="1" applyAlignment="1">
      <alignment horizontal="center"/>
    </xf>
    <xf numFmtId="0" fontId="35" fillId="0" borderId="3" xfId="0" applyFont="1" applyBorder="1" applyAlignment="1">
      <alignment horizontal="center"/>
    </xf>
    <xf numFmtId="0" fontId="36" fillId="2" borderId="22" xfId="0" applyFont="1" applyFill="1" applyBorder="1" applyAlignment="1">
      <alignment horizontal="center"/>
    </xf>
    <xf numFmtId="3" fontId="26" fillId="0" borderId="0" xfId="0" applyNumberFormat="1" applyFont="1"/>
    <xf numFmtId="0" fontId="26" fillId="2" borderId="1" xfId="0" applyFont="1" applyFill="1" applyBorder="1" applyAlignment="1">
      <alignment horizontal="center"/>
    </xf>
    <xf numFmtId="0" fontId="26" fillId="0" borderId="0" xfId="0" applyFont="1" applyFill="1" applyBorder="1" applyAlignment="1">
      <alignment horizontal="center"/>
    </xf>
    <xf numFmtId="0" fontId="29" fillId="0" borderId="1" xfId="0" applyFont="1" applyBorder="1" applyAlignment="1">
      <alignment horizontal="center"/>
    </xf>
    <xf numFmtId="10" fontId="26" fillId="0" borderId="0" xfId="0" applyNumberFormat="1" applyFont="1" applyFill="1" applyBorder="1"/>
    <xf numFmtId="0" fontId="29" fillId="0" borderId="0" xfId="0" applyFont="1" applyFill="1" applyBorder="1" applyAlignment="1">
      <alignment horizontal="center"/>
    </xf>
    <xf numFmtId="0" fontId="26" fillId="0" borderId="0" xfId="0" applyFont="1" applyBorder="1"/>
    <xf numFmtId="0" fontId="26" fillId="2" borderId="4" xfId="0" applyFont="1" applyFill="1" applyBorder="1" applyAlignment="1">
      <alignment horizontal="center"/>
    </xf>
    <xf numFmtId="0" fontId="26" fillId="2" borderId="1" xfId="0" applyFont="1" applyFill="1" applyBorder="1"/>
    <xf numFmtId="0" fontId="26" fillId="2" borderId="3" xfId="0" applyFont="1" applyFill="1" applyBorder="1" applyAlignment="1">
      <alignment horizontal="center"/>
    </xf>
    <xf numFmtId="0" fontId="26" fillId="2" borderId="2" xfId="0" applyFont="1" applyFill="1" applyBorder="1" applyAlignment="1">
      <alignment horizontal="center"/>
    </xf>
    <xf numFmtId="0" fontId="26" fillId="0" borderId="1" xfId="0" applyFont="1" applyBorder="1" applyAlignment="1">
      <alignment horizontal="center"/>
    </xf>
    <xf numFmtId="0" fontId="29" fillId="0" borderId="1" xfId="0" applyFont="1" applyBorder="1"/>
    <xf numFmtId="0" fontId="26" fillId="0" borderId="3" xfId="0" applyNumberFormat="1" applyFont="1" applyBorder="1"/>
    <xf numFmtId="0" fontId="26" fillId="0" borderId="1" xfId="0" applyFont="1" applyBorder="1"/>
    <xf numFmtId="0" fontId="26" fillId="2" borderId="2" xfId="0" applyFont="1" applyFill="1" applyBorder="1"/>
    <xf numFmtId="0" fontId="26" fillId="2" borderId="3" xfId="0" applyNumberFormat="1" applyFont="1" applyFill="1" applyBorder="1"/>
    <xf numFmtId="0" fontId="26" fillId="0" borderId="0" xfId="0" applyFont="1" applyAlignment="1">
      <alignment horizontal="right"/>
    </xf>
    <xf numFmtId="0" fontId="29" fillId="0" borderId="0" xfId="0" applyFont="1" applyBorder="1" applyAlignment="1">
      <alignment horizontal="center"/>
    </xf>
    <xf numFmtId="0" fontId="26" fillId="2" borderId="40" xfId="0" applyFont="1" applyFill="1" applyBorder="1" applyAlignment="1">
      <alignment horizontal="center"/>
    </xf>
    <xf numFmtId="0" fontId="26" fillId="2" borderId="41" xfId="0" applyFont="1" applyFill="1" applyBorder="1" applyAlignment="1">
      <alignment horizontal="center"/>
    </xf>
    <xf numFmtId="0" fontId="26" fillId="2" borderId="46" xfId="0" applyFont="1" applyFill="1" applyBorder="1" applyAlignment="1">
      <alignment horizontal="center"/>
    </xf>
    <xf numFmtId="0" fontId="29" fillId="0" borderId="13" xfId="0" applyFont="1" applyBorder="1" applyAlignment="1">
      <alignment horizontal="center"/>
    </xf>
    <xf numFmtId="0" fontId="26" fillId="2" borderId="47" xfId="0" applyFont="1" applyFill="1" applyBorder="1" applyAlignment="1">
      <alignment horizontal="center"/>
    </xf>
    <xf numFmtId="0" fontId="26" fillId="2" borderId="3" xfId="0" applyFont="1" applyFill="1" applyBorder="1"/>
    <xf numFmtId="0" fontId="29" fillId="0" borderId="0" xfId="0" applyNumberFormat="1" applyFont="1"/>
    <xf numFmtId="0" fontId="26" fillId="0" borderId="0" xfId="0" applyFont="1" applyFill="1" applyBorder="1"/>
    <xf numFmtId="10" fontId="29" fillId="0" borderId="0" xfId="0" applyNumberFormat="1" applyFont="1" applyFill="1" applyBorder="1"/>
    <xf numFmtId="0" fontId="29" fillId="0" borderId="0" xfId="0" applyFont="1" applyAlignment="1"/>
    <xf numFmtId="0" fontId="26" fillId="0" borderId="1" xfId="0" applyNumberFormat="1" applyFont="1" applyBorder="1"/>
    <xf numFmtId="0" fontId="26" fillId="2" borderId="2" xfId="0" applyNumberFormat="1" applyFont="1" applyFill="1" applyBorder="1"/>
    <xf numFmtId="0" fontId="26" fillId="2" borderId="1" xfId="0" applyNumberFormat="1" applyFont="1" applyFill="1" applyBorder="1"/>
    <xf numFmtId="3" fontId="26" fillId="0" borderId="0" xfId="0" applyNumberFormat="1" applyFont="1" applyBorder="1"/>
    <xf numFmtId="0" fontId="29" fillId="0" borderId="0" xfId="0" quotePrefix="1" applyNumberFormat="1" applyFont="1"/>
    <xf numFmtId="0" fontId="29" fillId="5" borderId="0" xfId="0" applyFont="1" applyFill="1"/>
    <xf numFmtId="0" fontId="29" fillId="0" borderId="0" xfId="1" applyFont="1"/>
    <xf numFmtId="0" fontId="26" fillId="2" borderId="42" xfId="0" applyFont="1" applyFill="1" applyBorder="1" applyAlignment="1">
      <alignment horizontal="center"/>
    </xf>
    <xf numFmtId="3" fontId="29" fillId="0" borderId="13" xfId="0" applyNumberFormat="1" applyFont="1" applyFill="1" applyBorder="1" applyAlignment="1">
      <alignment horizontal="right" vertical="center"/>
    </xf>
    <xf numFmtId="0" fontId="36" fillId="0" borderId="0" xfId="0" applyFont="1" applyAlignment="1">
      <alignment horizontal="right"/>
    </xf>
    <xf numFmtId="0" fontId="26" fillId="0" borderId="0" xfId="0" applyFont="1" applyAlignment="1">
      <alignment horizontal="right"/>
    </xf>
    <xf numFmtId="0" fontId="26" fillId="18" borderId="16" xfId="0" applyFont="1" applyFill="1" applyBorder="1" applyAlignment="1">
      <alignment vertical="center"/>
    </xf>
    <xf numFmtId="10" fontId="26" fillId="31" borderId="16" xfId="2" applyNumberFormat="1" applyFont="1" applyFill="1" applyBorder="1" applyAlignment="1">
      <alignment vertical="center"/>
    </xf>
    <xf numFmtId="10" fontId="36" fillId="32" borderId="0" xfId="0" applyNumberFormat="1" applyFont="1" applyFill="1"/>
    <xf numFmtId="10" fontId="36" fillId="0" borderId="0" xfId="2" applyNumberFormat="1" applyFont="1" applyAlignment="1">
      <alignment horizontal="right"/>
    </xf>
    <xf numFmtId="10" fontId="36" fillId="32" borderId="0" xfId="2" applyNumberFormat="1" applyFont="1" applyFill="1" applyAlignment="1">
      <alignment horizontal="right"/>
    </xf>
    <xf numFmtId="10" fontId="26" fillId="32" borderId="1" xfId="0" applyNumberFormat="1" applyFont="1" applyFill="1" applyBorder="1"/>
    <xf numFmtId="10" fontId="26" fillId="32" borderId="0" xfId="0" applyNumberFormat="1" applyFont="1" applyFill="1"/>
    <xf numFmtId="0" fontId="29" fillId="26" borderId="1" xfId="0" applyFont="1" applyFill="1" applyBorder="1" applyAlignment="1">
      <alignment horizontal="center"/>
    </xf>
    <xf numFmtId="10" fontId="26" fillId="32" borderId="0" xfId="0" applyNumberFormat="1" applyFont="1" applyFill="1" applyBorder="1"/>
    <xf numFmtId="166" fontId="36" fillId="32" borderId="19" xfId="0" applyNumberFormat="1" applyFont="1" applyFill="1" applyBorder="1"/>
    <xf numFmtId="166" fontId="36" fillId="32" borderId="12" xfId="0" applyNumberFormat="1" applyFont="1" applyFill="1" applyBorder="1"/>
    <xf numFmtId="166" fontId="36" fillId="32" borderId="14" xfId="0" applyNumberFormat="1" applyFont="1" applyFill="1" applyBorder="1"/>
    <xf numFmtId="10" fontId="36" fillId="32" borderId="1" xfId="0" applyNumberFormat="1" applyFont="1" applyFill="1" applyBorder="1"/>
    <xf numFmtId="0" fontId="35" fillId="26" borderId="43" xfId="0" applyFont="1" applyFill="1" applyBorder="1" applyAlignment="1">
      <alignment horizontal="center"/>
    </xf>
    <xf numFmtId="0" fontId="35" fillId="26" borderId="34" xfId="0" applyFont="1" applyFill="1" applyBorder="1" applyAlignment="1">
      <alignment horizontal="center"/>
    </xf>
    <xf numFmtId="0" fontId="35" fillId="26" borderId="35" xfId="0" applyFont="1" applyFill="1" applyBorder="1" applyAlignment="1">
      <alignment horizontal="center"/>
    </xf>
    <xf numFmtId="0" fontId="36" fillId="0" borderId="0" xfId="0" applyFont="1" applyAlignment="1">
      <alignment horizontal="center"/>
    </xf>
    <xf numFmtId="10" fontId="36" fillId="32" borderId="0" xfId="2" applyNumberFormat="1" applyFont="1" applyFill="1"/>
    <xf numFmtId="0" fontId="29" fillId="26" borderId="34" xfId="0" applyFont="1" applyFill="1" applyBorder="1" applyAlignment="1">
      <alignment horizontal="center"/>
    </xf>
    <xf numFmtId="0" fontId="29" fillId="26" borderId="35" xfId="0" applyFont="1" applyFill="1" applyBorder="1" applyAlignment="1">
      <alignment horizontal="center"/>
    </xf>
    <xf numFmtId="166" fontId="26" fillId="32" borderId="12" xfId="0" applyNumberFormat="1" applyFont="1" applyFill="1" applyBorder="1"/>
    <xf numFmtId="166" fontId="26" fillId="32" borderId="14" xfId="0" applyNumberFormat="1" applyFont="1" applyFill="1" applyBorder="1"/>
    <xf numFmtId="0" fontId="26" fillId="0" borderId="0" xfId="0" applyFont="1" applyAlignment="1">
      <alignment horizontal="left"/>
    </xf>
    <xf numFmtId="0" fontId="2" fillId="0" borderId="0" xfId="0" applyFont="1" applyBorder="1" applyAlignment="1">
      <alignment horizontal="center"/>
    </xf>
    <xf numFmtId="0" fontId="36" fillId="0" borderId="0" xfId="0" applyFont="1" applyAlignment="1">
      <alignment horizontal="right"/>
    </xf>
    <xf numFmtId="0" fontId="26" fillId="0" borderId="0" xfId="0" applyFont="1" applyAlignment="1">
      <alignment horizontal="right"/>
    </xf>
    <xf numFmtId="0" fontId="2" fillId="0" borderId="0" xfId="0" applyFont="1" applyAlignment="1">
      <alignment horizontal="right"/>
    </xf>
    <xf numFmtId="0" fontId="2" fillId="0" borderId="0" xfId="0" applyFont="1" applyBorder="1" applyAlignment="1">
      <alignment horizontal="right"/>
    </xf>
    <xf numFmtId="0" fontId="0" fillId="0" borderId="0" xfId="0" applyAlignment="1">
      <alignment horizontal="right"/>
    </xf>
    <xf numFmtId="0" fontId="18" fillId="0" borderId="0" xfId="0" applyFont="1" applyAlignment="1">
      <alignment horizontal="center"/>
    </xf>
    <xf numFmtId="0" fontId="14" fillId="14" borderId="9" xfId="0" applyFont="1" applyFill="1" applyBorder="1" applyAlignment="1"/>
    <xf numFmtId="0" fontId="14" fillId="14" borderId="5" xfId="0" applyFont="1" applyFill="1" applyBorder="1" applyAlignment="1"/>
    <xf numFmtId="0" fontId="14" fillId="14" borderId="2" xfId="0" applyFont="1" applyFill="1" applyBorder="1" applyAlignment="1"/>
  </cellXfs>
  <cellStyles count="4">
    <cellStyle name="Comma" xfId="3" builtinId="3"/>
    <cellStyle name="Normal" xfId="0" builtinId="0"/>
    <cellStyle name="Normal 2" xfId="1"/>
    <cellStyle name="Percent"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500" b="1" i="0" u="none" strike="noStrike" kern="1200" spc="100" baseline="0">
                <a:solidFill>
                  <a:sysClr val="windowText" lastClr="000000"/>
                </a:solidFill>
                <a:effectLst>
                  <a:outerShdw blurRad="50800" dist="38100" dir="5400000" algn="t" rotWithShape="0">
                    <a:prstClr val="black">
                      <a:alpha val="40000"/>
                    </a:prstClr>
                  </a:outerShdw>
                </a:effectLst>
                <a:latin typeface="+mn-lt"/>
                <a:ea typeface="+mn-ea"/>
                <a:cs typeface="+mn-cs"/>
              </a:defRPr>
            </a:pPr>
            <a:r>
              <a:rPr lang="en-US" sz="1500">
                <a:solidFill>
                  <a:sysClr val="windowText" lastClr="000000"/>
                </a:solidFill>
              </a:rPr>
              <a:t>Employer Market Penetration
by Employer Size</a:t>
            </a:r>
          </a:p>
          <a:p>
            <a:pPr>
              <a:defRPr sz="1500">
                <a:solidFill>
                  <a:sysClr val="windowText" lastClr="000000"/>
                </a:solidFill>
              </a:defRPr>
            </a:pPr>
            <a:r>
              <a:rPr lang="en-US" sz="1500">
                <a:solidFill>
                  <a:sysClr val="windowText" lastClr="000000"/>
                </a:solidFill>
              </a:rPr>
              <a:t>Oct-Dec 2017</a:t>
            </a:r>
          </a:p>
        </c:rich>
      </c:tx>
      <c:layout>
        <c:manualLayout>
          <c:xMode val="edge"/>
          <c:yMode val="edge"/>
          <c:x val="0.26564913310242189"/>
          <c:y val="4.0175466296878543E-2"/>
        </c:manualLayout>
      </c:layout>
      <c:overlay val="0"/>
      <c:spPr>
        <a:noFill/>
        <a:ln>
          <a:noFill/>
        </a:ln>
        <a:effectLst/>
      </c:spPr>
      <c:txPr>
        <a:bodyPr rot="0" spcFirstLastPara="1" vertOverflow="ellipsis" vert="horz" wrap="square" anchor="ctr" anchorCtr="1"/>
        <a:lstStyle/>
        <a:p>
          <a:pPr>
            <a:defRPr sz="1500" b="1" i="0" u="none" strike="noStrike" kern="1200" spc="100" baseline="0">
              <a:solidFill>
                <a:sysClr val="windowText" lastClr="000000"/>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manualLayout>
          <c:layoutTarget val="inner"/>
          <c:xMode val="edge"/>
          <c:yMode val="edge"/>
          <c:x val="0.13798018118511599"/>
          <c:y val="0.28426431167749638"/>
          <c:w val="0.5433858681723055"/>
          <c:h val="0.54060980702953298"/>
        </c:manualLayout>
      </c:layout>
      <c:barChart>
        <c:barDir val="col"/>
        <c:grouping val="clustered"/>
        <c:varyColors val="0"/>
        <c:ser>
          <c:idx val="1"/>
          <c:order val="0"/>
          <c:tx>
            <c:v>Total Employers</c:v>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Lbl>
              <c:idx val="0"/>
              <c:layout>
                <c:manualLayout>
                  <c:x val="6.0354383099560814E-3"/>
                  <c:y val="4.316570105825983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15E-42CA-9DB8-12337309E0E9}"/>
                </c:ext>
              </c:extLst>
            </c:dLbl>
            <c:dLbl>
              <c:idx val="1"/>
              <c:layout>
                <c:manualLayout>
                  <c:x val="5.32407060538077E-3"/>
                  <c:y val="1.304842154590310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15E-42CA-9DB8-12337309E0E9}"/>
                </c:ext>
              </c:extLst>
            </c:dLbl>
            <c:dLbl>
              <c:idx val="2"/>
              <c:layout>
                <c:manualLayout>
                  <c:x val="7.4578044314078523E-3"/>
                  <c:y val="9.028811171460548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15E-42CA-9DB8-12337309E0E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Summary!$A$13:$A$16</c:f>
              <c:strCache>
                <c:ptCount val="4"/>
                <c:pt idx="0">
                  <c:v>5-9</c:v>
                </c:pt>
                <c:pt idx="1">
                  <c:v>10-25</c:v>
                </c:pt>
                <c:pt idx="2">
                  <c:v>26-99</c:v>
                </c:pt>
                <c:pt idx="3">
                  <c:v>100+</c:v>
                </c:pt>
              </c:strCache>
            </c:strRef>
          </c:cat>
          <c:val>
            <c:numRef>
              <c:f>Summary!$C$13:$C$16</c:f>
              <c:numCache>
                <c:formatCode>#,##0</c:formatCode>
                <c:ptCount val="4"/>
                <c:pt idx="0">
                  <c:v>92651</c:v>
                </c:pt>
                <c:pt idx="1">
                  <c:v>82114</c:v>
                </c:pt>
                <c:pt idx="2">
                  <c:v>42452</c:v>
                </c:pt>
                <c:pt idx="3">
                  <c:v>12223</c:v>
                </c:pt>
              </c:numCache>
            </c:numRef>
          </c:val>
          <c:extLst>
            <c:ext xmlns:c16="http://schemas.microsoft.com/office/drawing/2014/chart" uri="{C3380CC4-5D6E-409C-BE32-E72D297353CC}">
              <c16:uniqueId val="{00000003-315E-42CA-9DB8-12337309E0E9}"/>
            </c:ext>
          </c:extLst>
        </c:ser>
        <c:ser>
          <c:idx val="0"/>
          <c:order val="1"/>
          <c:tx>
            <c:v>Employers Served</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Lbl>
              <c:idx val="0"/>
              <c:layout>
                <c:manualLayout>
                  <c:x val="3.5022021853892984E-2"/>
                  <c:y val="1.008438300009798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15E-42CA-9DB8-12337309E0E9}"/>
                </c:ext>
              </c:extLst>
            </c:dLbl>
            <c:dLbl>
              <c:idx val="1"/>
              <c:layout>
                <c:manualLayout>
                  <c:x val="8.7062337860820196E-3"/>
                  <c:y val="-1.651720073011570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15E-42CA-9DB8-12337309E0E9}"/>
                </c:ext>
              </c:extLst>
            </c:dLbl>
            <c:dLbl>
              <c:idx val="2"/>
              <c:layout>
                <c:manualLayout>
                  <c:x val="1.3684770460274423E-2"/>
                  <c:y val="6.206363986575403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15E-42CA-9DB8-12337309E0E9}"/>
                </c:ext>
              </c:extLst>
            </c:dLbl>
            <c:dLbl>
              <c:idx val="3"/>
              <c:layout>
                <c:manualLayout>
                  <c:x val="1.4391254212647225E-2"/>
                  <c:y val="-5.5676270380666901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15E-42CA-9DB8-12337309E0E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Summary!$A$13:$A$16</c:f>
              <c:strCache>
                <c:ptCount val="4"/>
                <c:pt idx="0">
                  <c:v>5-9</c:v>
                </c:pt>
                <c:pt idx="1">
                  <c:v>10-25</c:v>
                </c:pt>
                <c:pt idx="2">
                  <c:v>26-99</c:v>
                </c:pt>
                <c:pt idx="3">
                  <c:v>100+</c:v>
                </c:pt>
              </c:strCache>
            </c:strRef>
          </c:cat>
          <c:val>
            <c:numRef>
              <c:f>Summary!$E$13:$E$16</c:f>
              <c:numCache>
                <c:formatCode>#,##0</c:formatCode>
                <c:ptCount val="4"/>
                <c:pt idx="0">
                  <c:v>3770</c:v>
                </c:pt>
                <c:pt idx="1">
                  <c:v>4595</c:v>
                </c:pt>
                <c:pt idx="2">
                  <c:v>3555</c:v>
                </c:pt>
                <c:pt idx="3">
                  <c:v>2139</c:v>
                </c:pt>
              </c:numCache>
            </c:numRef>
          </c:val>
          <c:extLst>
            <c:ext xmlns:c16="http://schemas.microsoft.com/office/drawing/2014/chart" uri="{C3380CC4-5D6E-409C-BE32-E72D297353CC}">
              <c16:uniqueId val="{00000008-315E-42CA-9DB8-12337309E0E9}"/>
            </c:ext>
          </c:extLst>
        </c:ser>
        <c:dLbls>
          <c:showLegendKey val="0"/>
          <c:showVal val="1"/>
          <c:showCatName val="0"/>
          <c:showSerName val="0"/>
          <c:showPercent val="0"/>
          <c:showBubbleSize val="0"/>
        </c:dLbls>
        <c:gapWidth val="150"/>
        <c:axId val="211091200"/>
        <c:axId val="211245400"/>
      </c:barChart>
      <c:lineChart>
        <c:grouping val="standard"/>
        <c:varyColors val="0"/>
        <c:ser>
          <c:idx val="2"/>
          <c:order val="2"/>
          <c:spPr>
            <a:ln w="34925" cap="rnd">
              <a:solidFill>
                <a:schemeClr val="accent3"/>
              </a:solidFill>
              <a:round/>
            </a:ln>
            <a:effectLst>
              <a:outerShdw blurRad="40000" dist="23000" dir="5400000" rotWithShape="0">
                <a:srgbClr val="00B050">
                  <a:alpha val="35000"/>
                </a:srgbClr>
              </a:outerShdw>
            </a:effectLst>
          </c:spPr>
          <c:marker>
            <c:symbol val="circle"/>
            <c:size val="6"/>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a:solidFill>
                  <a:schemeClr val="accent3"/>
                </a:solidFill>
                <a:round/>
              </a:ln>
              <a:effectLst>
                <a:outerShdw blurRad="40000" dist="23000" dir="5400000" rotWithShape="0">
                  <a:srgbClr val="00B050">
                    <a:alpha val="35000"/>
                  </a:srgbClr>
                </a:outerShdw>
              </a:effectLst>
              <a:scene3d>
                <a:camera prst="orthographicFront">
                  <a:rot lat="0" lon="0" rev="0"/>
                </a:camera>
                <a:lightRig rig="threePt" dir="t">
                  <a:rot lat="0" lon="0" rev="1200000"/>
                </a:lightRig>
              </a:scene3d>
              <a:sp3d>
                <a:bevelT w="63500" h="25400"/>
              </a:sp3d>
            </c:spPr>
          </c:marker>
          <c:dPt>
            <c:idx val="3"/>
            <c:marker>
              <c:symbol val="circle"/>
              <c:size val="6"/>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a:solidFill>
                    <a:schemeClr val="accent3"/>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bubble3D val="0"/>
            <c:spPr>
              <a:ln w="34925" cap="rnd">
                <a:solidFill>
                  <a:schemeClr val="accent3"/>
                </a:solidFill>
                <a:round/>
              </a:ln>
              <a:effectLst>
                <a:outerShdw blurRad="40000" dist="23000" dir="5400000" rotWithShape="0">
                  <a:srgbClr val="000000">
                    <a:alpha val="35000"/>
                  </a:srgbClr>
                </a:outerShdw>
              </a:effectLst>
            </c:spPr>
            <c:extLst>
              <c:ext xmlns:c16="http://schemas.microsoft.com/office/drawing/2014/chart" uri="{C3380CC4-5D6E-409C-BE32-E72D297353CC}">
                <c16:uniqueId val="{00000004-1E1D-45B0-BC63-B294E6185905}"/>
              </c:ext>
            </c:extLst>
          </c:dPt>
          <c:dLbls>
            <c:dLbl>
              <c:idx val="0"/>
              <c:layout>
                <c:manualLayout>
                  <c:x val="9.8387565710490385E-3"/>
                  <c:y val="-3.96184804058004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15E-42CA-9DB8-12337309E0E9}"/>
                </c:ext>
              </c:extLst>
            </c:dLbl>
            <c:dLbl>
              <c:idx val="1"/>
              <c:layout>
                <c:manualLayout>
                  <c:x val="3.4376338289245864E-3"/>
                  <c:y val="-5.14626651087543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15E-42CA-9DB8-12337309E0E9}"/>
                </c:ext>
              </c:extLst>
            </c:dLbl>
            <c:dLbl>
              <c:idx val="2"/>
              <c:layout>
                <c:manualLayout>
                  <c:x val="8.4161705031168717E-3"/>
                  <c:y val="-4.5634412894683413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15E-42CA-9DB8-12337309E0E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Summary!$A$13:$A$16</c:f>
              <c:strCache>
                <c:ptCount val="4"/>
                <c:pt idx="0">
                  <c:v>5-9</c:v>
                </c:pt>
                <c:pt idx="1">
                  <c:v>10-25</c:v>
                </c:pt>
                <c:pt idx="2">
                  <c:v>26-99</c:v>
                </c:pt>
                <c:pt idx="3">
                  <c:v>100+</c:v>
                </c:pt>
              </c:strCache>
            </c:strRef>
          </c:cat>
          <c:val>
            <c:numRef>
              <c:f>Summary!$G$13:$G$16</c:f>
              <c:numCache>
                <c:formatCode>0.00%</c:formatCode>
                <c:ptCount val="4"/>
                <c:pt idx="0">
                  <c:v>4.0690332538234883E-2</c:v>
                </c:pt>
                <c:pt idx="1">
                  <c:v>5.5958789000657622E-2</c:v>
                </c:pt>
                <c:pt idx="2">
                  <c:v>8.3741637614246675E-2</c:v>
                </c:pt>
                <c:pt idx="3">
                  <c:v>0.17499795467561155</c:v>
                </c:pt>
              </c:numCache>
            </c:numRef>
          </c:val>
          <c:smooth val="0"/>
          <c:extLst>
            <c:ext xmlns:c16="http://schemas.microsoft.com/office/drawing/2014/chart" uri="{C3380CC4-5D6E-409C-BE32-E72D297353CC}">
              <c16:uniqueId val="{0000000C-315E-42CA-9DB8-12337309E0E9}"/>
            </c:ext>
          </c:extLst>
        </c:ser>
        <c:dLbls>
          <c:showLegendKey val="0"/>
          <c:showVal val="1"/>
          <c:showCatName val="0"/>
          <c:showSerName val="0"/>
          <c:showPercent val="0"/>
          <c:showBubbleSize val="0"/>
        </c:dLbls>
        <c:marker val="1"/>
        <c:smooth val="0"/>
        <c:axId val="972166048"/>
        <c:axId val="983120704"/>
      </c:lineChart>
      <c:catAx>
        <c:axId val="211091200"/>
        <c:scaling>
          <c:orientation val="minMax"/>
        </c:scaling>
        <c:delete val="0"/>
        <c:axPos val="b"/>
        <c:title>
          <c:tx>
            <c:rich>
              <a:bodyPr rot="0" spcFirstLastPara="1" vertOverflow="ellipsis" vert="horz" wrap="square" anchor="ctr" anchorCtr="1"/>
              <a:lstStyle/>
              <a:p>
                <a:pPr>
                  <a:defRPr sz="900" b="1" i="0" u="none" strike="noStrike" kern="1200" cap="all" baseline="0">
                    <a:solidFill>
                      <a:sysClr val="windowText" lastClr="000000"/>
                    </a:solidFill>
                    <a:latin typeface="+mn-lt"/>
                    <a:ea typeface="+mn-ea"/>
                    <a:cs typeface="+mn-cs"/>
                  </a:defRPr>
                </a:pPr>
                <a:r>
                  <a:rPr lang="en-US">
                    <a:solidFill>
                      <a:sysClr val="windowText" lastClr="000000"/>
                    </a:solidFill>
                  </a:rPr>
                  <a:t>Employer Size</a:t>
                </a:r>
              </a:p>
            </c:rich>
          </c:tx>
          <c:layout>
            <c:manualLayout>
              <c:xMode val="edge"/>
              <c:yMode val="edge"/>
              <c:x val="0.32332210732694555"/>
              <c:y val="0.89329806851066684"/>
            </c:manualLayout>
          </c:layout>
          <c:overlay val="0"/>
          <c:spPr>
            <a:noFill/>
            <a:ln>
              <a:noFill/>
            </a:ln>
            <a:effectLst/>
          </c:spPr>
          <c:txPr>
            <a:bodyPr rot="0" spcFirstLastPara="1" vertOverflow="ellipsis" vert="horz" wrap="square" anchor="ctr" anchorCtr="1"/>
            <a:lstStyle/>
            <a:p>
              <a:pPr>
                <a:defRPr sz="900" b="1" i="0" u="none" strike="noStrike" kern="1200" cap="all"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en-US"/>
          </a:p>
        </c:txPr>
        <c:crossAx val="211245400"/>
        <c:crosses val="autoZero"/>
        <c:auto val="0"/>
        <c:lblAlgn val="ctr"/>
        <c:lblOffset val="100"/>
        <c:tickLblSkip val="1"/>
        <c:tickMarkSkip val="1"/>
        <c:noMultiLvlLbl val="0"/>
      </c:catAx>
      <c:valAx>
        <c:axId val="211245400"/>
        <c:scaling>
          <c:orientation val="minMax"/>
          <c:max val="100000"/>
          <c:min val="0"/>
        </c:scaling>
        <c:delete val="0"/>
        <c:axPos val="l"/>
        <c:majorGridlines>
          <c:spPr>
            <a:ln w="9525" cap="flat" cmpd="sng" algn="ctr">
              <a:solidFill>
                <a:schemeClr val="tx1">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ysClr val="windowText" lastClr="000000"/>
                    </a:solidFill>
                    <a:latin typeface="+mn-lt"/>
                    <a:ea typeface="+mn-ea"/>
                    <a:cs typeface="+mn-cs"/>
                  </a:defRPr>
                </a:pPr>
                <a:r>
                  <a:rPr lang="en-US">
                    <a:solidFill>
                      <a:sysClr val="windowText" lastClr="000000"/>
                    </a:solidFill>
                  </a:rPr>
                  <a:t>Total Employers</a:t>
                </a:r>
              </a:p>
            </c:rich>
          </c:tx>
          <c:layout>
            <c:manualLayout>
              <c:xMode val="edge"/>
              <c:yMode val="edge"/>
              <c:x val="2.2759601706970202E-2"/>
              <c:y val="0.41624418775064642"/>
            </c:manualLayout>
          </c:layout>
          <c:overlay val="0"/>
          <c:spPr>
            <a:noFill/>
            <a:ln>
              <a:noFill/>
            </a:ln>
            <a:effectLst/>
          </c:spPr>
          <c:txPr>
            <a:bodyPr rot="-5400000" spcFirstLastPara="1" vertOverflow="ellipsis" vert="horz" wrap="square" anchor="ctr" anchorCtr="1"/>
            <a:lstStyle/>
            <a:p>
              <a:pPr>
                <a:defRPr sz="900" b="1" i="0" u="none" strike="noStrike" kern="1200" cap="all"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en-US"/>
          </a:p>
        </c:txPr>
        <c:crossAx val="211091200"/>
        <c:crosses val="autoZero"/>
        <c:crossBetween val="between"/>
        <c:majorUnit val="20000"/>
      </c:valAx>
      <c:valAx>
        <c:axId val="983120704"/>
        <c:scaling>
          <c:orientation val="minMax"/>
        </c:scaling>
        <c:delete val="0"/>
        <c:axPos val="r"/>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972166048"/>
        <c:crosses val="max"/>
        <c:crossBetween val="between"/>
      </c:valAx>
      <c:catAx>
        <c:axId val="972166048"/>
        <c:scaling>
          <c:orientation val="minMax"/>
        </c:scaling>
        <c:delete val="1"/>
        <c:axPos val="b"/>
        <c:numFmt formatCode="General" sourceLinked="1"/>
        <c:majorTickMark val="out"/>
        <c:minorTickMark val="none"/>
        <c:tickLblPos val="nextTo"/>
        <c:crossAx val="983120704"/>
        <c:crosses val="autoZero"/>
        <c:auto val="0"/>
        <c:lblAlgn val="ctr"/>
        <c:lblOffset val="100"/>
        <c:noMultiLvlLbl val="0"/>
      </c:catAx>
      <c:spPr>
        <a:noFill/>
        <a:ln>
          <a:noFill/>
        </a:ln>
        <a:effectLst/>
      </c:spPr>
    </c:plotArea>
    <c:legend>
      <c:legendPos val="b"/>
      <c:legendEntry>
        <c:idx val="0"/>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legendEntry>
      <c:legendEntry>
        <c:idx val="1"/>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legendEntry>
      <c:legendEntry>
        <c:idx val="2"/>
        <c:delete val="1"/>
      </c:legendEntry>
      <c:layout>
        <c:manualLayout>
          <c:xMode val="edge"/>
          <c:yMode val="edge"/>
          <c:x val="0.81436897195079527"/>
          <c:y val="0.1901705363752608"/>
          <c:w val="0.17045868513423773"/>
          <c:h val="0.27472255593159839"/>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gradFill flip="none" rotWithShape="1">
      <a:gsLst>
        <a:gs pos="43000">
          <a:schemeClr val="accent1">
            <a:lumMod val="40000"/>
            <a:lumOff val="60000"/>
          </a:schemeClr>
        </a:gs>
        <a:gs pos="63000">
          <a:schemeClr val="accent1">
            <a:lumMod val="40000"/>
            <a:lumOff val="60000"/>
          </a:schemeClr>
        </a:gs>
        <a:gs pos="60500">
          <a:srgbClr val="AFC7E5"/>
        </a:gs>
        <a:gs pos="58000">
          <a:srgbClr val="A4C1E4"/>
        </a:gs>
        <a:gs pos="78000">
          <a:schemeClr val="tx2">
            <a:lumMod val="40000"/>
            <a:lumOff val="60000"/>
          </a:schemeClr>
        </a:gs>
      </a:gsLst>
      <a:lin ang="18900000" scaled="1"/>
      <a:tileRect/>
    </a:gradFill>
    <a:ln>
      <a:noFill/>
    </a:ln>
    <a:effectLst/>
    <a:scene3d>
      <a:camera prst="orthographicFront"/>
      <a:lightRig rig="threePt" dir="t"/>
    </a:scene3d>
    <a:sp3d>
      <a:bevelT w="190500" h="38100"/>
    </a:sp3d>
  </c:spPr>
  <c:txPr>
    <a:bodyPr/>
    <a:lstStyle/>
    <a:p>
      <a:pPr>
        <a:defRPr/>
      </a:pPr>
      <a:endParaRPr lang="en-US"/>
    </a:p>
  </c:txPr>
  <c:printSettings>
    <c:headerFooter alignWithMargins="0"/>
    <c:pageMargins b="1" l="0.750000000000005" r="0.75000000000000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bg1"/>
                </a:solidFill>
                <a:effectLst>
                  <a:outerShdw blurRad="50800" dist="38100" dir="5400000" algn="t" rotWithShape="0">
                    <a:prstClr val="black">
                      <a:alpha val="40000"/>
                    </a:prstClr>
                  </a:outerShdw>
                </a:effectLst>
                <a:latin typeface="+mn-lt"/>
                <a:ea typeface="+mn-ea"/>
                <a:cs typeface="+mn-cs"/>
              </a:defRPr>
            </a:pPr>
            <a:r>
              <a:rPr lang="en-US">
                <a:solidFill>
                  <a:schemeClr val="bg1"/>
                </a:solidFill>
              </a:rPr>
              <a:t>Employer Market Penetration Rates
by Quarters for last 3 years</a:t>
            </a:r>
          </a:p>
        </c:rich>
      </c:tx>
      <c:layout>
        <c:manualLayout>
          <c:xMode val="edge"/>
          <c:yMode val="edge"/>
          <c:x val="0.25541155840368429"/>
          <c:y val="3.1746031746031744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bg1"/>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manualLayout>
          <c:layoutTarget val="inner"/>
          <c:xMode val="edge"/>
          <c:yMode val="edge"/>
          <c:x val="0.13419932331028381"/>
          <c:y val="0.2777784954181533"/>
          <c:w val="0.76342792445062002"/>
          <c:h val="0.40476295046645189"/>
        </c:manualLayout>
      </c:layout>
      <c:barChart>
        <c:barDir val="col"/>
        <c:grouping val="clustered"/>
        <c:varyColors val="0"/>
        <c:ser>
          <c:idx val="0"/>
          <c:order val="0"/>
          <c:tx>
            <c:strRef>
              <c:f>'Yearly Rate'!$E$26</c:f>
              <c:strCache>
                <c:ptCount val="1"/>
                <c:pt idx="0">
                  <c:v>Qtr Rate</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lumMod val="8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'Yearly Rate'!$D$27:$D$38</c:f>
              <c:strCache>
                <c:ptCount val="12"/>
                <c:pt idx="0">
                  <c:v>Jan-Mar 2015</c:v>
                </c:pt>
                <c:pt idx="1">
                  <c:v>Apr-Jun 2015</c:v>
                </c:pt>
                <c:pt idx="2">
                  <c:v>Jul-Sep 2015</c:v>
                </c:pt>
                <c:pt idx="3">
                  <c:v>Oct-Dec 2015</c:v>
                </c:pt>
                <c:pt idx="4">
                  <c:v>Jan-Mar 2016</c:v>
                </c:pt>
                <c:pt idx="5">
                  <c:v>Apr-Jun 2016</c:v>
                </c:pt>
                <c:pt idx="6">
                  <c:v>Jul-Sep 2016</c:v>
                </c:pt>
                <c:pt idx="7">
                  <c:v>Oct-Dec 2016</c:v>
                </c:pt>
                <c:pt idx="8">
                  <c:v>Jan-Mar 2017</c:v>
                </c:pt>
                <c:pt idx="9">
                  <c:v>Apr-Jun 2017</c:v>
                </c:pt>
                <c:pt idx="10">
                  <c:v>Jul-Sep 2017</c:v>
                </c:pt>
                <c:pt idx="11">
                  <c:v>Oct-Dec 2017</c:v>
                </c:pt>
              </c:strCache>
            </c:strRef>
          </c:cat>
          <c:val>
            <c:numRef>
              <c:f>'Yearly Rate'!$E$27:$E$38</c:f>
              <c:numCache>
                <c:formatCode>0.0%</c:formatCode>
                <c:ptCount val="12"/>
                <c:pt idx="0">
                  <c:v>0.112</c:v>
                </c:pt>
                <c:pt idx="1">
                  <c:v>0.112</c:v>
                </c:pt>
                <c:pt idx="2">
                  <c:v>7.3999999999999996E-2</c:v>
                </c:pt>
                <c:pt idx="3">
                  <c:v>6.4000000000000001E-2</c:v>
                </c:pt>
                <c:pt idx="4">
                  <c:v>6.6000000000000003E-2</c:v>
                </c:pt>
                <c:pt idx="5">
                  <c:v>9.6000000000000002E-2</c:v>
                </c:pt>
                <c:pt idx="6">
                  <c:v>7.0000000000000007E-2</c:v>
                </c:pt>
                <c:pt idx="7">
                  <c:v>6.6000000000000003E-2</c:v>
                </c:pt>
                <c:pt idx="8">
                  <c:v>6.5000000000000002E-2</c:v>
                </c:pt>
                <c:pt idx="9">
                  <c:v>6.4000000000000001E-2</c:v>
                </c:pt>
                <c:pt idx="10">
                  <c:v>5.8999999999999997E-2</c:v>
                </c:pt>
                <c:pt idx="11">
                  <c:v>6.0999999999999999E-2</c:v>
                </c:pt>
              </c:numCache>
            </c:numRef>
          </c:val>
          <c:extLst>
            <c:ext xmlns:c16="http://schemas.microsoft.com/office/drawing/2014/chart" uri="{C3380CC4-5D6E-409C-BE32-E72D297353CC}">
              <c16:uniqueId val="{0000000C-69C5-4EB3-853D-27326D89B4A7}"/>
            </c:ext>
          </c:extLst>
        </c:ser>
        <c:dLbls>
          <c:showLegendKey val="0"/>
          <c:showVal val="1"/>
          <c:showCatName val="0"/>
          <c:showSerName val="0"/>
          <c:showPercent val="0"/>
          <c:showBubbleSize val="0"/>
        </c:dLbls>
        <c:gapWidth val="47"/>
        <c:axId val="211372656"/>
        <c:axId val="211464176"/>
      </c:barChart>
      <c:lineChart>
        <c:grouping val="standard"/>
        <c:varyColors val="0"/>
        <c:ser>
          <c:idx val="1"/>
          <c:order val="1"/>
          <c:tx>
            <c:strRef>
              <c:f>'Yearly Rate'!$H$26</c:f>
              <c:strCache>
                <c:ptCount val="1"/>
                <c:pt idx="0">
                  <c:v>Cumulative Rate</c:v>
                </c:pt>
              </c:strCache>
            </c:strRef>
          </c:tx>
          <c:spPr>
            <a:ln w="34925" cap="rnd">
              <a:solidFill>
                <a:schemeClr val="accent2"/>
              </a:solidFill>
              <a:round/>
            </a:ln>
            <a:effectLst>
              <a:outerShdw blurRad="40000" dist="23000" dir="5400000" rotWithShape="0">
                <a:srgbClr val="000000">
                  <a:alpha val="35000"/>
                </a:srgbClr>
              </a:outerShdw>
            </a:effectLst>
          </c:spPr>
          <c:marker>
            <c:symbol val="none"/>
          </c:marker>
          <c:dPt>
            <c:idx val="11"/>
            <c:marker>
              <c:symbol val="none"/>
            </c:marker>
            <c:bubble3D val="0"/>
            <c:extLst>
              <c:ext xmlns:c16="http://schemas.microsoft.com/office/drawing/2014/chart" uri="{C3380CC4-5D6E-409C-BE32-E72D297353CC}">
                <c16:uniqueId val="{00000000-F12B-45B2-9D16-DCBA5262FCCC}"/>
              </c:ext>
            </c:extLst>
          </c:dPt>
          <c:dLbls>
            <c:delete val="1"/>
          </c:dLbls>
          <c:cat>
            <c:strRef>
              <c:f>'Yearly Rate'!$D$27:$D$38</c:f>
              <c:strCache>
                <c:ptCount val="12"/>
                <c:pt idx="0">
                  <c:v>Jan-Mar 2015</c:v>
                </c:pt>
                <c:pt idx="1">
                  <c:v>Apr-Jun 2015</c:v>
                </c:pt>
                <c:pt idx="2">
                  <c:v>Jul-Sep 2015</c:v>
                </c:pt>
                <c:pt idx="3">
                  <c:v>Oct-Dec 2015</c:v>
                </c:pt>
                <c:pt idx="4">
                  <c:v>Jan-Mar 2016</c:v>
                </c:pt>
                <c:pt idx="5">
                  <c:v>Apr-Jun 2016</c:v>
                </c:pt>
                <c:pt idx="6">
                  <c:v>Jul-Sep 2016</c:v>
                </c:pt>
                <c:pt idx="7">
                  <c:v>Oct-Dec 2016</c:v>
                </c:pt>
                <c:pt idx="8">
                  <c:v>Jan-Mar 2017</c:v>
                </c:pt>
                <c:pt idx="9">
                  <c:v>Apr-Jun 2017</c:v>
                </c:pt>
                <c:pt idx="10">
                  <c:v>Jul-Sep 2017</c:v>
                </c:pt>
                <c:pt idx="11">
                  <c:v>Oct-Dec 2017</c:v>
                </c:pt>
              </c:strCache>
            </c:strRef>
          </c:cat>
          <c:val>
            <c:numRef>
              <c:f>'Yearly Rate'!$H$27:$H$38</c:f>
              <c:numCache>
                <c:formatCode>0.0%</c:formatCode>
                <c:ptCount val="12"/>
                <c:pt idx="0">
                  <c:v>0.1118635461385773</c:v>
                </c:pt>
                <c:pt idx="1">
                  <c:v>0.11216598611866423</c:v>
                </c:pt>
                <c:pt idx="2">
                  <c:v>9.9429820656028636E-2</c:v>
                </c:pt>
                <c:pt idx="3">
                  <c:v>9.0494284378523568E-2</c:v>
                </c:pt>
                <c:pt idx="4">
                  <c:v>8.5451791269232552E-2</c:v>
                </c:pt>
                <c:pt idx="5">
                  <c:v>8.7258304787971641E-2</c:v>
                </c:pt>
                <c:pt idx="6">
                  <c:v>8.4701490605406354E-2</c:v>
                </c:pt>
                <c:pt idx="7">
                  <c:v>8.2258081817160475E-2</c:v>
                </c:pt>
                <c:pt idx="8">
                  <c:v>8.0282771015970866E-2</c:v>
                </c:pt>
                <c:pt idx="9">
                  <c:v>7.8613288259190672E-2</c:v>
                </c:pt>
                <c:pt idx="10">
                  <c:v>7.6846639040085721E-2</c:v>
                </c:pt>
                <c:pt idx="11">
                  <c:v>7.5514493593928797E-2</c:v>
                </c:pt>
              </c:numCache>
            </c:numRef>
          </c:val>
          <c:smooth val="0"/>
          <c:extLst>
            <c:ext xmlns:c16="http://schemas.microsoft.com/office/drawing/2014/chart" uri="{C3380CC4-5D6E-409C-BE32-E72D297353CC}">
              <c16:uniqueId val="{00000019-69C5-4EB3-853D-27326D89B4A7}"/>
            </c:ext>
          </c:extLst>
        </c:ser>
        <c:dLbls>
          <c:showLegendKey val="0"/>
          <c:showVal val="1"/>
          <c:showCatName val="0"/>
          <c:showSerName val="0"/>
          <c:showPercent val="0"/>
          <c:showBubbleSize val="0"/>
        </c:dLbls>
        <c:marker val="1"/>
        <c:smooth val="0"/>
        <c:axId val="211372656"/>
        <c:axId val="211464176"/>
      </c:lineChart>
      <c:catAx>
        <c:axId val="211372656"/>
        <c:scaling>
          <c:orientation val="minMax"/>
        </c:scaling>
        <c:delete val="0"/>
        <c:axPos val="b"/>
        <c:title>
          <c:tx>
            <c:rich>
              <a:bodyPr rot="0" spcFirstLastPara="1" vertOverflow="ellipsis" vert="horz" wrap="square" anchor="ctr" anchorCtr="1"/>
              <a:lstStyle/>
              <a:p>
                <a:pPr>
                  <a:defRPr sz="1000" b="1" i="0" u="none" strike="noStrike" kern="1200" cap="all" baseline="0">
                    <a:solidFill>
                      <a:schemeClr val="bg1"/>
                    </a:solidFill>
                    <a:latin typeface="+mn-lt"/>
                    <a:ea typeface="+mn-ea"/>
                    <a:cs typeface="+mn-cs"/>
                  </a:defRPr>
                </a:pPr>
                <a:r>
                  <a:rPr lang="en-US" sz="1000" b="1">
                    <a:solidFill>
                      <a:schemeClr val="bg1"/>
                    </a:solidFill>
                  </a:rPr>
                  <a:t>Quarters</a:t>
                </a:r>
              </a:p>
            </c:rich>
          </c:tx>
          <c:layout>
            <c:manualLayout>
              <c:xMode val="edge"/>
              <c:yMode val="edge"/>
              <c:x val="0.45172334915089257"/>
              <c:y val="0.79367759262650317"/>
            </c:manualLayout>
          </c:layout>
          <c:overlay val="0"/>
          <c:spPr>
            <a:noFill/>
            <a:ln>
              <a:noFill/>
            </a:ln>
            <a:effectLst/>
          </c:spPr>
          <c:txPr>
            <a:bodyPr rot="0" spcFirstLastPara="1" vertOverflow="ellipsis" vert="horz" wrap="square" anchor="ctr" anchorCtr="1"/>
            <a:lstStyle/>
            <a:p>
              <a:pPr>
                <a:defRPr sz="1000" b="1" i="0" u="none" strike="noStrike" kern="1200" cap="all" baseline="0">
                  <a:solidFill>
                    <a:schemeClr val="bg1"/>
                  </a:solidFill>
                  <a:latin typeface="+mn-lt"/>
                  <a:ea typeface="+mn-ea"/>
                  <a:cs typeface="+mn-cs"/>
                </a:defRPr>
              </a:pPr>
              <a:endParaRPr lang="en-US"/>
            </a:p>
          </c:txPr>
        </c:title>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900" b="0" i="0" u="none" strike="noStrike" kern="1200" baseline="0">
                <a:solidFill>
                  <a:schemeClr val="bg1"/>
                </a:solidFill>
                <a:latin typeface="+mn-lt"/>
                <a:ea typeface="+mn-ea"/>
                <a:cs typeface="+mn-cs"/>
              </a:defRPr>
            </a:pPr>
            <a:endParaRPr lang="en-US"/>
          </a:p>
        </c:txPr>
        <c:crossAx val="211464176"/>
        <c:crosses val="autoZero"/>
        <c:auto val="1"/>
        <c:lblAlgn val="ctr"/>
        <c:lblOffset val="100"/>
        <c:tickLblSkip val="1"/>
        <c:tickMarkSkip val="1"/>
        <c:noMultiLvlLbl val="0"/>
      </c:catAx>
      <c:valAx>
        <c:axId val="211464176"/>
        <c:scaling>
          <c:orientation val="minMax"/>
          <c:min val="1.0000000000000005E-2"/>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1000" b="1" i="0" u="none" strike="noStrike" kern="1200" cap="all" baseline="0">
                    <a:solidFill>
                      <a:schemeClr val="bg1"/>
                    </a:solidFill>
                    <a:latin typeface="+mn-lt"/>
                    <a:ea typeface="+mn-ea"/>
                    <a:cs typeface="+mn-cs"/>
                  </a:defRPr>
                </a:pPr>
                <a:r>
                  <a:rPr lang="en-US" sz="1000">
                    <a:solidFill>
                      <a:schemeClr val="bg1"/>
                    </a:solidFill>
                  </a:rPr>
                  <a:t>Rates</a:t>
                </a:r>
              </a:p>
            </c:rich>
          </c:tx>
          <c:layout>
            <c:manualLayout>
              <c:xMode val="edge"/>
              <c:yMode val="edge"/>
              <c:x val="4.9231846019247585E-2"/>
              <c:y val="0.42200183116645296"/>
            </c:manualLayout>
          </c:layout>
          <c:overlay val="0"/>
          <c:spPr>
            <a:noFill/>
            <a:ln>
              <a:noFill/>
            </a:ln>
            <a:effectLst/>
          </c:spPr>
          <c:txPr>
            <a:bodyPr rot="-5400000" spcFirstLastPara="1" vertOverflow="ellipsis" vert="horz" wrap="square" anchor="ctr" anchorCtr="1"/>
            <a:lstStyle/>
            <a:p>
              <a:pPr>
                <a:defRPr sz="1000" b="1" i="0" u="none" strike="noStrike" kern="1200" cap="all" baseline="0">
                  <a:solidFill>
                    <a:schemeClr val="bg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bg1"/>
                </a:solidFill>
                <a:latin typeface="+mn-lt"/>
                <a:ea typeface="+mn-ea"/>
                <a:cs typeface="+mn-cs"/>
              </a:defRPr>
            </a:pPr>
            <a:endParaRPr lang="en-US"/>
          </a:p>
        </c:txPr>
        <c:crossAx val="211372656"/>
        <c:crosses val="autoZero"/>
        <c:crossBetween val="between"/>
        <c:majorUnit val="2.0000000000000011E-2"/>
        <c:minorUnit val="1.0000000000000005E-2"/>
      </c:valAx>
      <c:spPr>
        <a:noFill/>
        <a:ln>
          <a:noFill/>
        </a:ln>
        <a:effectLst/>
      </c:spPr>
    </c:plotArea>
    <c:legend>
      <c:legendPos val="b"/>
      <c:layout>
        <c:manualLayout>
          <c:xMode val="edge"/>
          <c:yMode val="edge"/>
          <c:x val="0.33067403660635136"/>
          <c:y val="0.88255777330159313"/>
          <c:w val="0.3373620482870105"/>
          <c:h val="5.7958859793688589E-2"/>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bg1"/>
              </a:solidFill>
              <a:latin typeface="+mn-lt"/>
              <a:ea typeface="+mn-ea"/>
              <a:cs typeface="+mn-cs"/>
            </a:defRPr>
          </a:pPr>
          <a:endParaRPr lang="en-US"/>
        </a:p>
      </c:txPr>
    </c:legend>
    <c:plotVisOnly val="1"/>
    <c:dispBlanksAs val="gap"/>
    <c:showDLblsOverMax val="0"/>
  </c:chart>
  <c:spPr>
    <a:gradFill flip="none" rotWithShape="1">
      <a:gsLst>
        <a:gs pos="0">
          <a:schemeClr val="tx1">
            <a:lumMod val="50000"/>
            <a:lumOff val="50000"/>
          </a:schemeClr>
        </a:gs>
        <a:gs pos="46000">
          <a:schemeClr val="tx1">
            <a:lumMod val="50000"/>
            <a:lumOff val="50000"/>
            <a:alpha val="92000"/>
          </a:schemeClr>
        </a:gs>
        <a:gs pos="91143">
          <a:schemeClr val="tx1">
            <a:lumMod val="50000"/>
            <a:lumOff val="50000"/>
          </a:schemeClr>
        </a:gs>
        <a:gs pos="80000">
          <a:schemeClr val="tx1">
            <a:lumMod val="50000"/>
            <a:lumOff val="50000"/>
          </a:schemeClr>
        </a:gs>
        <a:gs pos="100000">
          <a:schemeClr val="tx1">
            <a:lumMod val="50000"/>
            <a:lumOff val="50000"/>
          </a:schemeClr>
        </a:gs>
      </a:gsLst>
      <a:lin ang="2700000" scaled="1"/>
      <a:tileRect/>
    </a:gradFill>
    <a:ln>
      <a:noFill/>
    </a:ln>
    <a:effectLst>
      <a:outerShdw blurRad="50800" dist="38100" dir="18900000" algn="bl" rotWithShape="0">
        <a:prstClr val="black">
          <a:alpha val="40000"/>
        </a:prstClr>
      </a:outerShdw>
    </a:effectLst>
    <a:scene3d>
      <a:camera prst="orthographicFront"/>
      <a:lightRig rig="threePt" dir="t"/>
    </a:scene3d>
    <a:sp3d>
      <a:bevelT w="190500" h="38100"/>
    </a:sp3d>
  </c:spPr>
  <c:txPr>
    <a:bodyPr/>
    <a:lstStyle/>
    <a:p>
      <a:pPr>
        <a:defRPr/>
      </a:pPr>
      <a:endParaRPr lang="en-US"/>
    </a:p>
  </c:txPr>
  <c:printSettings>
    <c:headerFooter alignWithMargins="0"/>
    <c:pageMargins b="1" l="0.750000000000005" r="0.75000000000000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Employer Market Penetration</a:t>
            </a:r>
          </a:p>
          <a:p>
            <a:pPr>
              <a:defRPr sz="1000"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by Employer Size</a:t>
            </a:r>
          </a:p>
          <a:p>
            <a:pPr>
              <a:defRPr sz="1000" b="0"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July 2007-September 2007</a:t>
            </a:r>
          </a:p>
        </c:rich>
      </c:tx>
      <c:overlay val="0"/>
      <c:spPr>
        <a:noFill/>
        <a:ln w="25400">
          <a:noFill/>
        </a:ln>
      </c:spPr>
    </c:title>
    <c:autoTitleDeleted val="0"/>
    <c:plotArea>
      <c:layout/>
      <c:barChart>
        <c:barDir val="col"/>
        <c:grouping val="clustered"/>
        <c:varyColors val="0"/>
        <c:ser>
          <c:idx val="1"/>
          <c:order val="0"/>
          <c:tx>
            <c:v>Total Employers</c:v>
          </c:tx>
          <c:spPr>
            <a:solidFill>
              <a:srgbClr val="802060"/>
            </a:solidFill>
            <a:ln w="12700">
              <a:solidFill>
                <a:srgbClr val="000000"/>
              </a:solidFill>
              <a:prstDash val="solid"/>
            </a:ln>
          </c:spPr>
          <c:invertIfNegative val="0"/>
          <c:dLbls>
            <c:dLbl>
              <c:idx val="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CB8-4CB8-9EDA-1370382B63F2}"/>
                </c:ext>
              </c:extLst>
            </c:dLbl>
            <c:dLbl>
              <c:idx val="1"/>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CB8-4CB8-9EDA-1370382B63F2}"/>
                </c:ext>
              </c:extLst>
            </c:dLbl>
            <c:spPr>
              <a:noFill/>
              <a:ln w="25400">
                <a:noFill/>
              </a:ln>
            </c:spPr>
            <c:txPr>
              <a:bodyPr/>
              <a:lstStyle/>
              <a:p>
                <a:pPr>
                  <a:defRPr sz="9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'Yearly Rate'!#REF!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'Yearly Rate'!#REF!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CCB8-4CB8-9EDA-1370382B63F2}"/>
            </c:ext>
          </c:extLst>
        </c:ser>
        <c:ser>
          <c:idx val="0"/>
          <c:order val="1"/>
          <c:tx>
            <c:v>Employers Served</c:v>
          </c:tx>
          <c:spPr>
            <a:solidFill>
              <a:srgbClr val="8080FF"/>
            </a:solidFill>
            <a:ln w="12700">
              <a:solidFill>
                <a:srgbClr val="000000"/>
              </a:solidFill>
              <a:prstDash val="solid"/>
            </a:ln>
          </c:spPr>
          <c:invertIfNegative val="0"/>
          <c:dLbls>
            <c:dLbl>
              <c:idx val="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CB8-4CB8-9EDA-1370382B63F2}"/>
                </c:ext>
              </c:extLst>
            </c:dLbl>
            <c:dLbl>
              <c:idx val="1"/>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CB8-4CB8-9EDA-1370382B63F2}"/>
                </c:ext>
              </c:extLst>
            </c:dLbl>
            <c:dLbl>
              <c:idx val="2"/>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CB8-4CB8-9EDA-1370382B63F2}"/>
                </c:ext>
              </c:extLst>
            </c:dLbl>
            <c:spPr>
              <a:noFill/>
              <a:ln w="25400">
                <a:noFill/>
              </a:ln>
            </c:spPr>
            <c:txPr>
              <a:bodyPr/>
              <a:lstStyle/>
              <a:p>
                <a:pPr>
                  <a:defRPr sz="9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'Yearly Rate'!#REF!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'Yearly Rate'!#REF!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CCB8-4CB8-9EDA-1370382B63F2}"/>
            </c:ext>
          </c:extLst>
        </c:ser>
        <c:dLbls>
          <c:showLegendKey val="0"/>
          <c:showVal val="1"/>
          <c:showCatName val="0"/>
          <c:showSerName val="0"/>
          <c:showPercent val="0"/>
          <c:showBubbleSize val="0"/>
        </c:dLbls>
        <c:gapWidth val="150"/>
        <c:axId val="211508904"/>
        <c:axId val="211828288"/>
      </c:barChart>
      <c:lineChart>
        <c:grouping val="standard"/>
        <c:varyColors val="0"/>
        <c:ser>
          <c:idx val="2"/>
          <c:order val="2"/>
          <c:spPr>
            <a:ln w="12700">
              <a:solidFill>
                <a:srgbClr val="008000"/>
              </a:solidFill>
              <a:prstDash val="solid"/>
            </a:ln>
          </c:spPr>
          <c:marker>
            <c:symbol val="triangle"/>
            <c:size val="5"/>
            <c:spPr>
              <a:solidFill>
                <a:srgbClr val="000000"/>
              </a:solidFill>
              <a:ln>
                <a:solidFill>
                  <a:srgbClr val="0000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CB8-4CB8-9EDA-1370382B63F2}"/>
                </c:ext>
              </c:extLst>
            </c:dLbl>
            <c:spPr>
              <a:noFill/>
              <a:ln w="25400">
                <a:noFill/>
              </a:ln>
            </c:spPr>
            <c:txPr>
              <a:bodyPr/>
              <a:lstStyle/>
              <a:p>
                <a:pPr>
                  <a:defRPr sz="8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'Yearly Rate'!#REF!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'Yearly Rate'!#REF!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8-CCB8-4CB8-9EDA-1370382B63F2}"/>
            </c:ext>
          </c:extLst>
        </c:ser>
        <c:dLbls>
          <c:showLegendKey val="0"/>
          <c:showVal val="1"/>
          <c:showCatName val="0"/>
          <c:showSerName val="0"/>
          <c:showPercent val="0"/>
          <c:showBubbleSize val="0"/>
        </c:dLbls>
        <c:marker val="1"/>
        <c:smooth val="0"/>
        <c:axId val="211524184"/>
        <c:axId val="210186240"/>
      </c:lineChart>
      <c:catAx>
        <c:axId val="211508904"/>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Employer Size</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1828288"/>
        <c:crosses val="autoZero"/>
        <c:auto val="0"/>
        <c:lblAlgn val="ctr"/>
        <c:lblOffset val="100"/>
        <c:tickLblSkip val="1"/>
        <c:tickMarkSkip val="1"/>
        <c:noMultiLvlLbl val="0"/>
      </c:catAx>
      <c:valAx>
        <c:axId val="211828288"/>
        <c:scaling>
          <c:orientation val="minMax"/>
          <c:max val="140000"/>
          <c:min val="0"/>
        </c:scaling>
        <c:delete val="0"/>
        <c:axPos val="l"/>
        <c:title>
          <c:tx>
            <c:rich>
              <a:bodyPr/>
              <a:lstStyle/>
              <a:p>
                <a:pPr>
                  <a:defRPr sz="1000" b="1" i="0" u="none" strike="noStrike" baseline="0">
                    <a:solidFill>
                      <a:srgbClr val="000000"/>
                    </a:solidFill>
                    <a:latin typeface="Arial"/>
                    <a:ea typeface="Arial"/>
                    <a:cs typeface="Arial"/>
                  </a:defRPr>
                </a:pPr>
                <a:r>
                  <a:rPr lang="en-US"/>
                  <a:t>Total Employees</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1508904"/>
        <c:crosses val="autoZero"/>
        <c:crossBetween val="between"/>
      </c:valAx>
      <c:catAx>
        <c:axId val="211524184"/>
        <c:scaling>
          <c:orientation val="minMax"/>
        </c:scaling>
        <c:delete val="1"/>
        <c:axPos val="b"/>
        <c:numFmt formatCode="General" sourceLinked="1"/>
        <c:majorTickMark val="out"/>
        <c:minorTickMark val="none"/>
        <c:tickLblPos val="none"/>
        <c:crossAx val="210186240"/>
        <c:crosses val="autoZero"/>
        <c:auto val="0"/>
        <c:lblAlgn val="ctr"/>
        <c:lblOffset val="100"/>
        <c:noMultiLvlLbl val="0"/>
      </c:catAx>
      <c:valAx>
        <c:axId val="210186240"/>
        <c:scaling>
          <c:orientation val="minMax"/>
        </c:scaling>
        <c:delete val="0"/>
        <c:axPos val="r"/>
        <c:title>
          <c:tx>
            <c:rich>
              <a:bodyPr/>
              <a:lstStyle/>
              <a:p>
                <a:pPr>
                  <a:defRPr sz="1000" b="1" i="0" u="none" strike="noStrike" baseline="0">
                    <a:solidFill>
                      <a:srgbClr val="000000"/>
                    </a:solidFill>
                    <a:latin typeface="Arial"/>
                    <a:ea typeface="Arial"/>
                    <a:cs typeface="Arial"/>
                  </a:defRPr>
                </a:pPr>
                <a:r>
                  <a:rPr lang="en-US"/>
                  <a:t>Penetration Rate</a:t>
                </a:r>
              </a:p>
            </c:rich>
          </c:tx>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1524184"/>
        <c:crosses val="max"/>
        <c:crossBetween val="between"/>
      </c:valAx>
      <c:spPr>
        <a:solidFill>
          <a:srgbClr val="C0C0C0"/>
        </a:solidFill>
        <a:ln w="12700">
          <a:solidFill>
            <a:srgbClr val="808080"/>
          </a:solidFill>
          <a:prstDash val="solid"/>
        </a:ln>
      </c:spPr>
    </c:plotArea>
    <c:legend>
      <c:legendPos val="r"/>
      <c:legendEntry>
        <c:idx val="2"/>
        <c:delete val="1"/>
      </c:legendEntry>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 r="0.75000000000000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dk1"/>
                </a:solidFill>
                <a:latin typeface="+mn-lt"/>
                <a:ea typeface="+mn-ea"/>
                <a:cs typeface="+mn-cs"/>
              </a:defRPr>
            </a:pPr>
            <a:r>
              <a:rPr lang="en-US" sz="1600">
                <a:solidFill>
                  <a:schemeClr val="dk1"/>
                </a:solidFill>
                <a:latin typeface="+mn-lt"/>
                <a:ea typeface="+mn-ea"/>
                <a:cs typeface="+mn-cs"/>
              </a:rPr>
              <a:t>Employer Market Penetration
Oct-Dec 2017
Employers with 5-9 Employees</a:t>
            </a:r>
            <a:endParaRPr lang="en-US" sz="1600"/>
          </a:p>
        </c:rich>
      </c:tx>
      <c:layout>
        <c:manualLayout>
          <c:xMode val="edge"/>
          <c:yMode val="edge"/>
          <c:x val="0.3668830459762491"/>
          <c:y val="5.3593120988811208E-2"/>
        </c:manualLayout>
      </c:layout>
      <c:overlay val="0"/>
      <c:spPr>
        <a:solidFill>
          <a:schemeClr val="lt1"/>
        </a:solidFill>
        <a:ln w="25400" cap="flat" cmpd="sng" algn="ctr">
          <a:solidFill>
            <a:schemeClr val="accent1"/>
          </a:solidFill>
          <a:prstDash val="solid"/>
        </a:ln>
        <a:effectLst/>
      </c:spPr>
      <c:txPr>
        <a:bodyPr rot="0" spcFirstLastPara="1" vertOverflow="ellipsis" vert="horz" wrap="square" anchor="ctr" anchorCtr="1"/>
        <a:lstStyle/>
        <a:p>
          <a:pPr>
            <a:defRPr sz="1600" b="1" i="0" u="none" strike="noStrike" kern="1200" baseline="0">
              <a:solidFill>
                <a:schemeClr val="dk1"/>
              </a:solidFill>
              <a:latin typeface="+mn-lt"/>
              <a:ea typeface="+mn-ea"/>
              <a:cs typeface="+mn-cs"/>
            </a:defRPr>
          </a:pPr>
          <a:endParaRPr lang="en-US"/>
        </a:p>
      </c:txPr>
    </c:title>
    <c:autoTitleDeleted val="0"/>
    <c:plotArea>
      <c:layout>
        <c:manualLayout>
          <c:layoutTarget val="inner"/>
          <c:xMode val="edge"/>
          <c:yMode val="edge"/>
          <c:x val="0.12463574777509424"/>
          <c:y val="0.24470588235294338"/>
          <c:w val="0.7920243024634952"/>
          <c:h val="0.49411764705882388"/>
        </c:manualLayout>
      </c:layout>
      <c:barChart>
        <c:barDir val="col"/>
        <c:grouping val="clustered"/>
        <c:varyColors val="0"/>
        <c:ser>
          <c:idx val="0"/>
          <c:order val="0"/>
          <c:tx>
            <c:strRef>
              <c:f>'5-9'!$C$7</c:f>
              <c:strCache>
                <c:ptCount val="1"/>
                <c:pt idx="0">
                  <c:v>Rate</c:v>
                </c:pt>
              </c:strCache>
            </c:strRef>
          </c:tx>
          <c:spPr>
            <a:solidFill>
              <a:schemeClr val="tx2">
                <a:lumMod val="60000"/>
                <a:lumOff val="40000"/>
              </a:schemeClr>
            </a:solidFill>
            <a:ln w="9525" cap="flat" cmpd="sng" algn="ctr">
              <a:solidFill>
                <a:schemeClr val="lt1">
                  <a:alpha val="50000"/>
                </a:schemeClr>
              </a:solidFill>
              <a:round/>
            </a:ln>
            <a:effectLst/>
            <a:scene3d>
              <a:camera prst="orthographicFront"/>
              <a:lightRig rig="threePt" dir="t"/>
            </a:scene3d>
            <a:sp3d>
              <a:bevelT w="190500" h="381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multiLvlStrRef>
              <c:f>'5-9'!$A$8:$B$31</c:f>
              <c:multiLvlStrCache>
                <c:ptCount val="24"/>
                <c:lvl>
                  <c:pt idx="0">
                    <c:v>19</c:v>
                  </c:pt>
                  <c:pt idx="1">
                    <c:v>13</c:v>
                  </c:pt>
                  <c:pt idx="2">
                    <c:v>04</c:v>
                  </c:pt>
                  <c:pt idx="3">
                    <c:v>23</c:v>
                  </c:pt>
                  <c:pt idx="4">
                    <c:v>09</c:v>
                  </c:pt>
                  <c:pt idx="5">
                    <c:v>05</c:v>
                  </c:pt>
                  <c:pt idx="6">
                    <c:v>03</c:v>
                  </c:pt>
                  <c:pt idx="7">
                    <c:v>07</c:v>
                  </c:pt>
                  <c:pt idx="8">
                    <c:v>22</c:v>
                  </c:pt>
                  <c:pt idx="9">
                    <c:v>10</c:v>
                  </c:pt>
                  <c:pt idx="10">
                    <c:v>06</c:v>
                  </c:pt>
                  <c:pt idx="11">
                    <c:v>02</c:v>
                  </c:pt>
                  <c:pt idx="12">
                    <c:v>01</c:v>
                  </c:pt>
                  <c:pt idx="13">
                    <c:v>16</c:v>
                  </c:pt>
                  <c:pt idx="14">
                    <c:v>11</c:v>
                  </c:pt>
                  <c:pt idx="15">
                    <c:v>12</c:v>
                  </c:pt>
                  <c:pt idx="16">
                    <c:v>17</c:v>
                  </c:pt>
                  <c:pt idx="17">
                    <c:v>20</c:v>
                  </c:pt>
                  <c:pt idx="18">
                    <c:v>14</c:v>
                  </c:pt>
                  <c:pt idx="19">
                    <c:v>08</c:v>
                  </c:pt>
                  <c:pt idx="20">
                    <c:v>15</c:v>
                  </c:pt>
                  <c:pt idx="21">
                    <c:v>21</c:v>
                  </c:pt>
                  <c:pt idx="22">
                    <c:v>18</c:v>
                  </c:pt>
                  <c:pt idx="23">
                    <c:v>24</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lvl>
              </c:multiLvlStrCache>
            </c:multiLvlStrRef>
          </c:cat>
          <c:val>
            <c:numRef>
              <c:f>'5-9'!$C$8:$C$31</c:f>
              <c:numCache>
                <c:formatCode>0.0%</c:formatCode>
                <c:ptCount val="24"/>
                <c:pt idx="0">
                  <c:v>0.12099125364431487</c:v>
                </c:pt>
                <c:pt idx="1">
                  <c:v>7.9029733959311427E-2</c:v>
                </c:pt>
                <c:pt idx="2">
                  <c:v>7.59392486011191E-2</c:v>
                </c:pt>
                <c:pt idx="3">
                  <c:v>6.9919666765843505E-2</c:v>
                </c:pt>
                <c:pt idx="4">
                  <c:v>6.6045066045066048E-2</c:v>
                </c:pt>
                <c:pt idx="5">
                  <c:v>6.5006075334143376E-2</c:v>
                </c:pt>
                <c:pt idx="6">
                  <c:v>6.4285714285714279E-2</c:v>
                </c:pt>
                <c:pt idx="7">
                  <c:v>6.3786008230452676E-2</c:v>
                </c:pt>
                <c:pt idx="8">
                  <c:v>5.6905819116616033E-2</c:v>
                </c:pt>
                <c:pt idx="9">
                  <c:v>4.5923149015932523E-2</c:v>
                </c:pt>
                <c:pt idx="10">
                  <c:v>4.5558086560364468E-2</c:v>
                </c:pt>
                <c:pt idx="11">
                  <c:v>4.3250327653997382E-2</c:v>
                </c:pt>
                <c:pt idx="12">
                  <c:v>3.5786290322580648E-2</c:v>
                </c:pt>
                <c:pt idx="13">
                  <c:v>3.5623409669211195E-2</c:v>
                </c:pt>
                <c:pt idx="14">
                  <c:v>3.3480500367917589E-2</c:v>
                </c:pt>
                <c:pt idx="15">
                  <c:v>3.3345822405395277E-2</c:v>
                </c:pt>
                <c:pt idx="16">
                  <c:v>2.9332129963898917E-2</c:v>
                </c:pt>
                <c:pt idx="17">
                  <c:v>2.8571428571428571E-2</c:v>
                </c:pt>
                <c:pt idx="18">
                  <c:v>2.6652892561983471E-2</c:v>
                </c:pt>
                <c:pt idx="19">
                  <c:v>2.4662360540223135E-2</c:v>
                </c:pt>
                <c:pt idx="20">
                  <c:v>2.3442517662170842E-2</c:v>
                </c:pt>
                <c:pt idx="21">
                  <c:v>2.1396241942120423E-2</c:v>
                </c:pt>
                <c:pt idx="22">
                  <c:v>1.8838304552590265E-2</c:v>
                </c:pt>
                <c:pt idx="23">
                  <c:v>1.6959798994974875E-2</c:v>
                </c:pt>
              </c:numCache>
            </c:numRef>
          </c:val>
          <c:extLst>
            <c:ext xmlns:c16="http://schemas.microsoft.com/office/drawing/2014/chart" uri="{C3380CC4-5D6E-409C-BE32-E72D297353CC}">
              <c16:uniqueId val="{00000000-4318-4639-855B-AF30A4BF6A08}"/>
            </c:ext>
          </c:extLst>
        </c:ser>
        <c:dLbls>
          <c:dLblPos val="inEnd"/>
          <c:showLegendKey val="0"/>
          <c:showVal val="1"/>
          <c:showCatName val="0"/>
          <c:showSerName val="0"/>
          <c:showPercent val="0"/>
          <c:showBubbleSize val="0"/>
        </c:dLbls>
        <c:gapWidth val="65"/>
        <c:axId val="210186632"/>
        <c:axId val="210187024"/>
      </c:barChart>
      <c:catAx>
        <c:axId val="210186632"/>
        <c:scaling>
          <c:orientation val="minMax"/>
        </c:scaling>
        <c:delete val="0"/>
        <c:axPos val="b"/>
        <c:title>
          <c:tx>
            <c:rich>
              <a:bodyPr rot="0" spcFirstLastPara="1" vertOverflow="ellipsis" vert="horz" wrap="square" anchor="ctr" anchorCtr="1"/>
              <a:lstStyle/>
              <a:p>
                <a:pPr>
                  <a:defRPr sz="1050" b="1" i="0" u="none" strike="noStrike" kern="1200" baseline="0">
                    <a:solidFill>
                      <a:schemeClr val="dk1">
                        <a:lumMod val="75000"/>
                        <a:lumOff val="25000"/>
                      </a:schemeClr>
                    </a:solidFill>
                    <a:latin typeface="+mn-lt"/>
                    <a:ea typeface="+mn-ea"/>
                    <a:cs typeface="+mn-cs"/>
                  </a:defRPr>
                </a:pPr>
                <a:r>
                  <a:rPr lang="en-US" sz="1050"/>
                  <a:t>Rank (horiz #) Region (vert #)</a:t>
                </a:r>
              </a:p>
            </c:rich>
          </c:tx>
          <c:layout>
            <c:manualLayout>
              <c:xMode val="edge"/>
              <c:yMode val="edge"/>
              <c:x val="0.33536911810599657"/>
              <c:y val="0.89391911709698368"/>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dk1">
                      <a:lumMod val="75000"/>
                      <a:lumOff val="25000"/>
                    </a:schemeClr>
                  </a:solidFill>
                  <a:latin typeface="+mn-lt"/>
                  <a:ea typeface="+mn-ea"/>
                  <a:cs typeface="+mn-cs"/>
                </a:defRPr>
              </a:pPr>
              <a:endParaRPr lang="en-US"/>
            </a:p>
          </c:txPr>
        </c:title>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5400000" spcFirstLastPara="1" vertOverflow="ellipsis" wrap="square" anchor="ctr" anchorCtr="1"/>
          <a:lstStyle/>
          <a:p>
            <a:pPr>
              <a:defRPr sz="1000" b="1" i="0" u="none" strike="noStrike" kern="1200" cap="all" baseline="0">
                <a:solidFill>
                  <a:schemeClr val="dk1">
                    <a:lumMod val="75000"/>
                    <a:lumOff val="25000"/>
                  </a:schemeClr>
                </a:solidFill>
                <a:latin typeface="+mn-lt"/>
                <a:ea typeface="+mn-ea"/>
                <a:cs typeface="+mn-cs"/>
              </a:defRPr>
            </a:pPr>
            <a:endParaRPr lang="en-US"/>
          </a:p>
        </c:txPr>
        <c:crossAx val="210187024"/>
        <c:crosses val="autoZero"/>
        <c:auto val="1"/>
        <c:lblAlgn val="ctr"/>
        <c:lblOffset val="100"/>
        <c:tickLblSkip val="2"/>
        <c:tickMarkSkip val="1"/>
        <c:noMultiLvlLbl val="0"/>
      </c:catAx>
      <c:valAx>
        <c:axId val="21018702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540000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r>
                  <a:rPr lang="en-US" sz="1200"/>
                  <a:t>Penetration Rate</a:t>
                </a:r>
              </a:p>
            </c:rich>
          </c:tx>
          <c:layout>
            <c:manualLayout>
              <c:xMode val="edge"/>
              <c:yMode val="edge"/>
              <c:x val="5.4667692220038165E-2"/>
              <c:y val="0.41504858981481119"/>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endParaRPr lang="en-US"/>
            </a:p>
          </c:txPr>
        </c:title>
        <c:numFmt formatCode="0%" sourceLinked="0"/>
        <c:majorTickMark val="none"/>
        <c:minorTickMark val="none"/>
        <c:tickLblPos val="nextTo"/>
        <c:crossAx val="210186632"/>
        <c:crosses val="autoZero"/>
        <c:crossBetween val="between"/>
      </c:valAx>
      <c:spPr>
        <a:noFill/>
        <a:ln>
          <a:noFill/>
        </a:ln>
        <a:effectLst/>
      </c:spPr>
    </c:plotArea>
    <c:legend>
      <c:legendPos val="b"/>
      <c:layout>
        <c:manualLayout>
          <c:xMode val="edge"/>
          <c:yMode val="edge"/>
          <c:x val="0.58375040642557552"/>
          <c:y val="0.88273829809647875"/>
          <c:w val="0.12870633080929356"/>
          <c:h val="5.812974126692539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a:scene3d>
      <a:camera prst="orthographicFront"/>
      <a:lightRig rig="threePt" dir="t"/>
    </a:scene3d>
    <a:sp3d>
      <a:bevelT w="190500" h="38100"/>
    </a:sp3d>
  </c:spPr>
  <c:txPr>
    <a:bodyPr/>
    <a:lstStyle/>
    <a:p>
      <a:pPr>
        <a:defRPr/>
      </a:pPr>
      <a:endParaRPr lang="en-US"/>
    </a:p>
  </c:txPr>
  <c:printSettings>
    <c:headerFooter alignWithMargins="0"/>
    <c:pageMargins b="1" l="0.750000000000005" r="0.750000000000005"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dk1"/>
                </a:solidFill>
                <a:latin typeface="+mn-lt"/>
                <a:ea typeface="+mn-ea"/>
                <a:cs typeface="+mn-cs"/>
              </a:defRPr>
            </a:pPr>
            <a:r>
              <a:rPr lang="en-US" sz="1600">
                <a:solidFill>
                  <a:schemeClr val="dk1"/>
                </a:solidFill>
                <a:latin typeface="+mn-lt"/>
                <a:ea typeface="+mn-ea"/>
                <a:cs typeface="+mn-cs"/>
              </a:rPr>
              <a:t>Employer Market Penetration</a:t>
            </a:r>
          </a:p>
          <a:p>
            <a:pPr>
              <a:defRPr sz="1600">
                <a:solidFill>
                  <a:schemeClr val="dk1"/>
                </a:solidFill>
              </a:defRPr>
            </a:pPr>
            <a:r>
              <a:rPr lang="en-US" sz="1600">
                <a:solidFill>
                  <a:schemeClr val="dk1"/>
                </a:solidFill>
                <a:latin typeface="+mn-lt"/>
                <a:ea typeface="+mn-ea"/>
                <a:cs typeface="+mn-cs"/>
              </a:rPr>
              <a:t>Oct-Dec 2017
Employers with 10-25 Employees</a:t>
            </a:r>
            <a:endParaRPr lang="en-US" sz="1600"/>
          </a:p>
        </c:rich>
      </c:tx>
      <c:layout>
        <c:manualLayout>
          <c:xMode val="edge"/>
          <c:yMode val="edge"/>
          <c:x val="0.33639822754949156"/>
          <c:y val="3.546893751267241E-2"/>
        </c:manualLayout>
      </c:layout>
      <c:overlay val="0"/>
      <c:spPr>
        <a:gradFill flip="none" rotWithShape="1">
          <a:gsLst>
            <a:gs pos="0">
              <a:schemeClr val="lt1">
                <a:shade val="30000"/>
                <a:satMod val="115000"/>
              </a:schemeClr>
            </a:gs>
            <a:gs pos="50000">
              <a:schemeClr val="lt1">
                <a:shade val="67500"/>
                <a:satMod val="115000"/>
              </a:schemeClr>
            </a:gs>
            <a:gs pos="100000">
              <a:schemeClr val="lt1">
                <a:shade val="100000"/>
                <a:satMod val="115000"/>
              </a:schemeClr>
            </a:gs>
          </a:gsLst>
          <a:lin ang="5400000" scaled="1"/>
          <a:tileRect/>
        </a:gradFill>
        <a:ln w="25400" cap="flat" cmpd="sng" algn="ctr">
          <a:solidFill>
            <a:schemeClr val="accent1"/>
          </a:solidFill>
          <a:prstDash val="solid"/>
        </a:ln>
        <a:effectLst/>
        <a:scene3d>
          <a:camera prst="orthographicFront"/>
          <a:lightRig rig="threePt" dir="t"/>
        </a:scene3d>
        <a:sp3d>
          <a:bevelT w="190500" h="38100"/>
        </a:sp3d>
      </c:spPr>
      <c:txPr>
        <a:bodyPr rot="0" spcFirstLastPara="1" vertOverflow="ellipsis" vert="horz" wrap="square" anchor="ctr" anchorCtr="1"/>
        <a:lstStyle/>
        <a:p>
          <a:pPr>
            <a:defRPr sz="1600" b="1" i="0" u="none" strike="noStrike" kern="1200" baseline="0">
              <a:solidFill>
                <a:schemeClr val="dk1"/>
              </a:solidFill>
              <a:latin typeface="+mn-lt"/>
              <a:ea typeface="+mn-ea"/>
              <a:cs typeface="+mn-cs"/>
            </a:defRPr>
          </a:pPr>
          <a:endParaRPr lang="en-US"/>
        </a:p>
      </c:txPr>
    </c:title>
    <c:autoTitleDeleted val="0"/>
    <c:plotArea>
      <c:layout>
        <c:manualLayout>
          <c:layoutTarget val="inner"/>
          <c:xMode val="edge"/>
          <c:yMode val="edge"/>
          <c:x val="0.11394335721062479"/>
          <c:y val="0.21169683796551372"/>
          <c:w val="0.760299930983245"/>
          <c:h val="0.55368246156240641"/>
        </c:manualLayout>
      </c:layout>
      <c:barChart>
        <c:barDir val="col"/>
        <c:grouping val="clustered"/>
        <c:varyColors val="0"/>
        <c:ser>
          <c:idx val="0"/>
          <c:order val="0"/>
          <c:tx>
            <c:strRef>
              <c:f>'10-25'!$C$7</c:f>
              <c:strCache>
                <c:ptCount val="1"/>
                <c:pt idx="0">
                  <c:v>Rate</c:v>
                </c:pt>
              </c:strCache>
            </c:strRef>
          </c:tx>
          <c:spPr>
            <a:solidFill>
              <a:schemeClr val="accent1">
                <a:alpha val="85000"/>
              </a:schemeClr>
            </a:solidFill>
            <a:ln w="9525" cap="flat" cmpd="sng" algn="ctr">
              <a:solidFill>
                <a:schemeClr val="lt1">
                  <a:alpha val="50000"/>
                </a:schemeClr>
              </a:solidFill>
              <a:round/>
            </a:ln>
            <a:effectLst/>
            <a:scene3d>
              <a:camera prst="orthographicFront"/>
              <a:lightRig rig="threePt" dir="t"/>
            </a:scene3d>
            <a:sp3d>
              <a:bevelT w="190500" h="381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multiLvlStrRef>
              <c:f>'10-25'!$A$8:$B$31</c:f>
              <c:multiLvlStrCache>
                <c:ptCount val="24"/>
                <c:lvl>
                  <c:pt idx="0">
                    <c:v>19</c:v>
                  </c:pt>
                  <c:pt idx="1">
                    <c:v>13</c:v>
                  </c:pt>
                  <c:pt idx="2">
                    <c:v>03</c:v>
                  </c:pt>
                  <c:pt idx="3">
                    <c:v>04</c:v>
                  </c:pt>
                  <c:pt idx="4">
                    <c:v>07</c:v>
                  </c:pt>
                  <c:pt idx="5">
                    <c:v>23</c:v>
                  </c:pt>
                  <c:pt idx="6">
                    <c:v>10</c:v>
                  </c:pt>
                  <c:pt idx="7">
                    <c:v>09</c:v>
                  </c:pt>
                  <c:pt idx="8">
                    <c:v>05</c:v>
                  </c:pt>
                  <c:pt idx="9">
                    <c:v>22</c:v>
                  </c:pt>
                  <c:pt idx="10">
                    <c:v>02</c:v>
                  </c:pt>
                  <c:pt idx="11">
                    <c:v>01</c:v>
                  </c:pt>
                  <c:pt idx="12">
                    <c:v>16</c:v>
                  </c:pt>
                  <c:pt idx="13">
                    <c:v>06</c:v>
                  </c:pt>
                  <c:pt idx="14">
                    <c:v>11</c:v>
                  </c:pt>
                  <c:pt idx="15">
                    <c:v>20</c:v>
                  </c:pt>
                  <c:pt idx="16">
                    <c:v>12</c:v>
                  </c:pt>
                  <c:pt idx="17">
                    <c:v>17</c:v>
                  </c:pt>
                  <c:pt idx="18">
                    <c:v>21</c:v>
                  </c:pt>
                  <c:pt idx="19">
                    <c:v>18</c:v>
                  </c:pt>
                  <c:pt idx="20">
                    <c:v>08</c:v>
                  </c:pt>
                  <c:pt idx="21">
                    <c:v>14</c:v>
                  </c:pt>
                  <c:pt idx="22">
                    <c:v>15</c:v>
                  </c:pt>
                  <c:pt idx="23">
                    <c:v>24</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lvl>
              </c:multiLvlStrCache>
            </c:multiLvlStrRef>
          </c:cat>
          <c:val>
            <c:numRef>
              <c:f>'10-25'!$C$8:$C$31</c:f>
              <c:numCache>
                <c:formatCode>0.0%</c:formatCode>
                <c:ptCount val="24"/>
                <c:pt idx="0">
                  <c:v>0.15714285714285714</c:v>
                </c:pt>
                <c:pt idx="1">
                  <c:v>0.10848842487517023</c:v>
                </c:pt>
                <c:pt idx="2">
                  <c:v>0.10416666666666667</c:v>
                </c:pt>
                <c:pt idx="3">
                  <c:v>0.10164569215876089</c:v>
                </c:pt>
                <c:pt idx="4">
                  <c:v>9.585492227979274E-2</c:v>
                </c:pt>
                <c:pt idx="5">
                  <c:v>9.3870789618995032E-2</c:v>
                </c:pt>
                <c:pt idx="6">
                  <c:v>7.8780908568142613E-2</c:v>
                </c:pt>
                <c:pt idx="7">
                  <c:v>7.7173030056864336E-2</c:v>
                </c:pt>
                <c:pt idx="8">
                  <c:v>7.43801652892562E-2</c:v>
                </c:pt>
                <c:pt idx="9">
                  <c:v>7.3314166231050706E-2</c:v>
                </c:pt>
                <c:pt idx="10">
                  <c:v>6.2089116143170198E-2</c:v>
                </c:pt>
                <c:pt idx="11">
                  <c:v>6.1816192560175058E-2</c:v>
                </c:pt>
                <c:pt idx="12">
                  <c:v>5.808080808080808E-2</c:v>
                </c:pt>
                <c:pt idx="13">
                  <c:v>5.5393586005830907E-2</c:v>
                </c:pt>
                <c:pt idx="14">
                  <c:v>5.3006681514476614E-2</c:v>
                </c:pt>
                <c:pt idx="15">
                  <c:v>5.2716950527169508E-2</c:v>
                </c:pt>
                <c:pt idx="16">
                  <c:v>4.7711592653775142E-2</c:v>
                </c:pt>
                <c:pt idx="17">
                  <c:v>4.2074363992172209E-2</c:v>
                </c:pt>
                <c:pt idx="18">
                  <c:v>3.52256644126435E-2</c:v>
                </c:pt>
                <c:pt idx="19">
                  <c:v>3.3018867924528301E-2</c:v>
                </c:pt>
                <c:pt idx="20">
                  <c:v>3.1674208144796379E-2</c:v>
                </c:pt>
                <c:pt idx="21">
                  <c:v>3.091040811398213E-2</c:v>
                </c:pt>
                <c:pt idx="22">
                  <c:v>3.0196275792652241E-2</c:v>
                </c:pt>
                <c:pt idx="23">
                  <c:v>2.7160043747721473E-2</c:v>
                </c:pt>
              </c:numCache>
            </c:numRef>
          </c:val>
          <c:extLst>
            <c:ext xmlns:c16="http://schemas.microsoft.com/office/drawing/2014/chart" uri="{C3380CC4-5D6E-409C-BE32-E72D297353CC}">
              <c16:uniqueId val="{00000000-63D7-4C05-8F72-33A6950085C3}"/>
            </c:ext>
          </c:extLst>
        </c:ser>
        <c:dLbls>
          <c:dLblPos val="inEnd"/>
          <c:showLegendKey val="0"/>
          <c:showVal val="1"/>
          <c:showCatName val="0"/>
          <c:showSerName val="0"/>
          <c:showPercent val="0"/>
          <c:showBubbleSize val="0"/>
        </c:dLbls>
        <c:gapWidth val="65"/>
        <c:axId val="211912976"/>
        <c:axId val="211913368"/>
      </c:barChart>
      <c:catAx>
        <c:axId val="211912976"/>
        <c:scaling>
          <c:orientation val="minMax"/>
        </c:scaling>
        <c:delete val="0"/>
        <c:axPos val="b"/>
        <c:title>
          <c:tx>
            <c:rich>
              <a:bodyPr rot="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r>
                  <a:rPr lang="en-US" sz="1100">
                    <a:solidFill>
                      <a:sysClr val="windowText" lastClr="000000"/>
                    </a:solidFill>
                  </a:rPr>
                  <a:t>Rank (horiz #) Region (vert #)</a:t>
                </a:r>
              </a:p>
            </c:rich>
          </c:tx>
          <c:layout>
            <c:manualLayout>
              <c:xMode val="edge"/>
              <c:yMode val="edge"/>
              <c:x val="0.25821556633059317"/>
              <c:y val="0.90849248336629018"/>
            </c:manualLayout>
          </c:layout>
          <c:overlay val="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5400000" spcFirstLastPara="1" vertOverflow="ellipsis" wrap="square" anchor="ctr" anchorCtr="1"/>
          <a:lstStyle/>
          <a:p>
            <a:pPr>
              <a:defRPr sz="1000" b="1" i="0" u="none" strike="noStrike" kern="1200" cap="all" baseline="0">
                <a:solidFill>
                  <a:schemeClr val="dk1">
                    <a:lumMod val="75000"/>
                    <a:lumOff val="25000"/>
                  </a:schemeClr>
                </a:solidFill>
                <a:latin typeface="+mn-lt"/>
                <a:ea typeface="+mn-ea"/>
                <a:cs typeface="+mn-cs"/>
              </a:defRPr>
            </a:pPr>
            <a:endParaRPr lang="en-US"/>
          </a:p>
        </c:txPr>
        <c:crossAx val="211913368"/>
        <c:crosses val="autoZero"/>
        <c:auto val="1"/>
        <c:lblAlgn val="ctr"/>
        <c:lblOffset val="100"/>
        <c:tickLblSkip val="2"/>
        <c:tickMarkSkip val="1"/>
        <c:noMultiLvlLbl val="0"/>
      </c:catAx>
      <c:valAx>
        <c:axId val="211913368"/>
        <c:scaling>
          <c:orientation val="minMax"/>
          <c:min val="0"/>
        </c:scaling>
        <c:delete val="1"/>
        <c:axPos val="l"/>
        <c:majorGridlines>
          <c:spPr>
            <a:ln w="9525" cap="flat" cmpd="sng" algn="ctr">
              <a:solidFill>
                <a:schemeClr val="bg1"/>
              </a:solidFill>
              <a:prstDash val="solid"/>
              <a:round/>
            </a:ln>
            <a:effectLst/>
          </c:spPr>
        </c:majorGridlines>
        <c:title>
          <c:tx>
            <c:rich>
              <a:bodyPr rot="-540000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r>
                  <a:rPr lang="en-US" sz="1100">
                    <a:solidFill>
                      <a:sysClr val="windowText" lastClr="000000"/>
                    </a:solidFill>
                  </a:rPr>
                  <a:t>Penetration Rate</a:t>
                </a:r>
              </a:p>
            </c:rich>
          </c:tx>
          <c:layout>
            <c:manualLayout>
              <c:xMode val="edge"/>
              <c:yMode val="edge"/>
              <c:x val="5.5113941197081982E-2"/>
              <c:y val="0.39138962823227458"/>
            </c:manualLayout>
          </c:layout>
          <c:overlay val="0"/>
          <c:spPr>
            <a:noFill/>
            <a:ln>
              <a:noFill/>
            </a:ln>
            <a:effectLst/>
          </c:spPr>
          <c:txPr>
            <a:bodyPr rot="-540000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crossAx val="211912976"/>
        <c:crosses val="autoZero"/>
        <c:crossBetween val="between"/>
      </c:valAx>
      <c:spPr>
        <a:noFill/>
        <a:ln>
          <a:noFill/>
        </a:ln>
        <a:effectLst/>
      </c:spPr>
    </c:plotArea>
    <c:legend>
      <c:legendPos val="b"/>
      <c:layout>
        <c:manualLayout>
          <c:xMode val="edge"/>
          <c:yMode val="edge"/>
          <c:x val="0.58472959640526401"/>
          <c:y val="0.9009761505103786"/>
          <c:w val="0.10686728936210908"/>
          <c:h val="4.6393102193560451E-2"/>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gradFill flip="none" rotWithShape="1">
      <a:gsLst>
        <a:gs pos="0">
          <a:schemeClr val="bg1">
            <a:lumMod val="75000"/>
          </a:schemeClr>
        </a:gs>
        <a:gs pos="50000">
          <a:schemeClr val="bg1">
            <a:lumMod val="75000"/>
          </a:schemeClr>
        </a:gs>
        <a:gs pos="100000">
          <a:schemeClr val="bg1">
            <a:lumMod val="75000"/>
          </a:schemeClr>
        </a:gs>
      </a:gsLst>
      <a:lin ang="16200000" scaled="1"/>
      <a:tileRect/>
    </a:gradFill>
    <a:ln w="9525" cap="flat" cmpd="sng" algn="ctr">
      <a:solidFill>
        <a:schemeClr val="dk1">
          <a:lumMod val="25000"/>
          <a:lumOff val="75000"/>
        </a:schemeClr>
      </a:solidFill>
      <a:round/>
    </a:ln>
    <a:effectLst/>
    <a:scene3d>
      <a:camera prst="orthographicFront"/>
      <a:lightRig rig="threePt" dir="t"/>
    </a:scene3d>
    <a:sp3d>
      <a:bevelT w="190500" h="38100"/>
    </a:sp3d>
  </c:spPr>
  <c:txPr>
    <a:bodyPr/>
    <a:lstStyle/>
    <a:p>
      <a:pPr>
        <a:defRPr/>
      </a:pPr>
      <a:endParaRPr lang="en-US"/>
    </a:p>
  </c:txPr>
  <c:printSettings>
    <c:headerFooter alignWithMargins="0"/>
    <c:pageMargins b="1" l="0.75000000000000522" r="0.75000000000000522" t="1" header="0.5" footer="0.5"/>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solidFill>
                <a:latin typeface="+mn-lt"/>
                <a:ea typeface="+mn-ea"/>
                <a:cs typeface="+mn-cs"/>
              </a:defRPr>
            </a:pPr>
            <a:r>
              <a:rPr lang="en-US" sz="1500">
                <a:solidFill>
                  <a:schemeClr val="dk1"/>
                </a:solidFill>
                <a:latin typeface="+mn-lt"/>
                <a:ea typeface="+mn-ea"/>
                <a:cs typeface="+mn-cs"/>
              </a:rPr>
              <a:t>Employer Market Penetration
Oct-Dec 2017
Employers with 26-99 Employees</a:t>
            </a:r>
            <a:endParaRPr lang="en-US" sz="1500"/>
          </a:p>
        </c:rich>
      </c:tx>
      <c:layout>
        <c:manualLayout>
          <c:xMode val="edge"/>
          <c:yMode val="edge"/>
          <c:x val="0.35945022304310725"/>
          <c:y val="3.541183640804977E-2"/>
        </c:manualLayout>
      </c:layout>
      <c:overlay val="0"/>
      <c:spPr>
        <a:solidFill>
          <a:schemeClr val="lt1"/>
        </a:solidFill>
        <a:ln w="25400" cap="flat" cmpd="sng" algn="ctr">
          <a:solidFill>
            <a:schemeClr val="accent1"/>
          </a:solidFill>
          <a:prstDash val="solid"/>
        </a:ln>
        <a:effectLst/>
        <a:scene3d>
          <a:camera prst="orthographicFront"/>
          <a:lightRig rig="threePt" dir="t"/>
        </a:scene3d>
        <a:sp3d>
          <a:bevelT w="190500" h="38100"/>
        </a:sp3d>
      </c:spPr>
      <c:txPr>
        <a:bodyPr rot="0" spcFirstLastPara="1" vertOverflow="ellipsis" vert="horz" wrap="square" anchor="ctr" anchorCtr="1"/>
        <a:lstStyle/>
        <a:p>
          <a:pPr>
            <a:defRPr sz="1200" b="1" i="0" u="none" strike="noStrike" kern="1200" baseline="0">
              <a:solidFill>
                <a:schemeClr val="dk1"/>
              </a:solidFill>
              <a:latin typeface="+mn-lt"/>
              <a:ea typeface="+mn-ea"/>
              <a:cs typeface="+mn-cs"/>
            </a:defRPr>
          </a:pPr>
          <a:endParaRPr lang="en-US"/>
        </a:p>
      </c:txPr>
    </c:title>
    <c:autoTitleDeleted val="0"/>
    <c:plotArea>
      <c:layout>
        <c:manualLayout>
          <c:layoutTarget val="inner"/>
          <c:xMode val="edge"/>
          <c:yMode val="edge"/>
          <c:x val="8.6361643066221655E-2"/>
          <c:y val="0.19511575971604533"/>
          <c:w val="0.83641856496333022"/>
          <c:h val="0.5860119327107951"/>
        </c:manualLayout>
      </c:layout>
      <c:barChart>
        <c:barDir val="col"/>
        <c:grouping val="clustered"/>
        <c:varyColors val="0"/>
        <c:ser>
          <c:idx val="0"/>
          <c:order val="0"/>
          <c:tx>
            <c:strRef>
              <c:f>'26-99'!$C$7</c:f>
              <c:strCache>
                <c:ptCount val="1"/>
                <c:pt idx="0">
                  <c:v>Rate</c:v>
                </c:pt>
              </c:strCache>
            </c:strRef>
          </c:tx>
          <c:spPr>
            <a:solidFill>
              <a:schemeClr val="accent1">
                <a:alpha val="85000"/>
              </a:schemeClr>
            </a:solidFill>
            <a:ln w="9525" cap="flat" cmpd="sng" algn="ctr">
              <a:solidFill>
                <a:schemeClr val="lt1">
                  <a:alpha val="50000"/>
                </a:schemeClr>
              </a:solidFill>
              <a:round/>
            </a:ln>
            <a:effectLst/>
            <a:scene3d>
              <a:camera prst="orthographicFront"/>
              <a:lightRig rig="threePt" dir="t"/>
            </a:scene3d>
            <a:sp3d>
              <a:bevelT w="190500" h="38100"/>
            </a:sp3d>
          </c:spPr>
          <c:invertIfNegative val="0"/>
          <c:dLbls>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multiLvlStrRef>
              <c:f>'26-99'!$A$8:$B$31</c:f>
              <c:multiLvlStrCache>
                <c:ptCount val="24"/>
                <c:lvl>
                  <c:pt idx="0">
                    <c:v>04</c:v>
                  </c:pt>
                  <c:pt idx="1">
                    <c:v>23</c:v>
                  </c:pt>
                  <c:pt idx="2">
                    <c:v>19</c:v>
                  </c:pt>
                  <c:pt idx="3">
                    <c:v>03</c:v>
                  </c:pt>
                  <c:pt idx="4">
                    <c:v>07</c:v>
                  </c:pt>
                  <c:pt idx="5">
                    <c:v>13</c:v>
                  </c:pt>
                  <c:pt idx="6">
                    <c:v>09</c:v>
                  </c:pt>
                  <c:pt idx="7">
                    <c:v>10</c:v>
                  </c:pt>
                  <c:pt idx="8">
                    <c:v>05</c:v>
                  </c:pt>
                  <c:pt idx="9">
                    <c:v>22</c:v>
                  </c:pt>
                  <c:pt idx="10">
                    <c:v>06</c:v>
                  </c:pt>
                  <c:pt idx="11">
                    <c:v>02</c:v>
                  </c:pt>
                  <c:pt idx="12">
                    <c:v>16</c:v>
                  </c:pt>
                  <c:pt idx="13">
                    <c:v>11</c:v>
                  </c:pt>
                  <c:pt idx="14">
                    <c:v>17</c:v>
                  </c:pt>
                  <c:pt idx="15">
                    <c:v>20</c:v>
                  </c:pt>
                  <c:pt idx="16">
                    <c:v>01</c:v>
                  </c:pt>
                  <c:pt idx="17">
                    <c:v>12</c:v>
                  </c:pt>
                  <c:pt idx="18">
                    <c:v>15</c:v>
                  </c:pt>
                  <c:pt idx="19">
                    <c:v>14</c:v>
                  </c:pt>
                  <c:pt idx="20">
                    <c:v>21</c:v>
                  </c:pt>
                  <c:pt idx="21">
                    <c:v>18</c:v>
                  </c:pt>
                  <c:pt idx="22">
                    <c:v>08</c:v>
                  </c:pt>
                  <c:pt idx="23">
                    <c:v>24</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lvl>
              </c:multiLvlStrCache>
            </c:multiLvlStrRef>
          </c:cat>
          <c:val>
            <c:numRef>
              <c:f>'26-99'!$C$8:$C$31</c:f>
              <c:numCache>
                <c:formatCode>0.0%</c:formatCode>
                <c:ptCount val="24"/>
                <c:pt idx="0">
                  <c:v>0.15714285714285714</c:v>
                </c:pt>
                <c:pt idx="1">
                  <c:v>0.15436720142602495</c:v>
                </c:pt>
                <c:pt idx="2">
                  <c:v>0.15037593984962405</c:v>
                </c:pt>
                <c:pt idx="3">
                  <c:v>0.1484375</c:v>
                </c:pt>
                <c:pt idx="4">
                  <c:v>0.14285714285714285</c:v>
                </c:pt>
                <c:pt idx="5">
                  <c:v>0.14127423822714683</c:v>
                </c:pt>
                <c:pt idx="6">
                  <c:v>0.12283464566929134</c:v>
                </c:pt>
                <c:pt idx="7">
                  <c:v>0.12079701120797011</c:v>
                </c:pt>
                <c:pt idx="8">
                  <c:v>0.11555555555555555</c:v>
                </c:pt>
                <c:pt idx="9">
                  <c:v>0.10508054522924411</c:v>
                </c:pt>
                <c:pt idx="10">
                  <c:v>0.1048951048951049</c:v>
                </c:pt>
                <c:pt idx="11">
                  <c:v>9.8746081504702196E-2</c:v>
                </c:pt>
                <c:pt idx="12">
                  <c:v>9.3714285714285708E-2</c:v>
                </c:pt>
                <c:pt idx="13">
                  <c:v>7.5528700906344406E-2</c:v>
                </c:pt>
                <c:pt idx="14">
                  <c:v>7.2847682119205295E-2</c:v>
                </c:pt>
                <c:pt idx="15">
                  <c:v>6.6157760814249358E-2</c:v>
                </c:pt>
                <c:pt idx="16">
                  <c:v>6.3917525773195871E-2</c:v>
                </c:pt>
                <c:pt idx="17">
                  <c:v>6.3657797238127312E-2</c:v>
                </c:pt>
                <c:pt idx="18">
                  <c:v>6.2031765058435724E-2</c:v>
                </c:pt>
                <c:pt idx="19">
                  <c:v>5.58891454965358E-2</c:v>
                </c:pt>
                <c:pt idx="20">
                  <c:v>4.8765432098765431E-2</c:v>
                </c:pt>
                <c:pt idx="21">
                  <c:v>4.8444976076555027E-2</c:v>
                </c:pt>
                <c:pt idx="22">
                  <c:v>4.5778834720570746E-2</c:v>
                </c:pt>
                <c:pt idx="23">
                  <c:v>4.4404332129963899E-2</c:v>
                </c:pt>
              </c:numCache>
            </c:numRef>
          </c:val>
          <c:extLst>
            <c:ext xmlns:c16="http://schemas.microsoft.com/office/drawing/2014/chart" uri="{C3380CC4-5D6E-409C-BE32-E72D297353CC}">
              <c16:uniqueId val="{00000000-7924-49DE-AC77-3502EFA068E1}"/>
            </c:ext>
          </c:extLst>
        </c:ser>
        <c:dLbls>
          <c:dLblPos val="inEnd"/>
          <c:showLegendKey val="0"/>
          <c:showVal val="1"/>
          <c:showCatName val="0"/>
          <c:showSerName val="0"/>
          <c:showPercent val="0"/>
          <c:showBubbleSize val="0"/>
        </c:dLbls>
        <c:gapWidth val="65"/>
        <c:axId val="211914544"/>
        <c:axId val="211914936"/>
      </c:barChart>
      <c:catAx>
        <c:axId val="211914544"/>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dk1">
                        <a:lumMod val="75000"/>
                        <a:lumOff val="25000"/>
                      </a:schemeClr>
                    </a:solidFill>
                    <a:latin typeface="+mn-lt"/>
                    <a:ea typeface="+mn-ea"/>
                    <a:cs typeface="+mn-cs"/>
                  </a:defRPr>
                </a:pPr>
                <a:r>
                  <a:rPr lang="en-US"/>
                  <a:t>Rank (horiz #) Region (vert #)</a:t>
                </a:r>
              </a:p>
            </c:rich>
          </c:tx>
          <c:layout>
            <c:manualLayout>
              <c:xMode val="edge"/>
              <c:yMode val="edge"/>
              <c:x val="0.28430716222200619"/>
              <c:y val="0.9201751632451256"/>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dk1">
                      <a:lumMod val="75000"/>
                      <a:lumOff val="25000"/>
                    </a:schemeClr>
                  </a:solidFill>
                  <a:latin typeface="+mn-lt"/>
                  <a:ea typeface="+mn-ea"/>
                  <a:cs typeface="+mn-cs"/>
                </a:defRPr>
              </a:pPr>
              <a:endParaRPr lang="en-US"/>
            </a:p>
          </c:txPr>
        </c:title>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5400000" spcFirstLastPara="1" vertOverflow="ellipsis" wrap="square" anchor="ctr" anchorCtr="1"/>
          <a:lstStyle/>
          <a:p>
            <a:pPr>
              <a:defRPr sz="1000" b="0" i="0" u="none" strike="noStrike" kern="1200" cap="all" baseline="0">
                <a:solidFill>
                  <a:schemeClr val="dk1">
                    <a:lumMod val="75000"/>
                    <a:lumOff val="25000"/>
                  </a:schemeClr>
                </a:solidFill>
                <a:latin typeface="+mn-lt"/>
                <a:ea typeface="+mn-ea"/>
                <a:cs typeface="+mn-cs"/>
              </a:defRPr>
            </a:pPr>
            <a:endParaRPr lang="en-US"/>
          </a:p>
        </c:txPr>
        <c:crossAx val="211914936"/>
        <c:crosses val="autoZero"/>
        <c:auto val="1"/>
        <c:lblAlgn val="ctr"/>
        <c:lblOffset val="100"/>
        <c:tickLblSkip val="2"/>
        <c:tickMarkSkip val="1"/>
        <c:noMultiLvlLbl val="0"/>
      </c:catAx>
      <c:valAx>
        <c:axId val="211914936"/>
        <c:scaling>
          <c:orientation val="minMax"/>
          <c:min val="0"/>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5400000" spcFirstLastPara="1" vertOverflow="ellipsis" vert="horz" wrap="square" anchor="ctr" anchorCtr="1"/>
              <a:lstStyle/>
              <a:p>
                <a:pPr>
                  <a:defRPr sz="1050" b="1" i="0" u="none" strike="noStrike" kern="1200" baseline="0">
                    <a:solidFill>
                      <a:schemeClr val="dk1">
                        <a:lumMod val="75000"/>
                        <a:lumOff val="25000"/>
                      </a:schemeClr>
                    </a:solidFill>
                    <a:latin typeface="+mn-lt"/>
                    <a:ea typeface="+mn-ea"/>
                    <a:cs typeface="+mn-cs"/>
                  </a:defRPr>
                </a:pPr>
                <a:r>
                  <a:rPr lang="en-US" sz="1050"/>
                  <a:t>Penetration Rate</a:t>
                </a:r>
              </a:p>
            </c:rich>
          </c:tx>
          <c:layout>
            <c:manualLayout>
              <c:xMode val="edge"/>
              <c:yMode val="edge"/>
              <c:x val="4.7538200339558571E-2"/>
              <c:y val="0.34434011786262925"/>
            </c:manualLayout>
          </c:layout>
          <c:overlay val="0"/>
          <c:spPr>
            <a:noFill/>
            <a:ln>
              <a:noFill/>
            </a:ln>
            <a:effectLst/>
          </c:spPr>
          <c:txPr>
            <a:bodyPr rot="-5400000" spcFirstLastPara="1" vertOverflow="ellipsis" vert="horz" wrap="square" anchor="ctr" anchorCtr="1"/>
            <a:lstStyle/>
            <a:p>
              <a:pPr>
                <a:defRPr sz="1050" b="1" i="0" u="none" strike="noStrike" kern="1200" baseline="0">
                  <a:solidFill>
                    <a:schemeClr val="dk1">
                      <a:lumMod val="75000"/>
                      <a:lumOff val="25000"/>
                    </a:schemeClr>
                  </a:solidFill>
                  <a:latin typeface="+mn-lt"/>
                  <a:ea typeface="+mn-ea"/>
                  <a:cs typeface="+mn-cs"/>
                </a:defRPr>
              </a:pPr>
              <a:endParaRPr lang="en-US"/>
            </a:p>
          </c:txPr>
        </c:title>
        <c:numFmt formatCode="0%" sourceLinked="0"/>
        <c:majorTickMark val="none"/>
        <c:minorTickMark val="none"/>
        <c:tickLblPos val="nextTo"/>
        <c:crossAx val="211914544"/>
        <c:crosses val="autoZero"/>
        <c:crossBetween val="between"/>
      </c:valAx>
      <c:spPr>
        <a:noFill/>
        <a:ln>
          <a:noFill/>
        </a:ln>
        <a:effectLst/>
      </c:spPr>
    </c:plotArea>
    <c:legend>
      <c:legendPos val="b"/>
      <c:layout>
        <c:manualLayout>
          <c:xMode val="edge"/>
          <c:yMode val="edge"/>
          <c:x val="0.56084234445568681"/>
          <c:y val="0.91239331028901671"/>
          <c:w val="7.0144535953106366E-2"/>
          <c:h val="4.2791349571039326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a:scene3d>
      <a:camera prst="orthographicFront"/>
      <a:lightRig rig="threePt" dir="t"/>
    </a:scene3d>
    <a:sp3d>
      <a:bevelT w="139700" h="139700"/>
    </a:sp3d>
  </c:spPr>
  <c:txPr>
    <a:bodyPr/>
    <a:lstStyle/>
    <a:p>
      <a:pPr>
        <a:defRPr sz="1000"/>
      </a:pPr>
      <a:endParaRPr lang="en-US"/>
    </a:p>
  </c:txPr>
  <c:printSettings>
    <c:headerFooter alignWithMargins="0"/>
    <c:pageMargins b="1" l="0.750000000000005" r="0.750000000000005" t="1" header="0.5" footer="0.5"/>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solidFill>
                <a:latin typeface="+mn-lt"/>
                <a:ea typeface="+mn-ea"/>
                <a:cs typeface="+mn-cs"/>
              </a:defRPr>
            </a:pPr>
            <a:r>
              <a:rPr lang="en-US" sz="1500">
                <a:solidFill>
                  <a:schemeClr val="dk1"/>
                </a:solidFill>
                <a:latin typeface="+mn-lt"/>
                <a:ea typeface="+mn-ea"/>
                <a:cs typeface="+mn-cs"/>
              </a:rPr>
              <a:t>Employer Market Penetration
Oct-Dec 2017
Employers with 100 or more Employees</a:t>
            </a:r>
            <a:endParaRPr lang="en-US" sz="1500"/>
          </a:p>
        </c:rich>
      </c:tx>
      <c:layout>
        <c:manualLayout>
          <c:xMode val="edge"/>
          <c:yMode val="edge"/>
          <c:x val="0.31307052625616044"/>
          <c:y val="4.2373305373755679E-2"/>
        </c:manualLayout>
      </c:layout>
      <c:overlay val="0"/>
      <c:spPr>
        <a:gradFill flip="none" rotWithShape="1">
          <a:gsLst>
            <a:gs pos="0">
              <a:schemeClr val="lt1">
                <a:shade val="30000"/>
                <a:satMod val="115000"/>
              </a:schemeClr>
            </a:gs>
            <a:gs pos="50000">
              <a:schemeClr val="lt1">
                <a:shade val="67500"/>
                <a:satMod val="115000"/>
              </a:schemeClr>
            </a:gs>
            <a:gs pos="100000">
              <a:schemeClr val="lt1">
                <a:shade val="100000"/>
                <a:satMod val="115000"/>
              </a:schemeClr>
            </a:gs>
          </a:gsLst>
          <a:lin ang="8100000" scaled="1"/>
          <a:tileRect/>
        </a:gradFill>
        <a:ln w="25400" cap="flat" cmpd="sng" algn="ctr">
          <a:solidFill>
            <a:schemeClr val="accent1"/>
          </a:solidFill>
          <a:prstDash val="solid"/>
        </a:ln>
        <a:effectLst/>
        <a:scene3d>
          <a:camera prst="orthographicFront"/>
          <a:lightRig rig="threePt" dir="t"/>
        </a:scene3d>
        <a:sp3d>
          <a:bevelT w="190500" h="38100"/>
        </a:sp3d>
      </c:spPr>
      <c:txPr>
        <a:bodyPr rot="0" spcFirstLastPara="1" vertOverflow="ellipsis" vert="horz" wrap="square" anchor="ctr" anchorCtr="1"/>
        <a:lstStyle/>
        <a:p>
          <a:pPr>
            <a:defRPr sz="1800" b="1" i="0" u="none" strike="noStrike" kern="1200" baseline="0">
              <a:solidFill>
                <a:schemeClr val="dk1"/>
              </a:solidFill>
              <a:latin typeface="+mn-lt"/>
              <a:ea typeface="+mn-ea"/>
              <a:cs typeface="+mn-cs"/>
            </a:defRPr>
          </a:pPr>
          <a:endParaRPr lang="en-US"/>
        </a:p>
      </c:txPr>
    </c:title>
    <c:autoTitleDeleted val="0"/>
    <c:plotArea>
      <c:layout>
        <c:manualLayout>
          <c:layoutTarget val="inner"/>
          <c:xMode val="edge"/>
          <c:yMode val="edge"/>
          <c:x val="8.2112319902910208E-2"/>
          <c:y val="0.2237199593105561"/>
          <c:w val="0.83562904842745578"/>
          <c:h val="0.53272128047128031"/>
        </c:manualLayout>
      </c:layout>
      <c:barChart>
        <c:barDir val="col"/>
        <c:grouping val="clustered"/>
        <c:varyColors val="0"/>
        <c:ser>
          <c:idx val="0"/>
          <c:order val="0"/>
          <c:tx>
            <c:strRef>
              <c:f>'100+'!$C$7</c:f>
              <c:strCache>
                <c:ptCount val="1"/>
                <c:pt idx="0">
                  <c:v>Rate</c:v>
                </c:pt>
              </c:strCache>
            </c:strRef>
          </c:tx>
          <c:spPr>
            <a:solidFill>
              <a:schemeClr val="accent1">
                <a:alpha val="85000"/>
              </a:schemeClr>
            </a:solidFill>
            <a:ln w="9525" cap="flat" cmpd="sng" algn="ctr">
              <a:solidFill>
                <a:schemeClr val="lt1">
                  <a:alpha val="50000"/>
                </a:schemeClr>
              </a:solidFill>
              <a:round/>
            </a:ln>
            <a:effectLst/>
            <a:scene3d>
              <a:camera prst="orthographicFront"/>
              <a:lightRig rig="threePt" dir="t"/>
            </a:scene3d>
            <a:sp3d>
              <a:bevelT w="190500" h="38100"/>
            </a:sp3d>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multiLvlStrRef>
              <c:f>'100+'!$A$8:$B$31</c:f>
              <c:multiLvlStrCache>
                <c:ptCount val="24"/>
                <c:lvl>
                  <c:pt idx="0">
                    <c:v>03</c:v>
                  </c:pt>
                  <c:pt idx="1">
                    <c:v>19</c:v>
                  </c:pt>
                  <c:pt idx="2">
                    <c:v>07</c:v>
                  </c:pt>
                  <c:pt idx="3">
                    <c:v>05</c:v>
                  </c:pt>
                  <c:pt idx="4">
                    <c:v>13</c:v>
                  </c:pt>
                  <c:pt idx="5">
                    <c:v>23</c:v>
                  </c:pt>
                  <c:pt idx="6">
                    <c:v>10</c:v>
                  </c:pt>
                  <c:pt idx="7">
                    <c:v>09</c:v>
                  </c:pt>
                  <c:pt idx="8">
                    <c:v>16</c:v>
                  </c:pt>
                  <c:pt idx="9">
                    <c:v>04</c:v>
                  </c:pt>
                  <c:pt idx="10">
                    <c:v>22</c:v>
                  </c:pt>
                  <c:pt idx="11">
                    <c:v>11</c:v>
                  </c:pt>
                  <c:pt idx="12">
                    <c:v>20</c:v>
                  </c:pt>
                  <c:pt idx="13">
                    <c:v>20</c:v>
                  </c:pt>
                  <c:pt idx="14">
                    <c:v>17</c:v>
                  </c:pt>
                  <c:pt idx="15">
                    <c:v>12</c:v>
                  </c:pt>
                  <c:pt idx="16">
                    <c:v>14</c:v>
                  </c:pt>
                  <c:pt idx="17">
                    <c:v>18</c:v>
                  </c:pt>
                  <c:pt idx="18">
                    <c:v>02</c:v>
                  </c:pt>
                  <c:pt idx="19">
                    <c:v>21</c:v>
                  </c:pt>
                  <c:pt idx="20">
                    <c:v>15</c:v>
                  </c:pt>
                  <c:pt idx="21">
                    <c:v>01</c:v>
                  </c:pt>
                  <c:pt idx="22">
                    <c:v>08</c:v>
                  </c:pt>
                  <c:pt idx="23">
                    <c:v>24</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13</c:v>
                  </c:pt>
                  <c:pt idx="14">
                    <c:v>15</c:v>
                  </c:pt>
                  <c:pt idx="15">
                    <c:v>16</c:v>
                  </c:pt>
                  <c:pt idx="16">
                    <c:v>17</c:v>
                  </c:pt>
                  <c:pt idx="17">
                    <c:v>18</c:v>
                  </c:pt>
                  <c:pt idx="18">
                    <c:v>19</c:v>
                  </c:pt>
                  <c:pt idx="19">
                    <c:v>20</c:v>
                  </c:pt>
                  <c:pt idx="20">
                    <c:v>21</c:v>
                  </c:pt>
                  <c:pt idx="21">
                    <c:v>22</c:v>
                  </c:pt>
                  <c:pt idx="22">
                    <c:v>23</c:v>
                  </c:pt>
                  <c:pt idx="23">
                    <c:v>24</c:v>
                  </c:pt>
                </c:lvl>
              </c:multiLvlStrCache>
            </c:multiLvlStrRef>
          </c:cat>
          <c:val>
            <c:numRef>
              <c:f>'100+'!$C$8:$C$31</c:f>
              <c:numCache>
                <c:formatCode>0.0%</c:formatCode>
                <c:ptCount val="24"/>
                <c:pt idx="0">
                  <c:v>0.34782608695652173</c:v>
                </c:pt>
                <c:pt idx="1">
                  <c:v>0.34426229508196721</c:v>
                </c:pt>
                <c:pt idx="2">
                  <c:v>0.31372549019607843</c:v>
                </c:pt>
                <c:pt idx="3">
                  <c:v>0.26640926640926643</c:v>
                </c:pt>
                <c:pt idx="4">
                  <c:v>0.25320512820512819</c:v>
                </c:pt>
                <c:pt idx="5">
                  <c:v>0.24183006535947713</c:v>
                </c:pt>
                <c:pt idx="6">
                  <c:v>0.23316062176165803</c:v>
                </c:pt>
                <c:pt idx="7">
                  <c:v>0.2289156626506024</c:v>
                </c:pt>
                <c:pt idx="8">
                  <c:v>0.22488038277511962</c:v>
                </c:pt>
                <c:pt idx="9">
                  <c:v>0.20909090909090908</c:v>
                </c:pt>
                <c:pt idx="10">
                  <c:v>0.20873015873015874</c:v>
                </c:pt>
                <c:pt idx="11">
                  <c:v>0.20664206642066421</c:v>
                </c:pt>
                <c:pt idx="12">
                  <c:v>0.18430034129692832</c:v>
                </c:pt>
                <c:pt idx="13">
                  <c:v>0.18430034129692832</c:v>
                </c:pt>
                <c:pt idx="14">
                  <c:v>0.16613418530351437</c:v>
                </c:pt>
                <c:pt idx="15">
                  <c:v>0.15851692638366469</c:v>
                </c:pt>
                <c:pt idx="16">
                  <c:v>0.1430817610062893</c:v>
                </c:pt>
                <c:pt idx="17">
                  <c:v>0.14184397163120568</c:v>
                </c:pt>
                <c:pt idx="18">
                  <c:v>0.14074074074074075</c:v>
                </c:pt>
                <c:pt idx="19">
                  <c:v>0.13413304252998909</c:v>
                </c:pt>
                <c:pt idx="20">
                  <c:v>0.13289962825278812</c:v>
                </c:pt>
                <c:pt idx="21">
                  <c:v>0.12301587301587301</c:v>
                </c:pt>
                <c:pt idx="22">
                  <c:v>0.11527093596059114</c:v>
                </c:pt>
                <c:pt idx="23">
                  <c:v>0.10377358490566038</c:v>
                </c:pt>
              </c:numCache>
            </c:numRef>
          </c:val>
          <c:extLst>
            <c:ext xmlns:c16="http://schemas.microsoft.com/office/drawing/2014/chart" uri="{C3380CC4-5D6E-409C-BE32-E72D297353CC}">
              <c16:uniqueId val="{00000000-0A8C-42A3-97D9-0AA500C44C91}"/>
            </c:ext>
          </c:extLst>
        </c:ser>
        <c:dLbls>
          <c:dLblPos val="inEnd"/>
          <c:showLegendKey val="0"/>
          <c:showVal val="1"/>
          <c:showCatName val="0"/>
          <c:showSerName val="0"/>
          <c:showPercent val="0"/>
          <c:showBubbleSize val="0"/>
        </c:dLbls>
        <c:gapWidth val="65"/>
        <c:axId val="211915328"/>
        <c:axId val="211915720"/>
      </c:barChart>
      <c:catAx>
        <c:axId val="211915328"/>
        <c:scaling>
          <c:orientation val="minMax"/>
        </c:scaling>
        <c:delete val="0"/>
        <c:axPos val="b"/>
        <c:title>
          <c:tx>
            <c:rich>
              <a:bodyPr rot="0" spcFirstLastPara="1" vertOverflow="ellipsis" vert="horz" wrap="square" anchor="ctr" anchorCtr="1"/>
              <a:lstStyle/>
              <a:p>
                <a:pPr>
                  <a:defRPr sz="1100" b="1" i="0" u="none" strike="noStrike" kern="1200" baseline="0">
                    <a:solidFill>
                      <a:schemeClr val="dk1">
                        <a:lumMod val="75000"/>
                        <a:lumOff val="25000"/>
                      </a:schemeClr>
                    </a:solidFill>
                    <a:latin typeface="+mn-lt"/>
                    <a:ea typeface="+mn-ea"/>
                    <a:cs typeface="+mn-cs"/>
                  </a:defRPr>
                </a:pPr>
                <a:r>
                  <a:rPr lang="en-US" sz="1100" b="1" i="0" baseline="0">
                    <a:effectLst/>
                  </a:rPr>
                  <a:t>Rank (horiz #) Region (vert #)</a:t>
                </a:r>
                <a:endParaRPr lang="en-US" sz="1100">
                  <a:effectLst/>
                </a:endParaRPr>
              </a:p>
            </c:rich>
          </c:tx>
          <c:layout>
            <c:manualLayout>
              <c:xMode val="edge"/>
              <c:yMode val="edge"/>
              <c:x val="0.34454469577658819"/>
              <c:y val="0.88560007324665813"/>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dk1">
                      <a:lumMod val="75000"/>
                      <a:lumOff val="25000"/>
                    </a:schemeClr>
                  </a:solidFill>
                  <a:latin typeface="+mn-lt"/>
                  <a:ea typeface="+mn-ea"/>
                  <a:cs typeface="+mn-cs"/>
                </a:defRPr>
              </a:pPr>
              <a:endParaRPr lang="en-US"/>
            </a:p>
          </c:txPr>
        </c:title>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5400000" spcFirstLastPara="1" vertOverflow="ellipsis" wrap="square" anchor="ctr" anchorCtr="1"/>
          <a:lstStyle/>
          <a:p>
            <a:pPr>
              <a:defRPr sz="1000" b="1" i="0" u="none" strike="noStrike" kern="1200" cap="all" baseline="0">
                <a:solidFill>
                  <a:schemeClr val="dk1">
                    <a:lumMod val="75000"/>
                    <a:lumOff val="25000"/>
                  </a:schemeClr>
                </a:solidFill>
                <a:latin typeface="+mn-lt"/>
                <a:ea typeface="+mn-ea"/>
                <a:cs typeface="+mn-cs"/>
              </a:defRPr>
            </a:pPr>
            <a:endParaRPr lang="en-US"/>
          </a:p>
        </c:txPr>
        <c:crossAx val="211915720"/>
        <c:crosses val="autoZero"/>
        <c:auto val="1"/>
        <c:lblAlgn val="ctr"/>
        <c:lblOffset val="100"/>
        <c:tickLblSkip val="2"/>
        <c:tickMarkSkip val="1"/>
        <c:noMultiLvlLbl val="0"/>
      </c:catAx>
      <c:valAx>
        <c:axId val="211915720"/>
        <c:scaling>
          <c:orientation val="minMax"/>
        </c:scaling>
        <c:delete val="0"/>
        <c:axPos val="l"/>
        <c:majorGridlines>
          <c:spPr>
            <a:ln w="9525" cap="flat" cmpd="sng" algn="ctr">
              <a:solidFill>
                <a:schemeClr val="tx1">
                  <a:lumMod val="50000"/>
                  <a:lumOff val="50000"/>
                  <a:alpha val="49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r>
                  <a:rPr lang="en-US" sz="1100"/>
                  <a:t>Penetration Rate</a:t>
                </a:r>
              </a:p>
            </c:rich>
          </c:tx>
          <c:layout>
            <c:manualLayout>
              <c:xMode val="edge"/>
              <c:yMode val="edge"/>
              <c:x val="3.8819302755334038E-2"/>
              <c:y val="0.43199926753341877"/>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chemeClr val="dk1">
                      <a:lumMod val="75000"/>
                      <a:lumOff val="25000"/>
                    </a:schemeClr>
                  </a:solidFill>
                  <a:latin typeface="+mn-lt"/>
                  <a:ea typeface="+mn-ea"/>
                  <a:cs typeface="+mn-cs"/>
                </a:defRPr>
              </a:pPr>
              <a:endParaRPr lang="en-US"/>
            </a:p>
          </c:txPr>
        </c:title>
        <c:numFmt formatCode="0%" sourceLinked="0"/>
        <c:majorTickMark val="none"/>
        <c:minorTickMark val="none"/>
        <c:tickLblPos val="none"/>
        <c:spPr>
          <a:noFill/>
          <a:ln>
            <a:solidFill>
              <a:schemeClr val="tx1">
                <a:lumMod val="50000"/>
                <a:lumOff val="50000"/>
              </a:schemeClr>
            </a:solid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211915328"/>
        <c:crosses val="autoZero"/>
        <c:crossBetween val="between"/>
      </c:valAx>
      <c:spPr>
        <a:noFill/>
        <a:ln>
          <a:noFill/>
        </a:ln>
        <a:effectLst/>
      </c:spPr>
    </c:plotArea>
    <c:legend>
      <c:legendPos val="b"/>
      <c:layout>
        <c:manualLayout>
          <c:xMode val="edge"/>
          <c:yMode val="edge"/>
          <c:x val="0.65035464670792398"/>
          <c:y val="0.89103717267899651"/>
          <c:w val="5.6101512490794765E-2"/>
          <c:h val="4.5580323986628056E-2"/>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gradFill flip="none" rotWithShape="1">
      <a:gsLst>
        <a:gs pos="64000">
          <a:schemeClr val="bg1">
            <a:lumMod val="85000"/>
          </a:schemeClr>
        </a:gs>
        <a:gs pos="46000">
          <a:schemeClr val="bg1">
            <a:lumMod val="75000"/>
          </a:schemeClr>
        </a:gs>
        <a:gs pos="22000">
          <a:schemeClr val="bg1">
            <a:lumMod val="85000"/>
          </a:schemeClr>
        </a:gs>
      </a:gsLst>
      <a:lin ang="16200000" scaled="1"/>
      <a:tileRect/>
    </a:gradFill>
    <a:ln w="9525" cap="flat" cmpd="sng" algn="ctr">
      <a:solidFill>
        <a:schemeClr val="dk1">
          <a:lumMod val="25000"/>
          <a:lumOff val="75000"/>
        </a:schemeClr>
      </a:solidFill>
      <a:round/>
    </a:ln>
    <a:effectLst/>
    <a:scene3d>
      <a:camera prst="orthographicFront"/>
      <a:lightRig rig="threePt" dir="t"/>
    </a:scene3d>
    <a:sp3d>
      <a:bevelT w="190500" h="38100"/>
    </a:sp3d>
  </c:spPr>
  <c:txPr>
    <a:bodyPr/>
    <a:lstStyle/>
    <a:p>
      <a:pPr>
        <a:defRPr/>
      </a:pPr>
      <a:endParaRPr lang="en-US"/>
    </a:p>
  </c:txPr>
  <c:printSettings>
    <c:headerFooter alignWithMargins="0"/>
    <c:pageMargins b="1" l="0.750000000000005" r="0.75000000000000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solidFill>
                <a:latin typeface="+mn-lt"/>
                <a:ea typeface="+mn-ea"/>
                <a:cs typeface="+mn-cs"/>
              </a:defRPr>
            </a:pPr>
            <a:r>
              <a:rPr lang="en-US" sz="1500">
                <a:solidFill>
                  <a:schemeClr val="dk1"/>
                </a:solidFill>
                <a:latin typeface="+mn-lt"/>
                <a:ea typeface="+mn-ea"/>
                <a:cs typeface="+mn-cs"/>
              </a:rPr>
              <a:t>Employer Market Penetration
Oct-Dec 2017
Employers with 0-4 Employees</a:t>
            </a:r>
            <a:endParaRPr lang="en-US" sz="1500"/>
          </a:p>
        </c:rich>
      </c:tx>
      <c:layout>
        <c:manualLayout>
          <c:xMode val="edge"/>
          <c:yMode val="edge"/>
          <c:x val="0.37849951799208803"/>
          <c:y val="3.3176051106819197E-2"/>
        </c:manualLayout>
      </c:layout>
      <c:overlay val="0"/>
      <c:spPr>
        <a:solidFill>
          <a:schemeClr val="lt1"/>
        </a:solidFill>
        <a:ln w="25400" cap="flat" cmpd="sng" algn="ctr">
          <a:solidFill>
            <a:schemeClr val="accent1"/>
          </a:solidFill>
          <a:prstDash val="solid"/>
        </a:ln>
        <a:effectLst/>
        <a:scene3d>
          <a:camera prst="orthographicFront"/>
          <a:lightRig rig="threePt" dir="t"/>
        </a:scene3d>
        <a:sp3d>
          <a:bevelT w="190500" h="38100"/>
        </a:sp3d>
      </c:spPr>
      <c:txPr>
        <a:bodyPr rot="0" spcFirstLastPara="1" vertOverflow="ellipsis" vert="horz" wrap="square" anchor="ctr" anchorCtr="1"/>
        <a:lstStyle/>
        <a:p>
          <a:pPr>
            <a:defRPr sz="1200" b="1" i="0" u="none" strike="noStrike" kern="1200" baseline="0">
              <a:solidFill>
                <a:schemeClr val="dk1"/>
              </a:solidFill>
              <a:latin typeface="+mn-lt"/>
              <a:ea typeface="+mn-ea"/>
              <a:cs typeface="+mn-cs"/>
            </a:defRPr>
          </a:pPr>
          <a:endParaRPr lang="en-US"/>
        </a:p>
      </c:txPr>
    </c:title>
    <c:autoTitleDeleted val="0"/>
    <c:plotArea>
      <c:layout>
        <c:manualLayout>
          <c:layoutTarget val="inner"/>
          <c:xMode val="edge"/>
          <c:yMode val="edge"/>
          <c:x val="0.11462882792352976"/>
          <c:y val="0.19669845986232853"/>
          <c:w val="0.78489289644825966"/>
          <c:h val="0.54622691031545589"/>
        </c:manualLayout>
      </c:layout>
      <c:barChart>
        <c:barDir val="col"/>
        <c:grouping val="clustered"/>
        <c:varyColors val="0"/>
        <c:ser>
          <c:idx val="0"/>
          <c:order val="0"/>
          <c:tx>
            <c:strRef>
              <c:f>'0-4'!$C$7</c:f>
              <c:strCache>
                <c:ptCount val="1"/>
                <c:pt idx="0">
                  <c:v>Rate</c:v>
                </c:pt>
              </c:strCache>
            </c:strRef>
          </c:tx>
          <c:spPr>
            <a:solidFill>
              <a:schemeClr val="accent1">
                <a:alpha val="85000"/>
              </a:schemeClr>
            </a:solidFill>
            <a:ln w="9525" cap="flat" cmpd="sng" algn="ctr">
              <a:solidFill>
                <a:schemeClr val="lt1">
                  <a:alpha val="50000"/>
                </a:schemeClr>
              </a:solidFill>
              <a:round/>
            </a:ln>
            <a:effectLst/>
            <a:scene3d>
              <a:camera prst="orthographicFront"/>
              <a:lightRig rig="threePt" dir="t"/>
            </a:scene3d>
            <a:sp3d>
              <a:bevelT w="190500" h="38100"/>
            </a:sp3d>
          </c:spPr>
          <c:invertIfNegative val="0"/>
          <c:dLbls>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multiLvlStrRef>
              <c:f>'0-4'!$A$8:$B$31</c:f>
              <c:multiLvlStrCache>
                <c:ptCount val="24"/>
                <c:lvl>
                  <c:pt idx="0">
                    <c:v>19</c:v>
                  </c:pt>
                  <c:pt idx="1">
                    <c:v>23</c:v>
                  </c:pt>
                  <c:pt idx="2">
                    <c:v>07</c:v>
                  </c:pt>
                  <c:pt idx="3">
                    <c:v>09</c:v>
                  </c:pt>
                  <c:pt idx="4">
                    <c:v>13</c:v>
                  </c:pt>
                  <c:pt idx="5">
                    <c:v>04</c:v>
                  </c:pt>
                  <c:pt idx="6">
                    <c:v>05</c:v>
                  </c:pt>
                  <c:pt idx="7">
                    <c:v>22</c:v>
                  </c:pt>
                  <c:pt idx="8">
                    <c:v>03</c:v>
                  </c:pt>
                  <c:pt idx="9">
                    <c:v>06</c:v>
                  </c:pt>
                  <c:pt idx="10">
                    <c:v>10</c:v>
                  </c:pt>
                  <c:pt idx="11">
                    <c:v>02</c:v>
                  </c:pt>
                  <c:pt idx="12">
                    <c:v>12</c:v>
                  </c:pt>
                  <c:pt idx="13">
                    <c:v>11</c:v>
                  </c:pt>
                  <c:pt idx="14">
                    <c:v>16</c:v>
                  </c:pt>
                  <c:pt idx="15">
                    <c:v>01</c:v>
                  </c:pt>
                  <c:pt idx="16">
                    <c:v>08</c:v>
                  </c:pt>
                  <c:pt idx="17">
                    <c:v>17</c:v>
                  </c:pt>
                  <c:pt idx="18">
                    <c:v>15</c:v>
                  </c:pt>
                  <c:pt idx="19">
                    <c:v>14</c:v>
                  </c:pt>
                  <c:pt idx="20">
                    <c:v>21</c:v>
                  </c:pt>
                  <c:pt idx="21">
                    <c:v>20</c:v>
                  </c:pt>
                  <c:pt idx="22">
                    <c:v>18</c:v>
                  </c:pt>
                  <c:pt idx="23">
                    <c:v>24</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lvl>
              </c:multiLvlStrCache>
            </c:multiLvlStrRef>
          </c:cat>
          <c:val>
            <c:numRef>
              <c:f>'0-4'!$C$8:$C$31</c:f>
              <c:numCache>
                <c:formatCode>0.0%</c:formatCode>
                <c:ptCount val="24"/>
                <c:pt idx="0">
                  <c:v>5.3785900783289819E-2</c:v>
                </c:pt>
                <c:pt idx="1">
                  <c:v>4.5391867173209512E-2</c:v>
                </c:pt>
                <c:pt idx="2">
                  <c:v>3.8180341186027617E-2</c:v>
                </c:pt>
                <c:pt idx="3">
                  <c:v>3.6426116838487975E-2</c:v>
                </c:pt>
                <c:pt idx="4">
                  <c:v>3.4404380617832422E-2</c:v>
                </c:pt>
                <c:pt idx="5">
                  <c:v>3.3893395133256086E-2</c:v>
                </c:pt>
                <c:pt idx="6">
                  <c:v>3.3628318584070796E-2</c:v>
                </c:pt>
                <c:pt idx="7">
                  <c:v>3.2871827144954902E-2</c:v>
                </c:pt>
                <c:pt idx="8">
                  <c:v>3.1166518254674976E-2</c:v>
                </c:pt>
                <c:pt idx="9">
                  <c:v>2.7972027972027972E-2</c:v>
                </c:pt>
                <c:pt idx="10">
                  <c:v>2.3432299294368259E-2</c:v>
                </c:pt>
                <c:pt idx="11">
                  <c:v>2.0312206131277037E-2</c:v>
                </c:pt>
                <c:pt idx="12">
                  <c:v>1.9780801376055746E-2</c:v>
                </c:pt>
                <c:pt idx="13">
                  <c:v>1.7995832544042432E-2</c:v>
                </c:pt>
                <c:pt idx="14">
                  <c:v>1.7665130568356373E-2</c:v>
                </c:pt>
                <c:pt idx="15">
                  <c:v>1.4560099132589838E-2</c:v>
                </c:pt>
                <c:pt idx="16">
                  <c:v>1.4393243987516064E-2</c:v>
                </c:pt>
                <c:pt idx="17">
                  <c:v>1.4045681281176161E-2</c:v>
                </c:pt>
                <c:pt idx="18">
                  <c:v>1.3994464585038786E-2</c:v>
                </c:pt>
                <c:pt idx="19">
                  <c:v>1.3321366148613539E-2</c:v>
                </c:pt>
                <c:pt idx="20">
                  <c:v>1.3053746139672489E-2</c:v>
                </c:pt>
                <c:pt idx="21">
                  <c:v>1.2608550434201737E-2</c:v>
                </c:pt>
                <c:pt idx="22">
                  <c:v>1.04E-2</c:v>
                </c:pt>
                <c:pt idx="23">
                  <c:v>7.8516158397815197E-3</c:v>
                </c:pt>
              </c:numCache>
            </c:numRef>
          </c:val>
          <c:extLst>
            <c:ext xmlns:c16="http://schemas.microsoft.com/office/drawing/2014/chart" uri="{C3380CC4-5D6E-409C-BE32-E72D297353CC}">
              <c16:uniqueId val="{00000000-7D2D-4D2F-B293-94BEE5442138}"/>
            </c:ext>
          </c:extLst>
        </c:ser>
        <c:dLbls>
          <c:dLblPos val="inEnd"/>
          <c:showLegendKey val="0"/>
          <c:showVal val="1"/>
          <c:showCatName val="0"/>
          <c:showSerName val="0"/>
          <c:showPercent val="0"/>
          <c:showBubbleSize val="0"/>
        </c:dLbls>
        <c:gapWidth val="65"/>
        <c:axId val="240914224"/>
        <c:axId val="240914616"/>
      </c:barChart>
      <c:catAx>
        <c:axId val="240914224"/>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dk1">
                        <a:lumMod val="75000"/>
                        <a:lumOff val="25000"/>
                      </a:schemeClr>
                    </a:solidFill>
                    <a:latin typeface="+mn-lt"/>
                    <a:ea typeface="+mn-ea"/>
                    <a:cs typeface="+mn-cs"/>
                  </a:defRPr>
                </a:pPr>
                <a:r>
                  <a:rPr lang="en-US"/>
                  <a:t>Rank (horiz #) Region (vert #)</a:t>
                </a:r>
              </a:p>
            </c:rich>
          </c:tx>
          <c:layout>
            <c:manualLayout>
              <c:xMode val="edge"/>
              <c:yMode val="edge"/>
              <c:x val="0.32187368676170758"/>
              <c:y val="0.91383746842965385"/>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dk1">
                      <a:lumMod val="75000"/>
                      <a:lumOff val="25000"/>
                    </a:schemeClr>
                  </a:solidFill>
                  <a:latin typeface="+mn-lt"/>
                  <a:ea typeface="+mn-ea"/>
                  <a:cs typeface="+mn-cs"/>
                </a:defRPr>
              </a:pPr>
              <a:endParaRPr lang="en-US"/>
            </a:p>
          </c:txPr>
        </c:title>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5400000" spcFirstLastPara="1" vertOverflow="ellipsis" wrap="square" anchor="ctr" anchorCtr="1"/>
          <a:lstStyle/>
          <a:p>
            <a:pPr>
              <a:defRPr sz="1000" b="1" i="0" u="none" strike="noStrike" kern="1200" cap="all" baseline="0">
                <a:solidFill>
                  <a:schemeClr val="dk1">
                    <a:lumMod val="75000"/>
                    <a:lumOff val="25000"/>
                  </a:schemeClr>
                </a:solidFill>
                <a:latin typeface="+mn-lt"/>
                <a:ea typeface="+mn-ea"/>
                <a:cs typeface="+mn-cs"/>
              </a:defRPr>
            </a:pPr>
            <a:endParaRPr lang="en-US"/>
          </a:p>
        </c:txPr>
        <c:crossAx val="240914616"/>
        <c:crosses val="autoZero"/>
        <c:auto val="1"/>
        <c:lblAlgn val="ctr"/>
        <c:lblOffset val="100"/>
        <c:tickLblSkip val="2"/>
        <c:tickMarkSkip val="1"/>
        <c:noMultiLvlLbl val="0"/>
      </c:catAx>
      <c:valAx>
        <c:axId val="240914616"/>
        <c:scaling>
          <c:orientation val="minMax"/>
          <c:max val="8.0000000000000043E-2"/>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5400000" spcFirstLastPara="1" vertOverflow="ellipsis" vert="horz" wrap="square" anchor="ctr" anchorCtr="1"/>
              <a:lstStyle/>
              <a:p>
                <a:pPr>
                  <a:defRPr sz="1000" b="1" i="0" u="none" strike="noStrike" kern="1200" baseline="0">
                    <a:solidFill>
                      <a:schemeClr val="dk1">
                        <a:lumMod val="75000"/>
                        <a:lumOff val="25000"/>
                      </a:schemeClr>
                    </a:solidFill>
                    <a:latin typeface="+mn-lt"/>
                    <a:ea typeface="+mn-ea"/>
                    <a:cs typeface="+mn-cs"/>
                  </a:defRPr>
                </a:pPr>
                <a:r>
                  <a:rPr lang="en-US"/>
                  <a:t>Penetration Rate</a:t>
                </a:r>
              </a:p>
            </c:rich>
          </c:tx>
          <c:layout>
            <c:manualLayout>
              <c:xMode val="edge"/>
              <c:yMode val="edge"/>
              <c:x val="4.8681384895228136E-2"/>
              <c:y val="0.44125676973305167"/>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dk1">
                      <a:lumMod val="75000"/>
                      <a:lumOff val="25000"/>
                    </a:schemeClr>
                  </a:solidFill>
                  <a:latin typeface="+mn-lt"/>
                  <a:ea typeface="+mn-ea"/>
                  <a:cs typeface="+mn-cs"/>
                </a:defRPr>
              </a:pPr>
              <a:endParaRPr lang="en-US"/>
            </a:p>
          </c:txPr>
        </c:title>
        <c:numFmt formatCode="0.0%" sourceLinked="0"/>
        <c:majorTickMark val="none"/>
        <c:minorTickMark val="none"/>
        <c:tickLblPos val="nextTo"/>
        <c:crossAx val="240914224"/>
        <c:crosses val="autoZero"/>
        <c:crossBetween val="between"/>
      </c:valAx>
      <c:spPr>
        <a:noFill/>
        <a:ln>
          <a:noFill/>
        </a:ln>
        <a:effectLst/>
      </c:spPr>
    </c:plotArea>
    <c:legend>
      <c:legendPos val="b"/>
      <c:layout>
        <c:manualLayout>
          <c:xMode val="edge"/>
          <c:yMode val="edge"/>
          <c:x val="0.59158103083315206"/>
          <c:y val="0.91226385381072672"/>
          <c:w val="5.1946502212589139E-2"/>
          <c:h val="4.4104666794699446E-2"/>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a:scene3d>
      <a:camera prst="orthographicFront"/>
      <a:lightRig rig="threePt" dir="t"/>
    </a:scene3d>
    <a:sp3d>
      <a:bevelT w="190500" h="38100"/>
    </a:sp3d>
  </c:spPr>
  <c:txPr>
    <a:bodyPr/>
    <a:lstStyle/>
    <a:p>
      <a:pPr>
        <a:defRPr sz="1000" b="1"/>
      </a:pPr>
      <a:endParaRPr lang="en-US"/>
    </a:p>
  </c:txPr>
  <c:printSettings>
    <c:headerFooter alignWithMargins="0"/>
    <c:pageMargins b="1" l="0.750000000000005" r="0.750000000000005" t="1" header="0.5" footer="0.5"/>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gradFill>
        <a:gsLst>
          <a:gs pos="100000">
            <a:schemeClr val="dk1">
              <a:lumMod val="95000"/>
              <a:lumOff val="5000"/>
            </a:schemeClr>
          </a:gs>
          <a:gs pos="0">
            <a:schemeClr val="dk1">
              <a:lumMod val="75000"/>
              <a:lumOff val="25000"/>
            </a:schemeClr>
          </a:gs>
        </a:gsLst>
        <a:path path="circle">
          <a:fillToRect l="50000" t="50000" r="50000" b="50000"/>
        </a:path>
      </a:gradFill>
      <a:ln w="9525">
        <a:solidFill>
          <a:schemeClr val="dk1">
            <a:lumMod val="75000"/>
            <a:lumOff val="25000"/>
          </a:schemeClr>
        </a:solidFill>
      </a:ln>
    </cs:spPr>
  </cs:downBar>
  <cs:dropLine>
    <cs:lnRef idx="0"/>
    <cs:fillRef idx="0"/>
    <cs:effectRef idx="0"/>
    <cs:fontRef idx="minor">
      <a:schemeClr val="tx1"/>
    </cs:fontRef>
    <cs:spPr>
      <a:ln w="9525" cap="flat" cmpd="sng" algn="ctr">
        <a:solidFill>
          <a:schemeClr val="lt1"/>
        </a:solidFill>
        <a:round/>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cap="flat" cmpd="sng" algn="ctr">
        <a:solidFill>
          <a:schemeClr val="lt1"/>
        </a:solidFill>
        <a:round/>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gradFill>
        <a:gsLst>
          <a:gs pos="100000">
            <a:schemeClr val="lt1">
              <a:lumMod val="85000"/>
            </a:schemeClr>
          </a:gs>
          <a:gs pos="0">
            <a:schemeClr val="lt1"/>
          </a:gs>
        </a:gsLst>
        <a:path path="circle">
          <a:fillToRect l="50000" t="50000" r="50000" b="50000"/>
        </a:path>
      </a:gradFill>
      <a:ln w="9525" cap="flat" cmpd="sng" algn="ctr">
        <a:solidFill>
          <a:schemeClr val="lt1"/>
        </a:solidFill>
        <a:round/>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32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gradFill>
        <a:gsLst>
          <a:gs pos="100000">
            <a:schemeClr val="dk1">
              <a:lumMod val="95000"/>
              <a:lumOff val="5000"/>
            </a:schemeClr>
          </a:gs>
          <a:gs pos="0">
            <a:schemeClr val="dk1">
              <a:lumMod val="75000"/>
              <a:lumOff val="25000"/>
            </a:schemeClr>
          </a:gs>
        </a:gsLst>
        <a:path path="circle">
          <a:fillToRect l="50000" t="50000" r="50000" b="50000"/>
        </a:path>
      </a:gradFill>
      <a:ln w="9525">
        <a:solidFill>
          <a:schemeClr val="dk1">
            <a:lumMod val="75000"/>
            <a:lumOff val="25000"/>
          </a:schemeClr>
        </a:solidFill>
      </a:ln>
    </cs:spPr>
  </cs:downBar>
  <cs:dropLine>
    <cs:lnRef idx="0"/>
    <cs:fillRef idx="0"/>
    <cs:effectRef idx="0"/>
    <cs:fontRef idx="minor">
      <a:schemeClr val="tx1"/>
    </cs:fontRef>
    <cs:spPr>
      <a:ln w="9525" cap="flat" cmpd="sng" algn="ctr">
        <a:solidFill>
          <a:schemeClr val="lt1"/>
        </a:solidFill>
        <a:round/>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cap="flat" cmpd="sng" algn="ctr">
        <a:solidFill>
          <a:schemeClr val="lt1"/>
        </a:solidFill>
        <a:round/>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gradFill>
        <a:gsLst>
          <a:gs pos="100000">
            <a:schemeClr val="lt1">
              <a:lumMod val="85000"/>
            </a:schemeClr>
          </a:gs>
          <a:gs pos="0">
            <a:schemeClr val="lt1"/>
          </a:gs>
        </a:gsLst>
        <a:path path="circle">
          <a:fillToRect l="50000" t="50000" r="50000" b="50000"/>
        </a:path>
      </a:gradFill>
      <a:ln w="9525" cap="flat" cmpd="sng" algn="ctr">
        <a:solidFill>
          <a:schemeClr val="lt1"/>
        </a:solidFill>
        <a:round/>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571500</xdr:colOff>
      <xdr:row>4</xdr:row>
      <xdr:rowOff>9525</xdr:rowOff>
    </xdr:from>
    <xdr:to>
      <xdr:col>13</xdr:col>
      <xdr:colOff>600075</xdr:colOff>
      <xdr:row>31</xdr:row>
      <xdr:rowOff>104775</xdr:rowOff>
    </xdr:to>
    <xdr:sp macro="" textlink="">
      <xdr:nvSpPr>
        <xdr:cNvPr id="2" name="Rectangle 1">
          <a:extLst>
            <a:ext uri="{FF2B5EF4-FFF2-40B4-BE49-F238E27FC236}">
              <a16:creationId xmlns:a16="http://schemas.microsoft.com/office/drawing/2014/main" id="{16038EBD-7420-437E-A5E1-152B131052CC}"/>
            </a:ext>
          </a:extLst>
        </xdr:cNvPr>
        <xdr:cNvSpPr/>
      </xdr:nvSpPr>
      <xdr:spPr>
        <a:xfrm>
          <a:off x="571500" y="657225"/>
          <a:ext cx="7591425" cy="4495800"/>
        </a:xfrm>
        <a:prstGeom prst="rect">
          <a:avLst/>
        </a:prstGeom>
        <a:solidFill>
          <a:schemeClr val="bg1">
            <a:lumMod val="65000"/>
          </a:schemeClr>
        </a:solidFill>
        <a:ln>
          <a:solidFill>
            <a:sysClr val="windowText" lastClr="000000"/>
          </a:solidFill>
        </a:ln>
        <a:effectLst>
          <a:outerShdw blurRad="50800" dist="38100" dir="5400000" algn="t" rotWithShape="0">
            <a:prstClr val="black">
              <a:alpha val="40000"/>
            </a:prstClr>
          </a:outerShdw>
        </a:effectLst>
        <a:scene3d>
          <a:camera prst="orthographicFront">
            <a:rot lat="0" lon="0" rev="0"/>
          </a:camera>
          <a:lightRig rig="contrasting" dir="t">
            <a:rot lat="0" lon="0" rev="7800000"/>
          </a:lightRig>
        </a:scene3d>
        <a:sp3d>
          <a:bevelT w="139700" h="139700"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314324</xdr:colOff>
      <xdr:row>5</xdr:row>
      <xdr:rowOff>142875</xdr:rowOff>
    </xdr:from>
    <xdr:to>
      <xdr:col>13</xdr:col>
      <xdr:colOff>247649</xdr:colOff>
      <xdr:row>29</xdr:row>
      <xdr:rowOff>114300</xdr:rowOff>
    </xdr:to>
    <xdr:sp macro="" textlink="">
      <xdr:nvSpPr>
        <xdr:cNvPr id="3" name="TextBox 2">
          <a:extLst>
            <a:ext uri="{FF2B5EF4-FFF2-40B4-BE49-F238E27FC236}">
              <a16:creationId xmlns:a16="http://schemas.microsoft.com/office/drawing/2014/main" id="{12EA5FD5-DD6D-4DAC-863B-09483235E0C4}"/>
            </a:ext>
          </a:extLst>
        </xdr:cNvPr>
        <xdr:cNvSpPr txBox="1"/>
      </xdr:nvSpPr>
      <xdr:spPr>
        <a:xfrm>
          <a:off x="923924" y="952500"/>
          <a:ext cx="6886575" cy="3886200"/>
        </a:xfrm>
        <a:prstGeom prst="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lang="en-US" sz="2800"/>
            <a:t>Employer Market Penetration Rates </a:t>
          </a:r>
          <a:br>
            <a:rPr lang="en-US" sz="3200"/>
          </a:br>
          <a:br>
            <a:rPr lang="en-US" sz="1100"/>
          </a:br>
          <a:r>
            <a:rPr lang="en-US" sz="1800"/>
            <a:t>Statewide and for each Region</a:t>
          </a:r>
          <a:br>
            <a:rPr lang="en-US" sz="1800"/>
          </a:br>
          <a:r>
            <a:rPr lang="en-US" sz="1800"/>
            <a:t>Based on Employer Size </a:t>
          </a:r>
        </a:p>
        <a:p>
          <a:pPr algn="ctr"/>
          <a:br>
            <a:rPr lang="en-US" sz="1800"/>
          </a:br>
          <a:br>
            <a:rPr lang="en-US" sz="1800"/>
          </a:br>
          <a:r>
            <a:rPr lang="en-US" sz="1800"/>
            <a:t>Matches</a:t>
          </a:r>
          <a:r>
            <a:rPr lang="en-US" sz="1800" baseline="0"/>
            <a:t> made between </a:t>
          </a:r>
          <a:r>
            <a:rPr lang="en-US" sz="1800"/>
            <a:t>Employers in LMS EQUI file </a:t>
          </a:r>
          <a:br>
            <a:rPr lang="en-US" sz="1800"/>
          </a:br>
          <a:r>
            <a:rPr lang="en-US" sz="1800"/>
            <a:t>(at the business establishment level)  and </a:t>
          </a:r>
          <a:br>
            <a:rPr lang="en-US" sz="1800"/>
          </a:br>
          <a:r>
            <a:rPr lang="en-US" sz="1800"/>
            <a:t>Employ</a:t>
          </a:r>
          <a:r>
            <a:rPr lang="en-US" sz="1800" baseline="0"/>
            <a:t> Florida</a:t>
          </a:r>
          <a:r>
            <a:rPr lang="en-US" sz="1800"/>
            <a:t> Employers who have been served</a:t>
          </a:r>
        </a:p>
        <a:p>
          <a:pPr algn="ctr"/>
          <a:br>
            <a:rPr lang="en-US" sz="1800"/>
          </a:br>
          <a:r>
            <a:rPr lang="en-US" sz="1800"/>
            <a:t>For the Calendar Year Period </a:t>
          </a:r>
          <a:br>
            <a:rPr lang="en-US" sz="1800"/>
          </a:br>
          <a:r>
            <a:rPr lang="en-US" sz="1800"/>
            <a:t>Oct-Dec 2017</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161925</xdr:rowOff>
    </xdr:from>
    <xdr:to>
      <xdr:col>8</xdr:col>
      <xdr:colOff>476250</xdr:colOff>
      <xdr:row>40</xdr:row>
      <xdr:rowOff>152400</xdr:rowOff>
    </xdr:to>
    <xdr:graphicFrame macro="">
      <xdr:nvGraphicFramePr>
        <xdr:cNvPr id="6163" name="Chart 10">
          <a:extLst>
            <a:ext uri="{FF2B5EF4-FFF2-40B4-BE49-F238E27FC236}">
              <a16:creationId xmlns:a16="http://schemas.microsoft.com/office/drawing/2014/main" id="{00000000-0008-0000-0300-000013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333375</xdr:colOff>
      <xdr:row>0</xdr:row>
      <xdr:rowOff>85725</xdr:rowOff>
    </xdr:from>
    <xdr:to>
      <xdr:col>10</xdr:col>
      <xdr:colOff>161925</xdr:colOff>
      <xdr:row>23</xdr:row>
      <xdr:rowOff>104775</xdr:rowOff>
    </xdr:to>
    <xdr:graphicFrame macro="">
      <xdr:nvGraphicFramePr>
        <xdr:cNvPr id="8211" name="Chart 1">
          <a:extLst>
            <a:ext uri="{FF2B5EF4-FFF2-40B4-BE49-F238E27FC236}">
              <a16:creationId xmlns:a16="http://schemas.microsoft.com/office/drawing/2014/main" id="{00000000-0008-0000-0400-000013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0</xdr:row>
      <xdr:rowOff>0</xdr:rowOff>
    </xdr:from>
    <xdr:to>
      <xdr:col>9</xdr:col>
      <xdr:colOff>0</xdr:colOff>
      <xdr:row>0</xdr:row>
      <xdr:rowOff>0</xdr:rowOff>
    </xdr:to>
    <xdr:graphicFrame macro="">
      <xdr:nvGraphicFramePr>
        <xdr:cNvPr id="8212" name="Chart 2">
          <a:extLst>
            <a:ext uri="{FF2B5EF4-FFF2-40B4-BE49-F238E27FC236}">
              <a16:creationId xmlns:a16="http://schemas.microsoft.com/office/drawing/2014/main" id="{00000000-0008-0000-0400-000014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169335</xdr:colOff>
      <xdr:row>1</xdr:row>
      <xdr:rowOff>105835</xdr:rowOff>
    </xdr:from>
    <xdr:to>
      <xdr:col>21</xdr:col>
      <xdr:colOff>201083</xdr:colOff>
      <xdr:row>36</xdr:row>
      <xdr:rowOff>148166</xdr:rowOff>
    </xdr:to>
    <xdr:graphicFrame macro="">
      <xdr:nvGraphicFramePr>
        <xdr:cNvPr id="1035" name="Chart 1">
          <a:extLst>
            <a:ext uri="{FF2B5EF4-FFF2-40B4-BE49-F238E27FC236}">
              <a16:creationId xmlns:a16="http://schemas.microsoft.com/office/drawing/2014/main" id="{00000000-0008-0000-0500-00000B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190501</xdr:colOff>
      <xdr:row>3</xdr:row>
      <xdr:rowOff>83608</xdr:rowOff>
    </xdr:from>
    <xdr:to>
      <xdr:col>19</xdr:col>
      <xdr:colOff>10584</xdr:colOff>
      <xdr:row>37</xdr:row>
      <xdr:rowOff>63500</xdr:rowOff>
    </xdr:to>
    <xdr:graphicFrame macro="">
      <xdr:nvGraphicFramePr>
        <xdr:cNvPr id="2" name="Chart 2">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499532</xdr:colOff>
      <xdr:row>1</xdr:row>
      <xdr:rowOff>41275</xdr:rowOff>
    </xdr:from>
    <xdr:to>
      <xdr:col>21</xdr:col>
      <xdr:colOff>0</xdr:colOff>
      <xdr:row>35</xdr:row>
      <xdr:rowOff>116416</xdr:rowOff>
    </xdr:to>
    <xdr:graphicFrame macro="">
      <xdr:nvGraphicFramePr>
        <xdr:cNvPr id="3083" name="Chart 2">
          <a:extLst>
            <a:ext uri="{FF2B5EF4-FFF2-40B4-BE49-F238E27FC236}">
              <a16:creationId xmlns:a16="http://schemas.microsoft.com/office/drawing/2014/main" id="{00000000-0008-0000-0700-00000B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xdr:col>
      <xdr:colOff>63503</xdr:colOff>
      <xdr:row>1</xdr:row>
      <xdr:rowOff>0</xdr:rowOff>
    </xdr:from>
    <xdr:to>
      <xdr:col>21</xdr:col>
      <xdr:colOff>412751</xdr:colOff>
      <xdr:row>34</xdr:row>
      <xdr:rowOff>63500</xdr:rowOff>
    </xdr:to>
    <xdr:graphicFrame macro="">
      <xdr:nvGraphicFramePr>
        <xdr:cNvPr id="2058" name="Chart 1">
          <a:extLst>
            <a:ext uri="{FF2B5EF4-FFF2-40B4-BE49-F238E27FC236}">
              <a16:creationId xmlns:a16="http://schemas.microsoft.com/office/drawing/2014/main" id="{00000000-0008-0000-0800-00000A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391584</xdr:colOff>
      <xdr:row>1</xdr:row>
      <xdr:rowOff>95250</xdr:rowOff>
    </xdr:from>
    <xdr:to>
      <xdr:col>20</xdr:col>
      <xdr:colOff>433916</xdr:colOff>
      <xdr:row>33</xdr:row>
      <xdr:rowOff>84666</xdr:rowOff>
    </xdr:to>
    <xdr:graphicFrame macro="">
      <xdr:nvGraphicFramePr>
        <xdr:cNvPr id="4108" name="Chart 2">
          <a:extLst>
            <a:ext uri="{FF2B5EF4-FFF2-40B4-BE49-F238E27FC236}">
              <a16:creationId xmlns:a16="http://schemas.microsoft.com/office/drawing/2014/main" id="{00000000-0008-0000-0900-00000C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3:K25"/>
  <sheetViews>
    <sheetView tabSelected="1" zoomScaleNormal="100" zoomScaleSheetLayoutView="130" workbookViewId="0">
      <selection activeCell="F35" sqref="F35"/>
    </sheetView>
  </sheetViews>
  <sheetFormatPr defaultRowHeight="12.75"/>
  <cols>
    <col min="11" max="11" width="3.7109375" customWidth="1"/>
  </cols>
  <sheetData>
    <row r="3" spans="7:11">
      <c r="G3" t="s">
        <v>80</v>
      </c>
    </row>
    <row r="4" spans="7:11">
      <c r="K4" s="42"/>
    </row>
    <row r="25" spans="2:3" ht="15">
      <c r="B25" s="13"/>
      <c r="C25" s="14"/>
    </row>
  </sheetData>
  <phoneticPr fontId="8" type="noConversion"/>
  <pageMargins left="0.75" right="0.75" top="1" bottom="1" header="0.5" footer="0.5"/>
  <pageSetup scale="91" orientation="portrait" horizontalDpi="4294967295" r:id="rId1"/>
  <headerFooter alignWithMargins="0">
    <oddHeader>&amp;L&amp;D&amp;R&amp;P of &amp;N</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GL289"/>
  <sheetViews>
    <sheetView zoomScale="90" zoomScaleNormal="90" zoomScaleSheetLayoutView="100" workbookViewId="0">
      <selection activeCell="W14" sqref="W14"/>
    </sheetView>
  </sheetViews>
  <sheetFormatPr defaultRowHeight="12.75"/>
  <cols>
    <col min="1" max="1" width="9.28515625" style="149" customWidth="1"/>
    <col min="2" max="11" width="8.28515625" style="149" customWidth="1"/>
    <col min="12" max="12" width="10" style="149" customWidth="1"/>
    <col min="13" max="13" width="8.28515625" style="149" customWidth="1"/>
    <col min="14" max="14" width="8.28515625" style="192" customWidth="1"/>
    <col min="15" max="22" width="8.28515625" style="149" customWidth="1"/>
    <col min="23" max="23" width="9.140625" style="149" customWidth="1"/>
    <col min="24" max="26" width="0" style="149" hidden="1" customWidth="1"/>
    <col min="27" max="16384" width="9.140625" style="149"/>
  </cols>
  <sheetData>
    <row r="1" spans="1:26">
      <c r="B1" s="285"/>
      <c r="C1" s="285" t="s">
        <v>59</v>
      </c>
      <c r="D1" s="268">
        <f>$J$64</f>
        <v>9622</v>
      </c>
      <c r="X1" s="149" t="s">
        <v>145</v>
      </c>
      <c r="Y1" s="149" t="s">
        <v>105</v>
      </c>
      <c r="Z1" s="149" t="s">
        <v>68</v>
      </c>
    </row>
    <row r="2" spans="1:26">
      <c r="A2" s="333" t="s">
        <v>62</v>
      </c>
      <c r="B2" s="333"/>
      <c r="C2" s="333"/>
      <c r="D2" s="268">
        <f>$K$64</f>
        <v>407793</v>
      </c>
      <c r="X2" s="149">
        <v>6362</v>
      </c>
      <c r="Y2" s="149">
        <v>0</v>
      </c>
      <c r="Z2" s="149" t="s">
        <v>6</v>
      </c>
    </row>
    <row r="3" spans="1:26">
      <c r="B3" s="200"/>
      <c r="C3" s="208" t="s">
        <v>60</v>
      </c>
      <c r="D3" s="313">
        <f>$K$67</f>
        <v>2.3595304480459448E-2</v>
      </c>
      <c r="X3" s="149">
        <v>6</v>
      </c>
      <c r="Y3" s="149">
        <v>1</v>
      </c>
      <c r="Z3" s="149" t="s">
        <v>6</v>
      </c>
    </row>
    <row r="4" spans="1:26">
      <c r="L4" s="270"/>
      <c r="X4" s="149">
        <v>16</v>
      </c>
      <c r="Y4" s="149">
        <v>3</v>
      </c>
      <c r="Z4" s="149" t="s">
        <v>6</v>
      </c>
    </row>
    <row r="5" spans="1:26">
      <c r="L5" s="270"/>
      <c r="X5" s="149">
        <v>44</v>
      </c>
      <c r="Y5" s="149">
        <v>6</v>
      </c>
      <c r="Z5" s="149" t="s">
        <v>6</v>
      </c>
    </row>
    <row r="6" spans="1:26" ht="13.5" thickBot="1">
      <c r="A6" s="149" t="s">
        <v>58</v>
      </c>
      <c r="X6" s="149">
        <v>28</v>
      </c>
      <c r="Y6" s="149">
        <v>7</v>
      </c>
      <c r="Z6" s="149" t="s">
        <v>6</v>
      </c>
    </row>
    <row r="7" spans="1:26">
      <c r="A7" s="287" t="s">
        <v>54</v>
      </c>
      <c r="B7" s="304" t="s">
        <v>170</v>
      </c>
      <c r="C7" s="289" t="s">
        <v>53</v>
      </c>
      <c r="X7" s="149">
        <v>5209</v>
      </c>
      <c r="Y7" s="149">
        <v>0</v>
      </c>
      <c r="Z7" s="149" t="s">
        <v>7</v>
      </c>
    </row>
    <row r="8" spans="1:26">
      <c r="A8" s="326">
        <v>1</v>
      </c>
      <c r="B8" s="271" t="str">
        <f t="shared" ref="B8:B31" si="0">VLOOKUP(A:A,$M$40:$N$63,2,FALSE)</f>
        <v>19</v>
      </c>
      <c r="C8" s="328">
        <f t="shared" ref="C8:C31" si="1">SUMIF($M$40:$M$63,$A8,$L$40:$L$63)</f>
        <v>5.3785900783289819E-2</v>
      </c>
      <c r="X8" s="149">
        <v>12</v>
      </c>
      <c r="Y8" s="149">
        <v>1</v>
      </c>
      <c r="Z8" s="149" t="s">
        <v>7</v>
      </c>
    </row>
    <row r="9" spans="1:26">
      <c r="A9" s="326">
        <v>2</v>
      </c>
      <c r="B9" s="271" t="str">
        <f t="shared" si="0"/>
        <v>23</v>
      </c>
      <c r="C9" s="328">
        <f t="shared" si="1"/>
        <v>4.5391867173209512E-2</v>
      </c>
      <c r="X9" s="149">
        <v>2</v>
      </c>
      <c r="Y9" s="149">
        <v>2</v>
      </c>
      <c r="Z9" s="149" t="s">
        <v>7</v>
      </c>
    </row>
    <row r="10" spans="1:26">
      <c r="A10" s="326">
        <v>3</v>
      </c>
      <c r="B10" s="271" t="str">
        <f t="shared" si="0"/>
        <v>07</v>
      </c>
      <c r="C10" s="328">
        <f t="shared" si="1"/>
        <v>3.8180341186027617E-2</v>
      </c>
      <c r="X10" s="149">
        <v>14</v>
      </c>
      <c r="Y10" s="149">
        <v>3</v>
      </c>
      <c r="Z10" s="149" t="s">
        <v>7</v>
      </c>
    </row>
    <row r="11" spans="1:26">
      <c r="A11" s="326">
        <v>4</v>
      </c>
      <c r="B11" s="271" t="str">
        <f t="shared" si="0"/>
        <v>09</v>
      </c>
      <c r="C11" s="328">
        <f t="shared" si="1"/>
        <v>3.6426116838487975E-2</v>
      </c>
      <c r="X11" s="149">
        <v>43</v>
      </c>
      <c r="Y11" s="149">
        <v>6</v>
      </c>
      <c r="Z11" s="149" t="s">
        <v>7</v>
      </c>
    </row>
    <row r="12" spans="1:26">
      <c r="A12" s="326">
        <v>5</v>
      </c>
      <c r="B12" s="271" t="str">
        <f t="shared" si="0"/>
        <v>13</v>
      </c>
      <c r="C12" s="328">
        <f t="shared" si="1"/>
        <v>3.4404380617832422E-2</v>
      </c>
      <c r="X12" s="149">
        <v>37</v>
      </c>
      <c r="Y12" s="149">
        <v>7</v>
      </c>
      <c r="Z12" s="149" t="s">
        <v>7</v>
      </c>
    </row>
    <row r="13" spans="1:26">
      <c r="A13" s="326">
        <v>6</v>
      </c>
      <c r="B13" s="271" t="str">
        <f t="shared" si="0"/>
        <v>04</v>
      </c>
      <c r="C13" s="328">
        <f t="shared" si="1"/>
        <v>3.3893395133256086E-2</v>
      </c>
      <c r="X13" s="149">
        <v>1088</v>
      </c>
      <c r="Y13" s="149">
        <v>0</v>
      </c>
      <c r="Z13" s="149" t="s">
        <v>8</v>
      </c>
    </row>
    <row r="14" spans="1:26">
      <c r="A14" s="326">
        <v>7</v>
      </c>
      <c r="B14" s="271" t="str">
        <f t="shared" si="0"/>
        <v>05</v>
      </c>
      <c r="C14" s="328">
        <f t="shared" si="1"/>
        <v>3.3628318584070796E-2</v>
      </c>
      <c r="X14" s="149">
        <v>4</v>
      </c>
      <c r="Y14" s="149">
        <v>1</v>
      </c>
      <c r="Z14" s="149" t="s">
        <v>8</v>
      </c>
    </row>
    <row r="15" spans="1:26">
      <c r="A15" s="326">
        <v>8</v>
      </c>
      <c r="B15" s="271" t="str">
        <f t="shared" si="0"/>
        <v>22</v>
      </c>
      <c r="C15" s="328">
        <f t="shared" si="1"/>
        <v>3.2871827144954902E-2</v>
      </c>
      <c r="X15" s="149">
        <v>13</v>
      </c>
      <c r="Y15" s="149">
        <v>3</v>
      </c>
      <c r="Z15" s="149" t="s">
        <v>8</v>
      </c>
    </row>
    <row r="16" spans="1:26">
      <c r="A16" s="326">
        <v>9</v>
      </c>
      <c r="B16" s="271" t="str">
        <f t="shared" si="0"/>
        <v>03</v>
      </c>
      <c r="C16" s="328">
        <f t="shared" si="1"/>
        <v>3.1166518254674976E-2</v>
      </c>
      <c r="X16" s="149">
        <v>14</v>
      </c>
      <c r="Y16" s="149">
        <v>6</v>
      </c>
      <c r="Z16" s="149" t="s">
        <v>8</v>
      </c>
    </row>
    <row r="17" spans="1:26">
      <c r="A17" s="326">
        <v>10</v>
      </c>
      <c r="B17" s="271" t="str">
        <f t="shared" si="0"/>
        <v>06</v>
      </c>
      <c r="C17" s="328">
        <f t="shared" si="1"/>
        <v>2.7972027972027972E-2</v>
      </c>
      <c r="X17" s="149">
        <v>4</v>
      </c>
      <c r="Y17" s="149">
        <v>7</v>
      </c>
      <c r="Z17" s="149" t="s">
        <v>8</v>
      </c>
    </row>
    <row r="18" spans="1:26">
      <c r="A18" s="326">
        <v>11</v>
      </c>
      <c r="B18" s="271" t="str">
        <f t="shared" si="0"/>
        <v>10</v>
      </c>
      <c r="C18" s="328">
        <f t="shared" si="1"/>
        <v>2.3432299294368259E-2</v>
      </c>
      <c r="X18" s="149">
        <v>3335</v>
      </c>
      <c r="Y18" s="149">
        <v>0</v>
      </c>
      <c r="Z18" s="149" t="s">
        <v>9</v>
      </c>
    </row>
    <row r="19" spans="1:26">
      <c r="A19" s="326">
        <v>12</v>
      </c>
      <c r="B19" s="271" t="str">
        <f t="shared" si="0"/>
        <v>02</v>
      </c>
      <c r="C19" s="328">
        <f t="shared" si="1"/>
        <v>2.0312206131277037E-2</v>
      </c>
      <c r="X19" s="149">
        <v>19</v>
      </c>
      <c r="Y19" s="149">
        <v>1</v>
      </c>
      <c r="Z19" s="149" t="s">
        <v>9</v>
      </c>
    </row>
    <row r="20" spans="1:26">
      <c r="A20" s="326">
        <v>13</v>
      </c>
      <c r="B20" s="271" t="str">
        <f t="shared" si="0"/>
        <v>12</v>
      </c>
      <c r="C20" s="328">
        <f t="shared" si="1"/>
        <v>1.9780801376055746E-2</v>
      </c>
      <c r="X20" s="149">
        <v>2</v>
      </c>
      <c r="Y20" s="149">
        <v>2</v>
      </c>
      <c r="Z20" s="149" t="s">
        <v>9</v>
      </c>
    </row>
    <row r="21" spans="1:26">
      <c r="A21" s="326">
        <v>14</v>
      </c>
      <c r="B21" s="271" t="str">
        <f t="shared" si="0"/>
        <v>11</v>
      </c>
      <c r="C21" s="328">
        <f t="shared" si="1"/>
        <v>1.7995832544042432E-2</v>
      </c>
      <c r="X21" s="149">
        <v>22</v>
      </c>
      <c r="Y21" s="149">
        <v>3</v>
      </c>
      <c r="Z21" s="149" t="s">
        <v>9</v>
      </c>
    </row>
    <row r="22" spans="1:26">
      <c r="A22" s="326">
        <v>15</v>
      </c>
      <c r="B22" s="271" t="str">
        <f t="shared" si="0"/>
        <v>16</v>
      </c>
      <c r="C22" s="328">
        <f t="shared" si="1"/>
        <v>1.7665130568356373E-2</v>
      </c>
      <c r="X22" s="149">
        <v>2</v>
      </c>
      <c r="Y22" s="149">
        <v>5</v>
      </c>
      <c r="Z22" s="149" t="s">
        <v>9</v>
      </c>
    </row>
    <row r="23" spans="1:26">
      <c r="A23" s="326">
        <v>16</v>
      </c>
      <c r="B23" s="271" t="str">
        <f t="shared" si="0"/>
        <v>01</v>
      </c>
      <c r="C23" s="328">
        <f t="shared" si="1"/>
        <v>1.4560099132589838E-2</v>
      </c>
      <c r="X23" s="149">
        <v>51</v>
      </c>
      <c r="Y23" s="149">
        <v>6</v>
      </c>
      <c r="Z23" s="149" t="s">
        <v>9</v>
      </c>
    </row>
    <row r="24" spans="1:26">
      <c r="A24" s="326">
        <v>17</v>
      </c>
      <c r="B24" s="271" t="str">
        <f t="shared" si="0"/>
        <v>08</v>
      </c>
      <c r="C24" s="328">
        <f t="shared" si="1"/>
        <v>1.4393243987516064E-2</v>
      </c>
      <c r="X24" s="149">
        <v>21</v>
      </c>
      <c r="Y24" s="149">
        <v>7</v>
      </c>
      <c r="Z24" s="149" t="s">
        <v>9</v>
      </c>
    </row>
    <row r="25" spans="1:26">
      <c r="A25" s="326">
        <v>18</v>
      </c>
      <c r="B25" s="271" t="str">
        <f t="shared" si="0"/>
        <v>17</v>
      </c>
      <c r="C25" s="328">
        <f t="shared" si="1"/>
        <v>1.4045681281176161E-2</v>
      </c>
      <c r="X25" s="149">
        <v>5460</v>
      </c>
      <c r="Y25" s="149">
        <v>0</v>
      </c>
      <c r="Z25" s="149" t="s">
        <v>10</v>
      </c>
    </row>
    <row r="26" spans="1:26">
      <c r="A26" s="326">
        <v>19</v>
      </c>
      <c r="B26" s="271" t="str">
        <f t="shared" si="0"/>
        <v>15</v>
      </c>
      <c r="C26" s="328">
        <f t="shared" si="1"/>
        <v>1.3994464585038786E-2</v>
      </c>
      <c r="X26" s="149">
        <v>9</v>
      </c>
      <c r="Y26" s="149">
        <v>1</v>
      </c>
      <c r="Z26" s="149" t="s">
        <v>10</v>
      </c>
    </row>
    <row r="27" spans="1:26">
      <c r="A27" s="326">
        <v>20</v>
      </c>
      <c r="B27" s="271" t="str">
        <f t="shared" si="0"/>
        <v>14</v>
      </c>
      <c r="C27" s="328">
        <f t="shared" si="1"/>
        <v>1.3321366148613539E-2</v>
      </c>
      <c r="X27" s="149">
        <v>2</v>
      </c>
      <c r="Y27" s="149">
        <v>2</v>
      </c>
      <c r="Z27" s="149" t="s">
        <v>10</v>
      </c>
    </row>
    <row r="28" spans="1:26">
      <c r="A28" s="326">
        <v>21</v>
      </c>
      <c r="B28" s="271" t="str">
        <f t="shared" si="0"/>
        <v>21</v>
      </c>
      <c r="C28" s="328">
        <f t="shared" si="1"/>
        <v>1.3053746139672489E-2</v>
      </c>
      <c r="X28" s="149">
        <v>34</v>
      </c>
      <c r="Y28" s="149">
        <v>3</v>
      </c>
      <c r="Z28" s="149" t="s">
        <v>10</v>
      </c>
    </row>
    <row r="29" spans="1:26">
      <c r="A29" s="326">
        <v>22</v>
      </c>
      <c r="B29" s="271" t="str">
        <f t="shared" si="0"/>
        <v>20</v>
      </c>
      <c r="C29" s="328">
        <f t="shared" si="1"/>
        <v>1.2608550434201737E-2</v>
      </c>
      <c r="X29" s="149">
        <v>125</v>
      </c>
      <c r="Y29" s="149">
        <v>6</v>
      </c>
      <c r="Z29" s="149" t="s">
        <v>10</v>
      </c>
    </row>
    <row r="30" spans="1:26">
      <c r="A30" s="326">
        <v>23</v>
      </c>
      <c r="B30" s="271" t="str">
        <f t="shared" si="0"/>
        <v>18</v>
      </c>
      <c r="C30" s="328">
        <f t="shared" si="1"/>
        <v>1.04E-2</v>
      </c>
      <c r="X30" s="149">
        <v>20</v>
      </c>
      <c r="Y30" s="149">
        <v>7</v>
      </c>
      <c r="Z30" s="149" t="s">
        <v>10</v>
      </c>
    </row>
    <row r="31" spans="1:26" ht="13.5" thickBot="1">
      <c r="A31" s="327">
        <v>24</v>
      </c>
      <c r="B31" s="290" t="str">
        <f t="shared" si="0"/>
        <v>24</v>
      </c>
      <c r="C31" s="329">
        <f t="shared" si="1"/>
        <v>7.8516158397815197E-3</v>
      </c>
      <c r="X31" s="149">
        <v>1251</v>
      </c>
      <c r="Y31" s="149">
        <v>0</v>
      </c>
      <c r="Z31" s="149" t="s">
        <v>11</v>
      </c>
    </row>
    <row r="36" spans="1:26">
      <c r="A36" s="188"/>
      <c r="G36" s="294"/>
      <c r="H36" s="295"/>
      <c r="X36" s="149">
        <v>3</v>
      </c>
      <c r="Y36" s="149">
        <v>1</v>
      </c>
      <c r="Z36" s="149" t="s">
        <v>11</v>
      </c>
    </row>
    <row r="37" spans="1:26">
      <c r="D37" s="296" t="s">
        <v>61</v>
      </c>
      <c r="X37" s="149">
        <v>18</v>
      </c>
      <c r="Y37" s="149">
        <v>3</v>
      </c>
      <c r="Z37" s="149" t="s">
        <v>11</v>
      </c>
    </row>
    <row r="38" spans="1:26">
      <c r="A38" s="192" t="s">
        <v>4</v>
      </c>
      <c r="B38" s="200" t="s">
        <v>5</v>
      </c>
      <c r="J38" s="275" t="s">
        <v>30</v>
      </c>
      <c r="K38" s="275" t="s">
        <v>30</v>
      </c>
      <c r="M38" s="192"/>
      <c r="N38" s="149"/>
      <c r="X38" s="149">
        <v>13</v>
      </c>
      <c r="Y38" s="149">
        <v>6</v>
      </c>
      <c r="Z38" s="149" t="s">
        <v>11</v>
      </c>
    </row>
    <row r="39" spans="1:26">
      <c r="A39" s="269" t="s">
        <v>170</v>
      </c>
      <c r="B39" s="276">
        <v>0</v>
      </c>
      <c r="C39" s="276">
        <v>1</v>
      </c>
      <c r="D39" s="276">
        <v>2</v>
      </c>
      <c r="E39" s="276">
        <v>3</v>
      </c>
      <c r="F39" s="276">
        <v>4</v>
      </c>
      <c r="G39" s="276">
        <v>5</v>
      </c>
      <c r="H39" s="276">
        <v>6</v>
      </c>
      <c r="I39" s="276">
        <v>7</v>
      </c>
      <c r="J39" s="277" t="s">
        <v>52</v>
      </c>
      <c r="K39" s="277" t="s">
        <v>56</v>
      </c>
      <c r="L39" s="278" t="s">
        <v>53</v>
      </c>
      <c r="M39" s="269" t="s">
        <v>54</v>
      </c>
      <c r="N39" s="269" t="s">
        <v>170</v>
      </c>
      <c r="X39" s="149">
        <v>2</v>
      </c>
      <c r="Y39" s="149">
        <v>7</v>
      </c>
      <c r="Z39" s="149" t="s">
        <v>11</v>
      </c>
    </row>
    <row r="40" spans="1:26">
      <c r="A40" s="279" t="s">
        <v>6</v>
      </c>
      <c r="B40" s="280">
        <f t="shared" ref="B40:I49" si="2">SUMIFS($X:$X,$Y:$Y,B$39,$Z:$Z,$A40)</f>
        <v>6362</v>
      </c>
      <c r="C40" s="280">
        <f t="shared" si="2"/>
        <v>6</v>
      </c>
      <c r="D40" s="280">
        <f t="shared" si="2"/>
        <v>0</v>
      </c>
      <c r="E40" s="280">
        <f t="shared" si="2"/>
        <v>16</v>
      </c>
      <c r="F40" s="280">
        <f t="shared" si="2"/>
        <v>0</v>
      </c>
      <c r="G40" s="280">
        <f t="shared" si="2"/>
        <v>0</v>
      </c>
      <c r="H40" s="280">
        <f t="shared" si="2"/>
        <v>44</v>
      </c>
      <c r="I40" s="280">
        <f t="shared" si="2"/>
        <v>28</v>
      </c>
      <c r="J40" s="281">
        <f t="shared" ref="J40:J63" si="3">SUM(C40:I40)</f>
        <v>94</v>
      </c>
      <c r="K40" s="282">
        <f t="shared" ref="K40:K63" si="4">SUM(B40:I40)</f>
        <v>6456</v>
      </c>
      <c r="L40" s="313">
        <f t="shared" ref="L40:L64" si="5">J40/K40</f>
        <v>1.4560099132589838E-2</v>
      </c>
      <c r="M40" s="315">
        <f t="shared" ref="M40:M63" si="6">RANK(L40,$L$40:$L$63)</f>
        <v>16</v>
      </c>
      <c r="N40" s="271" t="s">
        <v>6</v>
      </c>
      <c r="X40" s="149">
        <v>1184</v>
      </c>
      <c r="Y40" s="149">
        <v>0</v>
      </c>
      <c r="Z40" s="149" t="s">
        <v>12</v>
      </c>
    </row>
    <row r="41" spans="1:26">
      <c r="A41" s="279" t="s">
        <v>7</v>
      </c>
      <c r="B41" s="280">
        <f t="shared" si="2"/>
        <v>5209</v>
      </c>
      <c r="C41" s="280">
        <f t="shared" si="2"/>
        <v>12</v>
      </c>
      <c r="D41" s="280">
        <f t="shared" si="2"/>
        <v>2</v>
      </c>
      <c r="E41" s="280">
        <f t="shared" si="2"/>
        <v>14</v>
      </c>
      <c r="F41" s="280">
        <f t="shared" si="2"/>
        <v>0</v>
      </c>
      <c r="G41" s="280">
        <f t="shared" si="2"/>
        <v>0</v>
      </c>
      <c r="H41" s="280">
        <f t="shared" si="2"/>
        <v>43</v>
      </c>
      <c r="I41" s="280">
        <f t="shared" si="2"/>
        <v>37</v>
      </c>
      <c r="J41" s="281">
        <f t="shared" si="3"/>
        <v>108</v>
      </c>
      <c r="K41" s="282">
        <f t="shared" si="4"/>
        <v>5317</v>
      </c>
      <c r="L41" s="313">
        <f t="shared" si="5"/>
        <v>2.0312206131277037E-2</v>
      </c>
      <c r="M41" s="315">
        <f t="shared" si="6"/>
        <v>12</v>
      </c>
      <c r="N41" s="271" t="s">
        <v>7</v>
      </c>
      <c r="X41" s="149">
        <v>5</v>
      </c>
      <c r="Y41" s="149">
        <v>1</v>
      </c>
      <c r="Z41" s="149" t="s">
        <v>12</v>
      </c>
    </row>
    <row r="42" spans="1:26">
      <c r="A42" s="279" t="s">
        <v>8</v>
      </c>
      <c r="B42" s="280">
        <f t="shared" si="2"/>
        <v>1088</v>
      </c>
      <c r="C42" s="280">
        <f t="shared" si="2"/>
        <v>4</v>
      </c>
      <c r="D42" s="280">
        <f t="shared" si="2"/>
        <v>0</v>
      </c>
      <c r="E42" s="280">
        <f t="shared" si="2"/>
        <v>13</v>
      </c>
      <c r="F42" s="280">
        <f t="shared" si="2"/>
        <v>0</v>
      </c>
      <c r="G42" s="280">
        <f t="shared" si="2"/>
        <v>0</v>
      </c>
      <c r="H42" s="280">
        <f t="shared" si="2"/>
        <v>14</v>
      </c>
      <c r="I42" s="280">
        <f t="shared" si="2"/>
        <v>4</v>
      </c>
      <c r="J42" s="281">
        <f t="shared" si="3"/>
        <v>35</v>
      </c>
      <c r="K42" s="282">
        <f t="shared" si="4"/>
        <v>1123</v>
      </c>
      <c r="L42" s="313">
        <f t="shared" si="5"/>
        <v>3.1166518254674976E-2</v>
      </c>
      <c r="M42" s="315">
        <f t="shared" si="6"/>
        <v>9</v>
      </c>
      <c r="N42" s="271" t="s">
        <v>8</v>
      </c>
      <c r="X42" s="149">
        <v>1</v>
      </c>
      <c r="Y42" s="149">
        <v>2</v>
      </c>
      <c r="Z42" s="149" t="s">
        <v>12</v>
      </c>
    </row>
    <row r="43" spans="1:26">
      <c r="A43" s="279" t="s">
        <v>9</v>
      </c>
      <c r="B43" s="280">
        <f t="shared" si="2"/>
        <v>3335</v>
      </c>
      <c r="C43" s="280">
        <f t="shared" si="2"/>
        <v>19</v>
      </c>
      <c r="D43" s="280">
        <f t="shared" si="2"/>
        <v>2</v>
      </c>
      <c r="E43" s="280">
        <f t="shared" si="2"/>
        <v>22</v>
      </c>
      <c r="F43" s="280">
        <f t="shared" si="2"/>
        <v>0</v>
      </c>
      <c r="G43" s="280">
        <f t="shared" si="2"/>
        <v>2</v>
      </c>
      <c r="H43" s="280">
        <f t="shared" si="2"/>
        <v>51</v>
      </c>
      <c r="I43" s="280">
        <f t="shared" si="2"/>
        <v>21</v>
      </c>
      <c r="J43" s="281">
        <f t="shared" si="3"/>
        <v>117</v>
      </c>
      <c r="K43" s="282">
        <f t="shared" si="4"/>
        <v>3452</v>
      </c>
      <c r="L43" s="313">
        <f t="shared" si="5"/>
        <v>3.3893395133256086E-2</v>
      </c>
      <c r="M43" s="315">
        <f t="shared" si="6"/>
        <v>6</v>
      </c>
      <c r="N43" s="271" t="s">
        <v>9</v>
      </c>
      <c r="X43" s="149">
        <v>7</v>
      </c>
      <c r="Y43" s="149">
        <v>3</v>
      </c>
      <c r="Z43" s="149" t="s">
        <v>12</v>
      </c>
    </row>
    <row r="44" spans="1:26">
      <c r="A44" s="279" t="s">
        <v>10</v>
      </c>
      <c r="B44" s="280">
        <f t="shared" si="2"/>
        <v>5460</v>
      </c>
      <c r="C44" s="280">
        <f t="shared" si="2"/>
        <v>9</v>
      </c>
      <c r="D44" s="280">
        <f t="shared" si="2"/>
        <v>2</v>
      </c>
      <c r="E44" s="280">
        <f t="shared" si="2"/>
        <v>34</v>
      </c>
      <c r="F44" s="280">
        <f t="shared" si="2"/>
        <v>0</v>
      </c>
      <c r="G44" s="280">
        <f t="shared" si="2"/>
        <v>0</v>
      </c>
      <c r="H44" s="280">
        <f t="shared" si="2"/>
        <v>125</v>
      </c>
      <c r="I44" s="280">
        <f t="shared" si="2"/>
        <v>20</v>
      </c>
      <c r="J44" s="281">
        <f t="shared" si="3"/>
        <v>190</v>
      </c>
      <c r="K44" s="282">
        <f t="shared" si="4"/>
        <v>5650</v>
      </c>
      <c r="L44" s="313">
        <f t="shared" si="5"/>
        <v>3.3628318584070796E-2</v>
      </c>
      <c r="M44" s="315">
        <f t="shared" si="6"/>
        <v>7</v>
      </c>
      <c r="N44" s="271" t="s">
        <v>10</v>
      </c>
      <c r="X44" s="149">
        <v>25</v>
      </c>
      <c r="Y44" s="149">
        <v>6</v>
      </c>
      <c r="Z44" s="149" t="s">
        <v>12</v>
      </c>
    </row>
    <row r="45" spans="1:26">
      <c r="A45" s="279" t="s">
        <v>11</v>
      </c>
      <c r="B45" s="280">
        <f t="shared" si="2"/>
        <v>1251</v>
      </c>
      <c r="C45" s="280">
        <f t="shared" si="2"/>
        <v>3</v>
      </c>
      <c r="D45" s="280">
        <f t="shared" si="2"/>
        <v>0</v>
      </c>
      <c r="E45" s="280">
        <f t="shared" si="2"/>
        <v>18</v>
      </c>
      <c r="F45" s="280">
        <f t="shared" si="2"/>
        <v>0</v>
      </c>
      <c r="G45" s="280">
        <f t="shared" si="2"/>
        <v>0</v>
      </c>
      <c r="H45" s="280">
        <f t="shared" si="2"/>
        <v>13</v>
      </c>
      <c r="I45" s="280">
        <f t="shared" si="2"/>
        <v>2</v>
      </c>
      <c r="J45" s="281">
        <f t="shared" si="3"/>
        <v>36</v>
      </c>
      <c r="K45" s="282">
        <f t="shared" si="4"/>
        <v>1287</v>
      </c>
      <c r="L45" s="313">
        <f t="shared" si="5"/>
        <v>2.7972027972027972E-2</v>
      </c>
      <c r="M45" s="315">
        <f t="shared" si="6"/>
        <v>10</v>
      </c>
      <c r="N45" s="271" t="s">
        <v>11</v>
      </c>
      <c r="X45" s="149">
        <v>9</v>
      </c>
      <c r="Y45" s="149">
        <v>7</v>
      </c>
      <c r="Z45" s="149" t="s">
        <v>12</v>
      </c>
    </row>
    <row r="46" spans="1:26">
      <c r="A46" s="279" t="s">
        <v>12</v>
      </c>
      <c r="B46" s="280">
        <f t="shared" si="2"/>
        <v>1184</v>
      </c>
      <c r="C46" s="280">
        <f t="shared" si="2"/>
        <v>5</v>
      </c>
      <c r="D46" s="280">
        <f t="shared" si="2"/>
        <v>1</v>
      </c>
      <c r="E46" s="280">
        <f t="shared" si="2"/>
        <v>7</v>
      </c>
      <c r="F46" s="280">
        <f t="shared" si="2"/>
        <v>0</v>
      </c>
      <c r="G46" s="280">
        <f t="shared" si="2"/>
        <v>0</v>
      </c>
      <c r="H46" s="280">
        <f t="shared" si="2"/>
        <v>25</v>
      </c>
      <c r="I46" s="280">
        <f t="shared" si="2"/>
        <v>9</v>
      </c>
      <c r="J46" s="281">
        <f t="shared" si="3"/>
        <v>47</v>
      </c>
      <c r="K46" s="282">
        <f t="shared" si="4"/>
        <v>1231</v>
      </c>
      <c r="L46" s="313">
        <f t="shared" si="5"/>
        <v>3.8180341186027617E-2</v>
      </c>
      <c r="M46" s="315">
        <f t="shared" si="6"/>
        <v>3</v>
      </c>
      <c r="N46" s="271" t="s">
        <v>12</v>
      </c>
      <c r="X46" s="149">
        <v>26843</v>
      </c>
      <c r="Y46" s="149">
        <v>0</v>
      </c>
      <c r="Z46" s="149" t="s">
        <v>13</v>
      </c>
    </row>
    <row r="47" spans="1:26">
      <c r="A47" s="279" t="s">
        <v>13</v>
      </c>
      <c r="B47" s="280">
        <f t="shared" si="2"/>
        <v>26843</v>
      </c>
      <c r="C47" s="280">
        <f t="shared" si="2"/>
        <v>69</v>
      </c>
      <c r="D47" s="280">
        <f t="shared" si="2"/>
        <v>4</v>
      </c>
      <c r="E47" s="280">
        <f t="shared" si="2"/>
        <v>54</v>
      </c>
      <c r="F47" s="280">
        <f t="shared" si="2"/>
        <v>1</v>
      </c>
      <c r="G47" s="280">
        <f t="shared" si="2"/>
        <v>0</v>
      </c>
      <c r="H47" s="280">
        <f t="shared" si="2"/>
        <v>227</v>
      </c>
      <c r="I47" s="280">
        <f t="shared" si="2"/>
        <v>37</v>
      </c>
      <c r="J47" s="281">
        <f t="shared" si="3"/>
        <v>392</v>
      </c>
      <c r="K47" s="282">
        <f t="shared" si="4"/>
        <v>27235</v>
      </c>
      <c r="L47" s="313">
        <f t="shared" si="5"/>
        <v>1.4393243987516064E-2</v>
      </c>
      <c r="M47" s="315">
        <f t="shared" si="6"/>
        <v>17</v>
      </c>
      <c r="N47" s="271" t="s">
        <v>13</v>
      </c>
      <c r="X47" s="149">
        <v>69</v>
      </c>
      <c r="Y47" s="149">
        <v>1</v>
      </c>
      <c r="Z47" s="149" t="s">
        <v>13</v>
      </c>
    </row>
    <row r="48" spans="1:26">
      <c r="A48" s="279" t="s">
        <v>14</v>
      </c>
      <c r="B48" s="280">
        <f t="shared" si="2"/>
        <v>4206</v>
      </c>
      <c r="C48" s="280">
        <f t="shared" si="2"/>
        <v>20</v>
      </c>
      <c r="D48" s="280">
        <f t="shared" si="2"/>
        <v>25</v>
      </c>
      <c r="E48" s="280">
        <f t="shared" si="2"/>
        <v>26</v>
      </c>
      <c r="F48" s="280">
        <f t="shared" si="2"/>
        <v>0</v>
      </c>
      <c r="G48" s="280">
        <f t="shared" si="2"/>
        <v>0</v>
      </c>
      <c r="H48" s="280">
        <f t="shared" si="2"/>
        <v>63</v>
      </c>
      <c r="I48" s="280">
        <f t="shared" si="2"/>
        <v>25</v>
      </c>
      <c r="J48" s="281">
        <f t="shared" si="3"/>
        <v>159</v>
      </c>
      <c r="K48" s="282">
        <f t="shared" si="4"/>
        <v>4365</v>
      </c>
      <c r="L48" s="313">
        <f t="shared" si="5"/>
        <v>3.6426116838487975E-2</v>
      </c>
      <c r="M48" s="315">
        <f t="shared" si="6"/>
        <v>4</v>
      </c>
      <c r="N48" s="271" t="s">
        <v>14</v>
      </c>
      <c r="X48" s="149">
        <v>4</v>
      </c>
      <c r="Y48" s="149">
        <v>2</v>
      </c>
      <c r="Z48" s="149" t="s">
        <v>13</v>
      </c>
    </row>
    <row r="49" spans="1:26">
      <c r="A49" s="279" t="s">
        <v>15</v>
      </c>
      <c r="B49" s="280">
        <f t="shared" si="2"/>
        <v>7335</v>
      </c>
      <c r="C49" s="280">
        <f t="shared" si="2"/>
        <v>28</v>
      </c>
      <c r="D49" s="280">
        <f t="shared" si="2"/>
        <v>2</v>
      </c>
      <c r="E49" s="280">
        <f t="shared" si="2"/>
        <v>38</v>
      </c>
      <c r="F49" s="280">
        <f t="shared" si="2"/>
        <v>0</v>
      </c>
      <c r="G49" s="280">
        <f t="shared" si="2"/>
        <v>0</v>
      </c>
      <c r="H49" s="280">
        <f t="shared" si="2"/>
        <v>77</v>
      </c>
      <c r="I49" s="280">
        <f t="shared" si="2"/>
        <v>31</v>
      </c>
      <c r="J49" s="281">
        <f t="shared" si="3"/>
        <v>176</v>
      </c>
      <c r="K49" s="282">
        <f t="shared" si="4"/>
        <v>7511</v>
      </c>
      <c r="L49" s="313">
        <f t="shared" si="5"/>
        <v>2.3432299294368259E-2</v>
      </c>
      <c r="M49" s="315">
        <f t="shared" si="6"/>
        <v>11</v>
      </c>
      <c r="N49" s="271" t="s">
        <v>15</v>
      </c>
      <c r="X49" s="149">
        <v>54</v>
      </c>
      <c r="Y49" s="149">
        <v>3</v>
      </c>
      <c r="Z49" s="149" t="s">
        <v>13</v>
      </c>
    </row>
    <row r="50" spans="1:26">
      <c r="A50" s="279" t="s">
        <v>16</v>
      </c>
      <c r="B50" s="280">
        <f t="shared" ref="B50:I63" si="7">SUMIFS($X:$X,$Y:$Y,B$39,$Z:$Z,$A50)</f>
        <v>10368</v>
      </c>
      <c r="C50" s="280">
        <f t="shared" si="7"/>
        <v>22</v>
      </c>
      <c r="D50" s="280">
        <f t="shared" si="7"/>
        <v>2</v>
      </c>
      <c r="E50" s="280">
        <f t="shared" si="7"/>
        <v>26</v>
      </c>
      <c r="F50" s="280">
        <f t="shared" si="7"/>
        <v>1</v>
      </c>
      <c r="G50" s="280">
        <f t="shared" si="7"/>
        <v>1</v>
      </c>
      <c r="H50" s="280">
        <f t="shared" si="7"/>
        <v>86</v>
      </c>
      <c r="I50" s="280">
        <f t="shared" si="7"/>
        <v>52</v>
      </c>
      <c r="J50" s="281">
        <f t="shared" si="3"/>
        <v>190</v>
      </c>
      <c r="K50" s="282">
        <f t="shared" si="4"/>
        <v>10558</v>
      </c>
      <c r="L50" s="313">
        <f t="shared" si="5"/>
        <v>1.7995832544042432E-2</v>
      </c>
      <c r="M50" s="315">
        <f t="shared" si="6"/>
        <v>14</v>
      </c>
      <c r="N50" s="271" t="s">
        <v>16</v>
      </c>
      <c r="X50" s="149">
        <v>1</v>
      </c>
      <c r="Y50" s="149">
        <v>4</v>
      </c>
      <c r="Z50" s="149" t="s">
        <v>13</v>
      </c>
    </row>
    <row r="51" spans="1:26">
      <c r="A51" s="279" t="s">
        <v>17</v>
      </c>
      <c r="B51" s="280">
        <f t="shared" si="7"/>
        <v>44450</v>
      </c>
      <c r="C51" s="280">
        <f t="shared" si="7"/>
        <v>55</v>
      </c>
      <c r="D51" s="280">
        <f t="shared" si="7"/>
        <v>4</v>
      </c>
      <c r="E51" s="280">
        <f t="shared" si="7"/>
        <v>94</v>
      </c>
      <c r="F51" s="280">
        <f t="shared" si="7"/>
        <v>1</v>
      </c>
      <c r="G51" s="280">
        <f t="shared" si="7"/>
        <v>6</v>
      </c>
      <c r="H51" s="280">
        <f t="shared" si="7"/>
        <v>622</v>
      </c>
      <c r="I51" s="280">
        <f t="shared" si="7"/>
        <v>115</v>
      </c>
      <c r="J51" s="281">
        <f t="shared" si="3"/>
        <v>897</v>
      </c>
      <c r="K51" s="282">
        <f t="shared" si="4"/>
        <v>45347</v>
      </c>
      <c r="L51" s="313">
        <f t="shared" si="5"/>
        <v>1.9780801376055746E-2</v>
      </c>
      <c r="M51" s="315">
        <f t="shared" si="6"/>
        <v>13</v>
      </c>
      <c r="N51" s="271" t="s">
        <v>17</v>
      </c>
      <c r="X51" s="149">
        <v>227</v>
      </c>
      <c r="Y51" s="149">
        <v>6</v>
      </c>
      <c r="Z51" s="149" t="s">
        <v>13</v>
      </c>
    </row>
    <row r="52" spans="1:26">
      <c r="A52" s="279" t="s">
        <v>18</v>
      </c>
      <c r="B52" s="280">
        <f t="shared" si="7"/>
        <v>9346</v>
      </c>
      <c r="C52" s="280">
        <f t="shared" si="7"/>
        <v>55</v>
      </c>
      <c r="D52" s="280">
        <f t="shared" si="7"/>
        <v>5</v>
      </c>
      <c r="E52" s="280">
        <f t="shared" si="7"/>
        <v>62</v>
      </c>
      <c r="F52" s="280">
        <f t="shared" si="7"/>
        <v>0</v>
      </c>
      <c r="G52" s="280">
        <f t="shared" si="7"/>
        <v>1</v>
      </c>
      <c r="H52" s="280">
        <f t="shared" si="7"/>
        <v>130</v>
      </c>
      <c r="I52" s="280">
        <f t="shared" si="7"/>
        <v>80</v>
      </c>
      <c r="J52" s="281">
        <f t="shared" si="3"/>
        <v>333</v>
      </c>
      <c r="K52" s="282">
        <f t="shared" si="4"/>
        <v>9679</v>
      </c>
      <c r="L52" s="313">
        <f t="shared" si="5"/>
        <v>3.4404380617832422E-2</v>
      </c>
      <c r="M52" s="315">
        <f t="shared" si="6"/>
        <v>5</v>
      </c>
      <c r="N52" s="271" t="s">
        <v>18</v>
      </c>
      <c r="X52" s="149">
        <v>37</v>
      </c>
      <c r="Y52" s="149">
        <v>7</v>
      </c>
      <c r="Z52" s="149" t="s">
        <v>13</v>
      </c>
    </row>
    <row r="53" spans="1:26">
      <c r="A53" s="279" t="s">
        <v>19</v>
      </c>
      <c r="B53" s="280">
        <f t="shared" si="7"/>
        <v>20887</v>
      </c>
      <c r="C53" s="280">
        <f t="shared" si="7"/>
        <v>16</v>
      </c>
      <c r="D53" s="280">
        <f t="shared" si="7"/>
        <v>1</v>
      </c>
      <c r="E53" s="280">
        <f t="shared" si="7"/>
        <v>23</v>
      </c>
      <c r="F53" s="280">
        <f t="shared" si="7"/>
        <v>2</v>
      </c>
      <c r="G53" s="280">
        <f t="shared" si="7"/>
        <v>3</v>
      </c>
      <c r="H53" s="280">
        <f t="shared" si="7"/>
        <v>196</v>
      </c>
      <c r="I53" s="280">
        <f t="shared" si="7"/>
        <v>41</v>
      </c>
      <c r="J53" s="281">
        <f t="shared" si="3"/>
        <v>282</v>
      </c>
      <c r="K53" s="282">
        <f t="shared" si="4"/>
        <v>21169</v>
      </c>
      <c r="L53" s="313">
        <f t="shared" si="5"/>
        <v>1.3321366148613539E-2</v>
      </c>
      <c r="M53" s="315">
        <f t="shared" si="6"/>
        <v>20</v>
      </c>
      <c r="N53" s="271" t="s">
        <v>19</v>
      </c>
      <c r="X53" s="149">
        <v>4206</v>
      </c>
      <c r="Y53" s="149">
        <v>0</v>
      </c>
      <c r="Z53" s="149" t="s">
        <v>14</v>
      </c>
    </row>
    <row r="54" spans="1:26">
      <c r="A54" s="279" t="s">
        <v>20</v>
      </c>
      <c r="B54" s="280">
        <f t="shared" si="7"/>
        <v>25294</v>
      </c>
      <c r="C54" s="280">
        <f t="shared" si="7"/>
        <v>21</v>
      </c>
      <c r="D54" s="280">
        <f t="shared" si="7"/>
        <v>5</v>
      </c>
      <c r="E54" s="280">
        <f t="shared" si="7"/>
        <v>25</v>
      </c>
      <c r="F54" s="280">
        <f t="shared" si="7"/>
        <v>0</v>
      </c>
      <c r="G54" s="280">
        <f t="shared" si="7"/>
        <v>0</v>
      </c>
      <c r="H54" s="280">
        <f t="shared" si="7"/>
        <v>264</v>
      </c>
      <c r="I54" s="280">
        <f t="shared" si="7"/>
        <v>44</v>
      </c>
      <c r="J54" s="281">
        <f t="shared" si="3"/>
        <v>359</v>
      </c>
      <c r="K54" s="282">
        <f t="shared" si="4"/>
        <v>25653</v>
      </c>
      <c r="L54" s="313">
        <f t="shared" si="5"/>
        <v>1.3994464585038786E-2</v>
      </c>
      <c r="M54" s="315">
        <f t="shared" si="6"/>
        <v>19</v>
      </c>
      <c r="N54" s="271" t="s">
        <v>20</v>
      </c>
      <c r="X54" s="149">
        <v>20</v>
      </c>
      <c r="Y54" s="149">
        <v>1</v>
      </c>
      <c r="Z54" s="149" t="s">
        <v>14</v>
      </c>
    </row>
    <row r="55" spans="1:26">
      <c r="A55" s="279" t="s">
        <v>21</v>
      </c>
      <c r="B55" s="280">
        <f t="shared" si="7"/>
        <v>8953</v>
      </c>
      <c r="C55" s="280">
        <f t="shared" si="7"/>
        <v>21</v>
      </c>
      <c r="D55" s="280">
        <f t="shared" si="7"/>
        <v>0</v>
      </c>
      <c r="E55" s="280">
        <f t="shared" si="7"/>
        <v>20</v>
      </c>
      <c r="F55" s="280">
        <f t="shared" si="7"/>
        <v>1</v>
      </c>
      <c r="G55" s="280">
        <f t="shared" si="7"/>
        <v>1</v>
      </c>
      <c r="H55" s="280">
        <f t="shared" si="7"/>
        <v>92</v>
      </c>
      <c r="I55" s="280">
        <f t="shared" si="7"/>
        <v>26</v>
      </c>
      <c r="J55" s="281">
        <f t="shared" si="3"/>
        <v>161</v>
      </c>
      <c r="K55" s="282">
        <f t="shared" si="4"/>
        <v>9114</v>
      </c>
      <c r="L55" s="313">
        <f t="shared" si="5"/>
        <v>1.7665130568356373E-2</v>
      </c>
      <c r="M55" s="315">
        <f t="shared" si="6"/>
        <v>15</v>
      </c>
      <c r="N55" s="271" t="s">
        <v>21</v>
      </c>
      <c r="X55" s="149">
        <v>25</v>
      </c>
      <c r="Y55" s="149">
        <v>2</v>
      </c>
      <c r="Z55" s="149" t="s">
        <v>14</v>
      </c>
    </row>
    <row r="56" spans="1:26">
      <c r="A56" s="279" t="s">
        <v>22</v>
      </c>
      <c r="B56" s="280">
        <f t="shared" si="7"/>
        <v>7511</v>
      </c>
      <c r="C56" s="280">
        <f t="shared" si="7"/>
        <v>13</v>
      </c>
      <c r="D56" s="280">
        <f t="shared" si="7"/>
        <v>1</v>
      </c>
      <c r="E56" s="280">
        <f t="shared" si="7"/>
        <v>18</v>
      </c>
      <c r="F56" s="280">
        <f t="shared" si="7"/>
        <v>0</v>
      </c>
      <c r="G56" s="280">
        <f t="shared" si="7"/>
        <v>2</v>
      </c>
      <c r="H56" s="280">
        <f t="shared" si="7"/>
        <v>51</v>
      </c>
      <c r="I56" s="280">
        <f t="shared" si="7"/>
        <v>22</v>
      </c>
      <c r="J56" s="281">
        <f t="shared" si="3"/>
        <v>107</v>
      </c>
      <c r="K56" s="282">
        <f t="shared" si="4"/>
        <v>7618</v>
      </c>
      <c r="L56" s="313">
        <f t="shared" si="5"/>
        <v>1.4045681281176161E-2</v>
      </c>
      <c r="M56" s="315">
        <f t="shared" si="6"/>
        <v>18</v>
      </c>
      <c r="N56" s="271" t="s">
        <v>22</v>
      </c>
      <c r="X56" s="149">
        <v>26</v>
      </c>
      <c r="Y56" s="149">
        <v>3</v>
      </c>
      <c r="Z56" s="149" t="s">
        <v>14</v>
      </c>
    </row>
    <row r="57" spans="1:26">
      <c r="A57" s="279" t="s">
        <v>23</v>
      </c>
      <c r="B57" s="280">
        <f t="shared" si="7"/>
        <v>17318</v>
      </c>
      <c r="C57" s="280">
        <f t="shared" si="7"/>
        <v>26</v>
      </c>
      <c r="D57" s="280">
        <f t="shared" si="7"/>
        <v>1</v>
      </c>
      <c r="E57" s="280">
        <f t="shared" si="7"/>
        <v>22</v>
      </c>
      <c r="F57" s="280">
        <f t="shared" si="7"/>
        <v>0</v>
      </c>
      <c r="G57" s="280">
        <f t="shared" si="7"/>
        <v>0</v>
      </c>
      <c r="H57" s="280">
        <f t="shared" si="7"/>
        <v>116</v>
      </c>
      <c r="I57" s="280">
        <f t="shared" si="7"/>
        <v>17</v>
      </c>
      <c r="J57" s="281">
        <f t="shared" si="3"/>
        <v>182</v>
      </c>
      <c r="K57" s="282">
        <f t="shared" si="4"/>
        <v>17500</v>
      </c>
      <c r="L57" s="313">
        <f t="shared" si="5"/>
        <v>1.04E-2</v>
      </c>
      <c r="M57" s="315">
        <f t="shared" si="6"/>
        <v>23</v>
      </c>
      <c r="N57" s="271" t="s">
        <v>23</v>
      </c>
      <c r="X57" s="149">
        <v>63</v>
      </c>
      <c r="Y57" s="149">
        <v>6</v>
      </c>
      <c r="Z57" s="149" t="s">
        <v>14</v>
      </c>
    </row>
    <row r="58" spans="1:26">
      <c r="A58" s="279" t="s">
        <v>24</v>
      </c>
      <c r="B58" s="280">
        <f t="shared" si="7"/>
        <v>1812</v>
      </c>
      <c r="C58" s="280">
        <f t="shared" si="7"/>
        <v>16</v>
      </c>
      <c r="D58" s="280">
        <f t="shared" si="7"/>
        <v>2</v>
      </c>
      <c r="E58" s="280">
        <f t="shared" si="7"/>
        <v>24</v>
      </c>
      <c r="F58" s="280">
        <f t="shared" si="7"/>
        <v>0</v>
      </c>
      <c r="G58" s="280">
        <f t="shared" si="7"/>
        <v>0</v>
      </c>
      <c r="H58" s="280">
        <f t="shared" si="7"/>
        <v>44</v>
      </c>
      <c r="I58" s="280">
        <f t="shared" si="7"/>
        <v>17</v>
      </c>
      <c r="J58" s="281">
        <f t="shared" si="3"/>
        <v>103</v>
      </c>
      <c r="K58" s="282">
        <f t="shared" si="4"/>
        <v>1915</v>
      </c>
      <c r="L58" s="313">
        <f t="shared" si="5"/>
        <v>5.3785900783289819E-2</v>
      </c>
      <c r="M58" s="315">
        <f t="shared" si="6"/>
        <v>1</v>
      </c>
      <c r="N58" s="271" t="s">
        <v>24</v>
      </c>
      <c r="X58" s="149">
        <v>25</v>
      </c>
      <c r="Y58" s="149">
        <v>7</v>
      </c>
      <c r="Z58" s="149" t="s">
        <v>14</v>
      </c>
    </row>
    <row r="59" spans="1:26">
      <c r="A59" s="279" t="s">
        <v>25</v>
      </c>
      <c r="B59" s="280">
        <f t="shared" si="7"/>
        <v>11825</v>
      </c>
      <c r="C59" s="280">
        <f t="shared" si="7"/>
        <v>21</v>
      </c>
      <c r="D59" s="280">
        <f t="shared" si="7"/>
        <v>1</v>
      </c>
      <c r="E59" s="280">
        <f t="shared" si="7"/>
        <v>21</v>
      </c>
      <c r="F59" s="280">
        <f t="shared" si="7"/>
        <v>1</v>
      </c>
      <c r="G59" s="280">
        <f t="shared" si="7"/>
        <v>0</v>
      </c>
      <c r="H59" s="280">
        <f t="shared" si="7"/>
        <v>88</v>
      </c>
      <c r="I59" s="280">
        <f t="shared" si="7"/>
        <v>19</v>
      </c>
      <c r="J59" s="281">
        <f t="shared" si="3"/>
        <v>151</v>
      </c>
      <c r="K59" s="282">
        <f t="shared" si="4"/>
        <v>11976</v>
      </c>
      <c r="L59" s="313">
        <f t="shared" si="5"/>
        <v>1.2608550434201737E-2</v>
      </c>
      <c r="M59" s="315">
        <f t="shared" si="6"/>
        <v>22</v>
      </c>
      <c r="N59" s="271" t="s">
        <v>25</v>
      </c>
      <c r="X59" s="149">
        <v>7335</v>
      </c>
      <c r="Y59" s="149">
        <v>0</v>
      </c>
      <c r="Z59" s="149" t="s">
        <v>15</v>
      </c>
    </row>
    <row r="60" spans="1:26">
      <c r="A60" s="279" t="s">
        <v>26</v>
      </c>
      <c r="B60" s="280">
        <f t="shared" si="7"/>
        <v>38030</v>
      </c>
      <c r="C60" s="280">
        <f t="shared" si="7"/>
        <v>17</v>
      </c>
      <c r="D60" s="280">
        <f t="shared" si="7"/>
        <v>0</v>
      </c>
      <c r="E60" s="280">
        <f t="shared" si="7"/>
        <v>29</v>
      </c>
      <c r="F60" s="280">
        <f t="shared" si="7"/>
        <v>1</v>
      </c>
      <c r="G60" s="280">
        <f t="shared" si="7"/>
        <v>3</v>
      </c>
      <c r="H60" s="280">
        <f t="shared" si="7"/>
        <v>350</v>
      </c>
      <c r="I60" s="280">
        <f t="shared" si="7"/>
        <v>103</v>
      </c>
      <c r="J60" s="281">
        <f t="shared" si="3"/>
        <v>503</v>
      </c>
      <c r="K60" s="282">
        <f t="shared" si="4"/>
        <v>38533</v>
      </c>
      <c r="L60" s="313">
        <f t="shared" si="5"/>
        <v>1.3053746139672489E-2</v>
      </c>
      <c r="M60" s="315">
        <f t="shared" si="6"/>
        <v>21</v>
      </c>
      <c r="N60" s="271" t="s">
        <v>26</v>
      </c>
      <c r="X60" s="149">
        <v>28</v>
      </c>
      <c r="Y60" s="149">
        <v>1</v>
      </c>
      <c r="Z60" s="149" t="s">
        <v>15</v>
      </c>
    </row>
    <row r="61" spans="1:26">
      <c r="A61" s="279" t="s">
        <v>27</v>
      </c>
      <c r="B61" s="280">
        <f t="shared" si="7"/>
        <v>46103</v>
      </c>
      <c r="C61" s="280">
        <f t="shared" si="7"/>
        <v>71</v>
      </c>
      <c r="D61" s="280">
        <f t="shared" si="7"/>
        <v>7</v>
      </c>
      <c r="E61" s="280">
        <f t="shared" si="7"/>
        <v>123</v>
      </c>
      <c r="F61" s="280">
        <f t="shared" si="7"/>
        <v>5</v>
      </c>
      <c r="G61" s="280">
        <f t="shared" si="7"/>
        <v>6</v>
      </c>
      <c r="H61" s="280">
        <f t="shared" si="7"/>
        <v>1129</v>
      </c>
      <c r="I61" s="280">
        <f t="shared" si="7"/>
        <v>226</v>
      </c>
      <c r="J61" s="281">
        <f t="shared" si="3"/>
        <v>1567</v>
      </c>
      <c r="K61" s="282">
        <f t="shared" si="4"/>
        <v>47670</v>
      </c>
      <c r="L61" s="313">
        <f t="shared" si="5"/>
        <v>3.2871827144954902E-2</v>
      </c>
      <c r="M61" s="315">
        <f t="shared" si="6"/>
        <v>8</v>
      </c>
      <c r="N61" s="271" t="s">
        <v>27</v>
      </c>
      <c r="X61" s="149">
        <v>2</v>
      </c>
      <c r="Y61" s="149">
        <v>2</v>
      </c>
      <c r="Z61" s="149" t="s">
        <v>15</v>
      </c>
    </row>
    <row r="62" spans="1:26">
      <c r="A62" s="279" t="s">
        <v>28</v>
      </c>
      <c r="B62" s="280">
        <f t="shared" si="7"/>
        <v>67844</v>
      </c>
      <c r="C62" s="280">
        <f t="shared" si="7"/>
        <v>147</v>
      </c>
      <c r="D62" s="280">
        <f t="shared" si="7"/>
        <v>20</v>
      </c>
      <c r="E62" s="280">
        <f t="shared" si="7"/>
        <v>229</v>
      </c>
      <c r="F62" s="280">
        <f t="shared" si="7"/>
        <v>8</v>
      </c>
      <c r="G62" s="280">
        <f t="shared" si="7"/>
        <v>6</v>
      </c>
      <c r="H62" s="280">
        <f t="shared" si="7"/>
        <v>2358</v>
      </c>
      <c r="I62" s="280">
        <f t="shared" si="7"/>
        <v>458</v>
      </c>
      <c r="J62" s="281">
        <f t="shared" si="3"/>
        <v>3226</v>
      </c>
      <c r="K62" s="282">
        <f t="shared" si="4"/>
        <v>71070</v>
      </c>
      <c r="L62" s="313">
        <f t="shared" si="5"/>
        <v>4.5391867173209512E-2</v>
      </c>
      <c r="M62" s="315">
        <f t="shared" si="6"/>
        <v>2</v>
      </c>
      <c r="N62" s="271" t="s">
        <v>28</v>
      </c>
      <c r="X62" s="149">
        <v>38</v>
      </c>
      <c r="Y62" s="149">
        <v>3</v>
      </c>
      <c r="Z62" s="149" t="s">
        <v>15</v>
      </c>
    </row>
    <row r="63" spans="1:26">
      <c r="A63" s="279" t="s">
        <v>29</v>
      </c>
      <c r="B63" s="280">
        <f t="shared" si="7"/>
        <v>26157</v>
      </c>
      <c r="C63" s="280">
        <f t="shared" si="7"/>
        <v>13</v>
      </c>
      <c r="D63" s="280">
        <f t="shared" si="7"/>
        <v>1</v>
      </c>
      <c r="E63" s="280">
        <f t="shared" si="7"/>
        <v>26</v>
      </c>
      <c r="F63" s="280">
        <f t="shared" si="7"/>
        <v>0</v>
      </c>
      <c r="G63" s="280">
        <f t="shared" si="7"/>
        <v>0</v>
      </c>
      <c r="H63" s="280">
        <f t="shared" si="7"/>
        <v>121</v>
      </c>
      <c r="I63" s="280">
        <f t="shared" si="7"/>
        <v>46</v>
      </c>
      <c r="J63" s="297">
        <f t="shared" si="3"/>
        <v>207</v>
      </c>
      <c r="K63" s="282">
        <f t="shared" si="4"/>
        <v>26364</v>
      </c>
      <c r="L63" s="313">
        <f t="shared" si="5"/>
        <v>7.8516158397815197E-3</v>
      </c>
      <c r="M63" s="315">
        <f t="shared" si="6"/>
        <v>24</v>
      </c>
      <c r="N63" s="271" t="s">
        <v>29</v>
      </c>
      <c r="X63" s="149">
        <v>77</v>
      </c>
      <c r="Y63" s="149">
        <v>6</v>
      </c>
      <c r="Z63" s="149" t="s">
        <v>15</v>
      </c>
    </row>
    <row r="64" spans="1:26">
      <c r="A64" s="269" t="s">
        <v>38</v>
      </c>
      <c r="B64" s="298">
        <f>SUM(B40:B63)</f>
        <v>398171</v>
      </c>
      <c r="C64" s="299">
        <f t="shared" ref="C64:K64" si="8">SUM(C40:C63)</f>
        <v>689</v>
      </c>
      <c r="D64" s="299">
        <f t="shared" si="8"/>
        <v>88</v>
      </c>
      <c r="E64" s="299">
        <f t="shared" si="8"/>
        <v>984</v>
      </c>
      <c r="F64" s="299">
        <f t="shared" si="8"/>
        <v>21</v>
      </c>
      <c r="G64" s="299">
        <f t="shared" si="8"/>
        <v>31</v>
      </c>
      <c r="H64" s="299">
        <f t="shared" si="8"/>
        <v>6329</v>
      </c>
      <c r="I64" s="299">
        <f t="shared" si="8"/>
        <v>1480</v>
      </c>
      <c r="J64" s="299">
        <f t="shared" si="8"/>
        <v>9622</v>
      </c>
      <c r="K64" s="276">
        <f t="shared" si="8"/>
        <v>407793</v>
      </c>
      <c r="L64" s="313">
        <f t="shared" si="5"/>
        <v>2.3595304480459448E-2</v>
      </c>
      <c r="M64" s="286"/>
      <c r="N64" s="279" t="s">
        <v>38</v>
      </c>
      <c r="X64" s="149">
        <v>31</v>
      </c>
      <c r="Y64" s="149">
        <v>7</v>
      </c>
      <c r="Z64" s="149" t="s">
        <v>15</v>
      </c>
    </row>
    <row r="65" spans="1:194">
      <c r="X65" s="149">
        <v>10368</v>
      </c>
      <c r="Y65" s="149">
        <v>0</v>
      </c>
      <c r="Z65" s="149" t="s">
        <v>16</v>
      </c>
    </row>
    <row r="66" spans="1:194">
      <c r="J66" s="285" t="s">
        <v>57</v>
      </c>
      <c r="K66" s="300">
        <f>SUM(J40:J63)</f>
        <v>9622</v>
      </c>
      <c r="L66" s="285"/>
      <c r="X66" s="149">
        <v>22</v>
      </c>
      <c r="Y66" s="149">
        <v>1</v>
      </c>
      <c r="Z66" s="149" t="s">
        <v>16</v>
      </c>
    </row>
    <row r="67" spans="1:194">
      <c r="I67" s="177"/>
      <c r="J67" s="285" t="s">
        <v>55</v>
      </c>
      <c r="K67" s="316">
        <f>J64/K64</f>
        <v>2.3595304480459448E-2</v>
      </c>
      <c r="X67" s="149">
        <v>2</v>
      </c>
      <c r="Y67" s="149">
        <v>2</v>
      </c>
      <c r="Z67" s="149" t="s">
        <v>16</v>
      </c>
    </row>
    <row r="68" spans="1:194">
      <c r="B68" s="177"/>
      <c r="X68" s="149">
        <v>26</v>
      </c>
      <c r="Y68" s="149">
        <v>3</v>
      </c>
      <c r="Z68" s="149" t="s">
        <v>16</v>
      </c>
    </row>
    <row r="69" spans="1:194" s="302" customFormat="1">
      <c r="A69" s="301"/>
      <c r="B69" s="301"/>
      <c r="C69" s="301"/>
      <c r="D69" s="149"/>
      <c r="E69" s="301"/>
      <c r="F69" s="149"/>
      <c r="G69" s="149"/>
      <c r="H69" s="301"/>
      <c r="I69" s="301"/>
      <c r="J69" s="301"/>
      <c r="K69" s="301"/>
      <c r="L69" s="301"/>
      <c r="M69" s="301"/>
      <c r="N69" s="149"/>
      <c r="O69" s="149"/>
      <c r="P69" s="149"/>
      <c r="Q69" s="149"/>
      <c r="R69" s="149"/>
      <c r="S69" s="149"/>
      <c r="T69" s="149"/>
      <c r="U69" s="149"/>
      <c r="V69" s="149"/>
      <c r="W69" s="149"/>
      <c r="X69" s="149">
        <v>1</v>
      </c>
      <c r="Y69" s="149">
        <v>4</v>
      </c>
      <c r="Z69" s="149" t="s">
        <v>16</v>
      </c>
      <c r="AA69" s="301"/>
      <c r="AB69" s="301"/>
      <c r="AC69" s="301"/>
      <c r="AD69" s="301"/>
      <c r="AE69" s="149"/>
      <c r="AF69" s="301"/>
      <c r="AG69" s="301"/>
      <c r="AH69" s="301"/>
      <c r="AI69" s="301"/>
      <c r="AJ69" s="301"/>
      <c r="AK69" s="301"/>
      <c r="AL69" s="301"/>
      <c r="AM69" s="149"/>
      <c r="AN69" s="149"/>
      <c r="AO69" s="301"/>
      <c r="AP69" s="301"/>
      <c r="AQ69" s="301"/>
      <c r="AR69" s="301"/>
      <c r="AS69" s="301"/>
      <c r="AT69" s="301"/>
      <c r="AU69" s="149"/>
      <c r="AV69" s="301"/>
      <c r="AW69" s="301"/>
      <c r="AX69" s="301"/>
      <c r="AY69" s="301"/>
      <c r="AZ69" s="301"/>
      <c r="BA69" s="301"/>
      <c r="BB69" s="301"/>
      <c r="BC69" s="149"/>
      <c r="BD69" s="149"/>
      <c r="BE69" s="301"/>
      <c r="BF69" s="301"/>
      <c r="BG69" s="301"/>
      <c r="BH69" s="301"/>
      <c r="BI69" s="301"/>
      <c r="BJ69" s="301"/>
      <c r="BK69" s="301"/>
      <c r="BL69" s="301"/>
      <c r="BM69" s="301"/>
      <c r="BN69" s="301"/>
      <c r="BO69" s="301"/>
      <c r="BP69" s="301"/>
      <c r="BQ69" s="149"/>
      <c r="BR69" s="301"/>
      <c r="BS69" s="149"/>
      <c r="BT69" s="301"/>
      <c r="BU69" s="301"/>
      <c r="BV69" s="301"/>
      <c r="BW69" s="301"/>
      <c r="BX69" s="301"/>
      <c r="BY69" s="301"/>
      <c r="BZ69" s="301"/>
      <c r="CA69" s="149"/>
      <c r="CB69" s="301"/>
      <c r="CC69" s="301"/>
      <c r="CD69" s="301"/>
      <c r="CE69" s="301"/>
      <c r="CF69" s="301"/>
      <c r="CG69" s="149"/>
      <c r="CH69" s="301"/>
      <c r="CI69" s="301"/>
      <c r="CJ69" s="301"/>
      <c r="CK69" s="301"/>
      <c r="CL69" s="301"/>
      <c r="CM69" s="301"/>
      <c r="CN69" s="301"/>
      <c r="CO69" s="301"/>
      <c r="CP69" s="301"/>
      <c r="CQ69" s="149"/>
      <c r="CR69" s="301"/>
      <c r="CS69" s="301"/>
      <c r="CT69" s="301"/>
      <c r="CU69" s="301"/>
      <c r="CV69" s="301"/>
      <c r="CW69" s="301"/>
      <c r="CX69" s="301"/>
      <c r="CY69" s="301"/>
      <c r="CZ69" s="301"/>
      <c r="DA69" s="301"/>
      <c r="DB69" s="301"/>
      <c r="DC69" s="301"/>
      <c r="DD69" s="301"/>
      <c r="DE69" s="301"/>
      <c r="DF69" s="301"/>
      <c r="DG69" s="149"/>
      <c r="DH69" s="301"/>
      <c r="DI69" s="301"/>
      <c r="DJ69" s="301"/>
      <c r="DK69" s="301"/>
      <c r="DL69" s="301"/>
      <c r="DM69" s="149"/>
      <c r="DN69" s="301"/>
      <c r="DO69" s="301"/>
      <c r="DP69" s="301"/>
      <c r="DQ69" s="301"/>
      <c r="DR69" s="301"/>
      <c r="DS69" s="301"/>
      <c r="DT69" s="301"/>
      <c r="DU69" s="301"/>
      <c r="DV69" s="301"/>
      <c r="DW69" s="149"/>
      <c r="DX69" s="301"/>
      <c r="DY69" s="301"/>
      <c r="DZ69" s="301"/>
      <c r="EA69" s="301"/>
      <c r="EB69" s="301"/>
      <c r="EC69" s="301"/>
      <c r="ED69" s="301"/>
      <c r="EE69" s="149"/>
      <c r="EF69" s="149"/>
      <c r="EG69" s="301"/>
      <c r="EH69" s="301"/>
      <c r="EI69" s="301"/>
      <c r="EJ69" s="301"/>
      <c r="EK69" s="301"/>
      <c r="EL69" s="301"/>
      <c r="EM69" s="149"/>
      <c r="EN69" s="301"/>
      <c r="EO69" s="301"/>
      <c r="EP69" s="301"/>
      <c r="EQ69" s="301"/>
      <c r="ER69" s="301"/>
      <c r="ES69" s="149"/>
      <c r="ET69" s="301"/>
      <c r="EU69" s="149"/>
      <c r="EV69" s="301"/>
      <c r="EW69" s="301"/>
      <c r="EX69" s="301"/>
      <c r="EY69" s="301"/>
      <c r="EZ69" s="301"/>
      <c r="FA69" s="301"/>
      <c r="FB69" s="301"/>
      <c r="FC69" s="301"/>
      <c r="FD69" s="301"/>
      <c r="FE69" s="301"/>
      <c r="FF69" s="301"/>
      <c r="FG69" s="301"/>
      <c r="FH69" s="301"/>
      <c r="FI69" s="301"/>
      <c r="FJ69" s="301"/>
      <c r="FK69" s="149"/>
      <c r="FL69" s="301"/>
      <c r="FM69" s="301"/>
      <c r="FN69" s="301"/>
      <c r="FO69" s="301"/>
      <c r="FP69" s="301"/>
      <c r="FQ69" s="301"/>
      <c r="FR69" s="301"/>
      <c r="FS69" s="301"/>
      <c r="FT69" s="301"/>
      <c r="FU69" s="301"/>
      <c r="FV69" s="301"/>
      <c r="FW69" s="301"/>
      <c r="FX69" s="301"/>
      <c r="FY69" s="301"/>
      <c r="FZ69" s="301"/>
      <c r="GA69" s="301"/>
      <c r="GB69" s="301"/>
      <c r="GC69" s="301"/>
      <c r="GD69" s="301"/>
      <c r="GE69" s="301"/>
      <c r="GF69" s="301"/>
      <c r="GG69" s="301"/>
      <c r="GH69" s="301"/>
      <c r="GI69" s="149"/>
      <c r="GJ69" s="301"/>
      <c r="GK69" s="301"/>
      <c r="GL69" s="301"/>
    </row>
    <row r="70" spans="1:194" s="302" customFormat="1">
      <c r="A70" s="301"/>
      <c r="B70" s="301"/>
      <c r="C70" s="301"/>
      <c r="D70" s="301"/>
      <c r="E70" s="301"/>
      <c r="F70" s="301"/>
      <c r="G70" s="301"/>
      <c r="H70" s="301"/>
      <c r="I70" s="301"/>
      <c r="J70" s="301"/>
      <c r="K70" s="301"/>
      <c r="L70" s="301"/>
      <c r="M70" s="301"/>
      <c r="N70" s="301"/>
      <c r="O70" s="301"/>
      <c r="P70" s="301"/>
      <c r="Q70" s="301"/>
      <c r="R70" s="301"/>
      <c r="S70" s="301"/>
      <c r="T70" s="301"/>
      <c r="U70" s="301"/>
      <c r="V70" s="301"/>
      <c r="W70" s="301"/>
      <c r="X70" s="149">
        <v>1</v>
      </c>
      <c r="Y70" s="149">
        <v>5</v>
      </c>
      <c r="Z70" s="149" t="s">
        <v>16</v>
      </c>
      <c r="AA70" s="301"/>
      <c r="AB70" s="301"/>
      <c r="AC70" s="301"/>
      <c r="AD70" s="301"/>
      <c r="AE70" s="301"/>
      <c r="AF70" s="301"/>
      <c r="AG70" s="301"/>
      <c r="AH70" s="301"/>
      <c r="AI70" s="301"/>
      <c r="AJ70" s="301"/>
      <c r="AK70" s="301"/>
      <c r="AL70" s="301"/>
      <c r="AM70" s="301"/>
      <c r="AN70" s="301"/>
      <c r="AO70" s="301"/>
      <c r="AP70" s="301"/>
      <c r="AQ70" s="301"/>
      <c r="AR70" s="301"/>
      <c r="AS70" s="301"/>
      <c r="AT70" s="301"/>
      <c r="AU70" s="301"/>
      <c r="AV70" s="301"/>
      <c r="AW70" s="301"/>
      <c r="AX70" s="301"/>
      <c r="AY70" s="301"/>
      <c r="AZ70" s="301"/>
      <c r="BA70" s="301"/>
      <c r="BB70" s="301"/>
      <c r="BC70" s="301"/>
      <c r="BD70" s="301"/>
      <c r="BE70" s="301"/>
      <c r="BF70" s="301"/>
      <c r="BG70" s="301"/>
      <c r="BH70" s="301"/>
      <c r="BI70" s="301"/>
      <c r="BJ70" s="301"/>
      <c r="BK70" s="301"/>
      <c r="BL70" s="301"/>
      <c r="BM70" s="301"/>
      <c r="BN70" s="301"/>
      <c r="BO70" s="301"/>
      <c r="BP70" s="301"/>
      <c r="BQ70" s="301"/>
      <c r="BR70" s="301"/>
      <c r="BS70" s="301"/>
      <c r="BT70" s="301"/>
      <c r="BU70" s="301"/>
      <c r="BV70" s="301"/>
      <c r="BW70" s="301"/>
      <c r="BX70" s="301"/>
      <c r="BY70" s="301"/>
      <c r="BZ70" s="301"/>
      <c r="CA70" s="301"/>
      <c r="CB70" s="301"/>
      <c r="CC70" s="301"/>
      <c r="CD70" s="301"/>
      <c r="CE70" s="301"/>
      <c r="CF70" s="301"/>
      <c r="CG70" s="301"/>
      <c r="CH70" s="301"/>
      <c r="CI70" s="301"/>
      <c r="CJ70" s="301"/>
      <c r="CK70" s="301"/>
      <c r="CL70" s="301"/>
      <c r="CM70" s="301"/>
      <c r="CN70" s="301"/>
      <c r="CO70" s="301"/>
      <c r="CP70" s="301"/>
      <c r="CQ70" s="301"/>
      <c r="CR70" s="301"/>
      <c r="CS70" s="301"/>
      <c r="CT70" s="301"/>
      <c r="CU70" s="301"/>
      <c r="CV70" s="301"/>
      <c r="CW70" s="301"/>
      <c r="CX70" s="301"/>
      <c r="CY70" s="301"/>
      <c r="CZ70" s="301"/>
      <c r="DA70" s="301"/>
      <c r="DB70" s="301"/>
      <c r="DC70" s="301"/>
      <c r="DD70" s="301"/>
      <c r="DE70" s="301"/>
      <c r="DF70" s="301"/>
      <c r="DG70" s="301"/>
      <c r="DH70" s="301"/>
      <c r="DI70" s="301"/>
      <c r="DJ70" s="301"/>
      <c r="DK70" s="301"/>
      <c r="DL70" s="301"/>
      <c r="DM70" s="301"/>
      <c r="DN70" s="301"/>
      <c r="DO70" s="301"/>
      <c r="DP70" s="301"/>
      <c r="DQ70" s="301"/>
      <c r="DR70" s="301"/>
      <c r="DS70" s="301"/>
      <c r="DT70" s="301"/>
      <c r="DU70" s="301"/>
      <c r="DV70" s="301"/>
      <c r="DW70" s="301"/>
      <c r="DX70" s="301"/>
      <c r="DY70" s="301"/>
      <c r="DZ70" s="301"/>
      <c r="EA70" s="301"/>
      <c r="EB70" s="301"/>
      <c r="EC70" s="301"/>
      <c r="ED70" s="301"/>
      <c r="EE70" s="301"/>
      <c r="EF70" s="301"/>
      <c r="EG70" s="301"/>
      <c r="EH70" s="301"/>
      <c r="EI70" s="301"/>
      <c r="EJ70" s="301"/>
      <c r="EK70" s="301"/>
      <c r="EL70" s="301"/>
      <c r="EM70" s="301"/>
      <c r="EN70" s="301"/>
      <c r="EO70" s="301"/>
      <c r="EP70" s="301"/>
      <c r="EQ70" s="301"/>
      <c r="ER70" s="301"/>
      <c r="ES70" s="301"/>
      <c r="ET70" s="301"/>
      <c r="EU70" s="301"/>
      <c r="EV70" s="301"/>
      <c r="EW70" s="301"/>
      <c r="EX70" s="301"/>
      <c r="EY70" s="301"/>
      <c r="EZ70" s="301"/>
      <c r="FA70" s="301"/>
      <c r="FB70" s="301"/>
      <c r="FC70" s="301"/>
      <c r="FD70" s="301"/>
      <c r="FE70" s="301"/>
      <c r="FF70" s="301"/>
      <c r="FG70" s="301"/>
      <c r="FH70" s="301"/>
      <c r="FI70" s="301"/>
      <c r="FJ70" s="301"/>
      <c r="FK70" s="301"/>
      <c r="FL70" s="301"/>
      <c r="FM70" s="301"/>
      <c r="FN70" s="301"/>
      <c r="FO70" s="301"/>
      <c r="FP70" s="301"/>
      <c r="FQ70" s="301"/>
      <c r="FR70" s="301"/>
      <c r="FS70" s="301"/>
      <c r="FT70" s="301"/>
      <c r="FU70" s="301"/>
      <c r="FV70" s="301"/>
      <c r="FW70" s="301"/>
      <c r="FX70" s="301"/>
      <c r="FY70" s="301"/>
      <c r="FZ70" s="301"/>
      <c r="GA70" s="301"/>
      <c r="GB70" s="301"/>
      <c r="GC70" s="301"/>
      <c r="GD70" s="301"/>
      <c r="GE70" s="301"/>
      <c r="GF70" s="301"/>
      <c r="GG70" s="301"/>
      <c r="GH70" s="301"/>
      <c r="GI70" s="301"/>
      <c r="GJ70" s="301"/>
      <c r="GK70" s="301"/>
      <c r="GL70" s="301"/>
    </row>
    <row r="71" spans="1:194" s="302" customFormat="1">
      <c r="A71" s="301"/>
      <c r="B71" s="301"/>
      <c r="C71" s="301"/>
      <c r="D71" s="301"/>
      <c r="E71" s="301"/>
      <c r="F71" s="301"/>
      <c r="G71" s="301"/>
      <c r="H71" s="301"/>
      <c r="I71" s="301"/>
      <c r="J71" s="301"/>
      <c r="K71" s="301"/>
      <c r="L71" s="301"/>
      <c r="M71" s="301"/>
      <c r="N71" s="301"/>
      <c r="O71" s="301"/>
      <c r="P71" s="301"/>
      <c r="Q71" s="301"/>
      <c r="R71" s="301"/>
      <c r="S71" s="301"/>
      <c r="T71" s="301"/>
      <c r="U71" s="301"/>
      <c r="V71" s="301"/>
      <c r="W71" s="301"/>
      <c r="X71" s="149">
        <v>86</v>
      </c>
      <c r="Y71" s="149">
        <v>6</v>
      </c>
      <c r="Z71" s="149" t="s">
        <v>16</v>
      </c>
      <c r="AA71" s="301"/>
      <c r="AB71" s="301"/>
      <c r="AC71" s="301"/>
      <c r="AD71" s="301"/>
      <c r="AE71" s="301"/>
      <c r="AF71" s="301"/>
      <c r="AG71" s="301"/>
      <c r="AH71" s="301"/>
      <c r="AI71" s="301"/>
      <c r="AJ71" s="301"/>
      <c r="AK71" s="301"/>
      <c r="AL71" s="301"/>
      <c r="AM71" s="301"/>
      <c r="AN71" s="301"/>
      <c r="AO71" s="301"/>
      <c r="AP71" s="301"/>
      <c r="AQ71" s="301"/>
      <c r="AR71" s="301"/>
      <c r="AS71" s="301"/>
      <c r="AT71" s="301"/>
      <c r="AU71" s="301"/>
      <c r="AV71" s="301"/>
      <c r="AW71" s="301"/>
      <c r="AX71" s="301"/>
      <c r="AY71" s="301"/>
      <c r="AZ71" s="301"/>
      <c r="BA71" s="301"/>
      <c r="BB71" s="301"/>
      <c r="BC71" s="301"/>
      <c r="BD71" s="301"/>
      <c r="BE71" s="301"/>
      <c r="BF71" s="301"/>
      <c r="BG71" s="301"/>
      <c r="BH71" s="301"/>
      <c r="BI71" s="301"/>
      <c r="BJ71" s="301"/>
      <c r="BK71" s="301"/>
      <c r="BL71" s="301"/>
      <c r="BM71" s="301"/>
      <c r="BN71" s="301"/>
      <c r="BO71" s="301"/>
      <c r="BP71" s="301"/>
      <c r="BQ71" s="301"/>
      <c r="BR71" s="301"/>
      <c r="BS71" s="301"/>
      <c r="BT71" s="301"/>
      <c r="BU71" s="301"/>
      <c r="BV71" s="301"/>
      <c r="BW71" s="301"/>
      <c r="BX71" s="301"/>
      <c r="BY71" s="301"/>
      <c r="BZ71" s="301"/>
      <c r="CA71" s="301"/>
      <c r="CB71" s="301"/>
      <c r="CC71" s="301"/>
      <c r="CD71" s="301"/>
      <c r="CE71" s="301"/>
      <c r="CF71" s="301"/>
      <c r="CG71" s="301"/>
      <c r="CH71" s="301"/>
      <c r="CI71" s="301"/>
      <c r="CJ71" s="301"/>
      <c r="CK71" s="301"/>
      <c r="CL71" s="301"/>
      <c r="CM71" s="301"/>
      <c r="CN71" s="301"/>
      <c r="CO71" s="301"/>
      <c r="CP71" s="301"/>
      <c r="CQ71" s="301"/>
      <c r="CR71" s="301"/>
      <c r="CS71" s="301"/>
      <c r="CT71" s="301"/>
      <c r="CU71" s="301"/>
      <c r="CV71" s="301"/>
      <c r="CW71" s="301"/>
      <c r="CX71" s="301"/>
      <c r="CY71" s="301"/>
      <c r="CZ71" s="301"/>
      <c r="DA71" s="301"/>
      <c r="DB71" s="301"/>
      <c r="DC71" s="301"/>
      <c r="DD71" s="301"/>
      <c r="DE71" s="301"/>
      <c r="DF71" s="301"/>
      <c r="DG71" s="301"/>
      <c r="DH71" s="301"/>
      <c r="DI71" s="301"/>
      <c r="DJ71" s="301"/>
      <c r="DK71" s="301"/>
      <c r="DL71" s="301"/>
      <c r="DM71" s="301"/>
      <c r="DN71" s="301"/>
      <c r="DO71" s="301"/>
      <c r="DP71" s="301"/>
      <c r="DQ71" s="301"/>
      <c r="DR71" s="301"/>
      <c r="DS71" s="301"/>
      <c r="DT71" s="301"/>
      <c r="DU71" s="301"/>
      <c r="DV71" s="301"/>
      <c r="DW71" s="301"/>
      <c r="DX71" s="301"/>
      <c r="DY71" s="301"/>
      <c r="DZ71" s="301"/>
      <c r="EA71" s="301"/>
      <c r="EB71" s="301"/>
      <c r="EC71" s="301"/>
      <c r="ED71" s="301"/>
      <c r="EE71" s="301"/>
      <c r="EF71" s="301"/>
      <c r="EG71" s="301"/>
      <c r="EH71" s="301"/>
      <c r="EI71" s="301"/>
      <c r="EJ71" s="301"/>
      <c r="EK71" s="301"/>
      <c r="EL71" s="301"/>
      <c r="EM71" s="301"/>
      <c r="EN71" s="301"/>
      <c r="EO71" s="301"/>
      <c r="EP71" s="301"/>
      <c r="EQ71" s="301"/>
      <c r="ER71" s="301"/>
      <c r="ES71" s="301"/>
      <c r="ET71" s="301"/>
      <c r="EU71" s="301"/>
      <c r="EV71" s="301"/>
      <c r="EW71" s="301"/>
      <c r="EX71" s="301"/>
      <c r="EY71" s="301"/>
      <c r="EZ71" s="301"/>
      <c r="FA71" s="301"/>
      <c r="FB71" s="301"/>
      <c r="FC71" s="301"/>
      <c r="FD71" s="301"/>
      <c r="FE71" s="301"/>
      <c r="FF71" s="301"/>
      <c r="FG71" s="301"/>
      <c r="FH71" s="301"/>
      <c r="FI71" s="301"/>
      <c r="FJ71" s="301"/>
      <c r="FK71" s="301"/>
      <c r="FL71" s="301"/>
      <c r="FM71" s="301"/>
      <c r="FN71" s="301"/>
      <c r="FO71" s="301"/>
      <c r="FP71" s="301"/>
      <c r="FQ71" s="301"/>
      <c r="FR71" s="301"/>
      <c r="FS71" s="301"/>
      <c r="FT71" s="301"/>
      <c r="FU71" s="301"/>
      <c r="FV71" s="301"/>
      <c r="FW71" s="301"/>
      <c r="FX71" s="301"/>
      <c r="FY71" s="301"/>
      <c r="FZ71" s="301"/>
      <c r="GA71" s="301"/>
      <c r="GB71" s="301"/>
      <c r="GC71" s="301"/>
      <c r="GD71" s="301"/>
      <c r="GE71" s="301"/>
      <c r="GF71" s="301"/>
      <c r="GG71" s="301"/>
      <c r="GH71" s="301"/>
      <c r="GI71" s="301"/>
      <c r="GJ71" s="301"/>
      <c r="GK71" s="301"/>
      <c r="GL71" s="301"/>
    </row>
    <row r="72" spans="1:194">
      <c r="X72" s="149">
        <v>52</v>
      </c>
      <c r="Y72" s="149">
        <v>7</v>
      </c>
      <c r="Z72" s="149" t="s">
        <v>16</v>
      </c>
    </row>
    <row r="73" spans="1:194">
      <c r="A73" s="303"/>
      <c r="B73" s="303"/>
      <c r="C73" s="303"/>
      <c r="X73" s="149">
        <v>44450</v>
      </c>
      <c r="Y73" s="149">
        <v>0</v>
      </c>
      <c r="Z73" s="149" t="s">
        <v>17</v>
      </c>
    </row>
    <row r="74" spans="1:194">
      <c r="A74" s="301"/>
      <c r="B74" s="301"/>
      <c r="C74" s="301"/>
      <c r="X74" s="149">
        <v>55</v>
      </c>
      <c r="Y74" s="149">
        <v>1</v>
      </c>
      <c r="Z74" s="149" t="s">
        <v>17</v>
      </c>
    </row>
    <row r="75" spans="1:194">
      <c r="A75" s="301"/>
      <c r="B75" s="301"/>
      <c r="C75" s="301"/>
      <c r="X75" s="149">
        <v>4</v>
      </c>
      <c r="Y75" s="149">
        <v>2</v>
      </c>
      <c r="Z75" s="149" t="s">
        <v>17</v>
      </c>
    </row>
    <row r="76" spans="1:194">
      <c r="A76" s="301"/>
      <c r="B76" s="301"/>
      <c r="C76" s="301"/>
      <c r="X76" s="149">
        <v>94</v>
      </c>
      <c r="Y76" s="149">
        <v>3</v>
      </c>
      <c r="Z76" s="149" t="s">
        <v>17</v>
      </c>
    </row>
    <row r="77" spans="1:194">
      <c r="B77" s="301"/>
      <c r="C77" s="301"/>
      <c r="X77" s="149">
        <v>1</v>
      </c>
      <c r="Y77" s="149">
        <v>4</v>
      </c>
      <c r="Z77" s="149" t="s">
        <v>17</v>
      </c>
    </row>
    <row r="78" spans="1:194">
      <c r="A78" s="301"/>
      <c r="B78" s="301"/>
      <c r="C78" s="301"/>
      <c r="X78" s="149">
        <v>6</v>
      </c>
      <c r="Y78" s="149">
        <v>5</v>
      </c>
      <c r="Z78" s="149" t="s">
        <v>17</v>
      </c>
    </row>
    <row r="79" spans="1:194">
      <c r="B79" s="301"/>
      <c r="C79" s="301"/>
      <c r="X79" s="149">
        <v>622</v>
      </c>
      <c r="Y79" s="149">
        <v>6</v>
      </c>
      <c r="Z79" s="149" t="s">
        <v>17</v>
      </c>
    </row>
    <row r="80" spans="1:194">
      <c r="B80" s="301"/>
      <c r="C80" s="301"/>
      <c r="X80" s="149">
        <v>115</v>
      </c>
      <c r="Y80" s="149">
        <v>7</v>
      </c>
      <c r="Z80" s="149" t="s">
        <v>17</v>
      </c>
    </row>
    <row r="81" spans="1:26">
      <c r="A81" s="301"/>
      <c r="B81" s="301"/>
      <c r="C81" s="301"/>
      <c r="X81" s="149">
        <v>9346</v>
      </c>
      <c r="Y81" s="149">
        <v>0</v>
      </c>
      <c r="Z81" s="149" t="s">
        <v>18</v>
      </c>
    </row>
    <row r="82" spans="1:26">
      <c r="A82" s="301"/>
      <c r="B82" s="301"/>
      <c r="C82" s="301"/>
      <c r="X82" s="149">
        <v>55</v>
      </c>
      <c r="Y82" s="149">
        <v>1</v>
      </c>
      <c r="Z82" s="149" t="s">
        <v>18</v>
      </c>
    </row>
    <row r="83" spans="1:26">
      <c r="A83" s="301"/>
      <c r="B83" s="301"/>
      <c r="C83" s="301"/>
      <c r="X83" s="149">
        <v>5</v>
      </c>
      <c r="Y83" s="149">
        <v>2</v>
      </c>
      <c r="Z83" s="149" t="s">
        <v>18</v>
      </c>
    </row>
    <row r="84" spans="1:26">
      <c r="A84" s="301"/>
      <c r="B84" s="301"/>
      <c r="C84" s="301"/>
      <c r="X84" s="149">
        <v>62</v>
      </c>
      <c r="Y84" s="149">
        <v>3</v>
      </c>
      <c r="Z84" s="149" t="s">
        <v>18</v>
      </c>
    </row>
    <row r="85" spans="1:26">
      <c r="A85" s="301"/>
      <c r="B85" s="301"/>
      <c r="C85" s="301"/>
      <c r="X85" s="149">
        <v>1</v>
      </c>
      <c r="Y85" s="149">
        <v>5</v>
      </c>
      <c r="Z85" s="149" t="s">
        <v>18</v>
      </c>
    </row>
    <row r="86" spans="1:26">
      <c r="A86" s="301"/>
      <c r="B86" s="301"/>
      <c r="C86" s="301"/>
      <c r="X86" s="149">
        <v>130</v>
      </c>
      <c r="Y86" s="149">
        <v>6</v>
      </c>
      <c r="Z86" s="149" t="s">
        <v>18</v>
      </c>
    </row>
    <row r="87" spans="1:26">
      <c r="B87" s="301"/>
      <c r="C87" s="301"/>
      <c r="X87" s="149">
        <v>80</v>
      </c>
      <c r="Y87" s="149">
        <v>7</v>
      </c>
      <c r="Z87" s="149" t="s">
        <v>18</v>
      </c>
    </row>
    <row r="88" spans="1:26">
      <c r="B88" s="301"/>
      <c r="C88" s="301"/>
      <c r="X88" s="149">
        <v>20887</v>
      </c>
      <c r="Y88" s="149">
        <v>0</v>
      </c>
      <c r="Z88" s="149" t="s">
        <v>19</v>
      </c>
    </row>
    <row r="89" spans="1:26">
      <c r="A89" s="301"/>
      <c r="B89" s="301"/>
      <c r="C89" s="301"/>
      <c r="X89" s="149">
        <v>16</v>
      </c>
      <c r="Y89" s="149">
        <v>1</v>
      </c>
      <c r="Z89" s="149" t="s">
        <v>19</v>
      </c>
    </row>
    <row r="90" spans="1:26">
      <c r="A90" s="301"/>
      <c r="B90" s="301"/>
      <c r="C90" s="301"/>
      <c r="X90" s="149">
        <v>1</v>
      </c>
      <c r="Y90" s="149">
        <v>2</v>
      </c>
      <c r="Z90" s="149" t="s">
        <v>19</v>
      </c>
    </row>
    <row r="91" spans="1:26">
      <c r="A91" s="301"/>
      <c r="B91" s="301"/>
      <c r="C91" s="301"/>
      <c r="X91" s="149">
        <v>23</v>
      </c>
      <c r="Y91" s="149">
        <v>3</v>
      </c>
      <c r="Z91" s="149" t="s">
        <v>19</v>
      </c>
    </row>
    <row r="92" spans="1:26">
      <c r="A92" s="301"/>
      <c r="B92" s="301"/>
      <c r="C92" s="301"/>
      <c r="X92" s="149">
        <v>2</v>
      </c>
      <c r="Y92" s="149">
        <v>4</v>
      </c>
      <c r="Z92" s="149" t="s">
        <v>19</v>
      </c>
    </row>
    <row r="93" spans="1:26">
      <c r="B93" s="301"/>
      <c r="C93" s="301"/>
      <c r="X93" s="149">
        <v>3</v>
      </c>
      <c r="Y93" s="149">
        <v>5</v>
      </c>
      <c r="Z93" s="149" t="s">
        <v>19</v>
      </c>
    </row>
    <row r="94" spans="1:26">
      <c r="A94" s="301"/>
      <c r="B94" s="301"/>
      <c r="C94" s="301"/>
      <c r="X94" s="149">
        <v>196</v>
      </c>
      <c r="Y94" s="149">
        <v>6</v>
      </c>
      <c r="Z94" s="149" t="s">
        <v>19</v>
      </c>
    </row>
    <row r="95" spans="1:26">
      <c r="B95" s="301"/>
      <c r="C95" s="301"/>
      <c r="X95" s="149">
        <v>41</v>
      </c>
      <c r="Y95" s="149">
        <v>7</v>
      </c>
      <c r="Z95" s="149" t="s">
        <v>19</v>
      </c>
    </row>
    <row r="96" spans="1:26">
      <c r="B96" s="301"/>
      <c r="C96" s="301"/>
      <c r="X96" s="149">
        <v>25294</v>
      </c>
      <c r="Y96" s="149">
        <v>0</v>
      </c>
      <c r="Z96" s="149" t="s">
        <v>20</v>
      </c>
    </row>
    <row r="97" spans="1:26">
      <c r="A97" s="301"/>
      <c r="B97" s="301"/>
      <c r="C97" s="301"/>
      <c r="X97" s="149">
        <v>21</v>
      </c>
      <c r="Y97" s="149">
        <v>1</v>
      </c>
      <c r="Z97" s="149" t="s">
        <v>20</v>
      </c>
    </row>
    <row r="98" spans="1:26">
      <c r="A98" s="301"/>
      <c r="B98" s="301"/>
      <c r="C98" s="301"/>
      <c r="X98" s="149">
        <v>5</v>
      </c>
      <c r="Y98" s="149">
        <v>2</v>
      </c>
      <c r="Z98" s="149" t="s">
        <v>20</v>
      </c>
    </row>
    <row r="99" spans="1:26">
      <c r="A99" s="301"/>
      <c r="B99" s="301"/>
      <c r="C99" s="301"/>
      <c r="X99" s="149">
        <v>25</v>
      </c>
      <c r="Y99" s="149">
        <v>3</v>
      </c>
      <c r="Z99" s="149" t="s">
        <v>20</v>
      </c>
    </row>
    <row r="100" spans="1:26">
      <c r="A100" s="301"/>
      <c r="B100" s="301"/>
      <c r="C100" s="301"/>
      <c r="X100" s="149">
        <v>264</v>
      </c>
      <c r="Y100" s="149">
        <v>6</v>
      </c>
      <c r="Z100" s="149" t="s">
        <v>20</v>
      </c>
    </row>
    <row r="101" spans="1:26">
      <c r="A101" s="301"/>
      <c r="B101" s="301"/>
      <c r="C101" s="301"/>
      <c r="X101" s="149">
        <v>44</v>
      </c>
      <c r="Y101" s="149">
        <v>7</v>
      </c>
      <c r="Z101" s="149" t="s">
        <v>20</v>
      </c>
    </row>
    <row r="102" spans="1:26">
      <c r="A102" s="301"/>
      <c r="B102" s="301"/>
      <c r="C102" s="301"/>
      <c r="X102" s="149">
        <v>8953</v>
      </c>
      <c r="Y102" s="149">
        <v>0</v>
      </c>
      <c r="Z102" s="149" t="s">
        <v>21</v>
      </c>
    </row>
    <row r="103" spans="1:26">
      <c r="B103" s="301"/>
      <c r="C103" s="301"/>
      <c r="X103" s="149">
        <v>21</v>
      </c>
      <c r="Y103" s="149">
        <v>1</v>
      </c>
      <c r="Z103" s="149" t="s">
        <v>21</v>
      </c>
    </row>
    <row r="104" spans="1:26">
      <c r="A104" s="301"/>
      <c r="B104" s="301"/>
      <c r="C104" s="301"/>
      <c r="X104" s="149">
        <v>20</v>
      </c>
      <c r="Y104" s="149">
        <v>3</v>
      </c>
      <c r="Z104" s="149" t="s">
        <v>21</v>
      </c>
    </row>
    <row r="105" spans="1:26">
      <c r="A105" s="301"/>
      <c r="B105" s="301"/>
      <c r="C105" s="301"/>
      <c r="X105" s="149">
        <v>1</v>
      </c>
      <c r="Y105" s="149">
        <v>4</v>
      </c>
      <c r="Z105" s="149" t="s">
        <v>21</v>
      </c>
    </row>
    <row r="106" spans="1:26">
      <c r="A106" s="301"/>
      <c r="B106" s="301"/>
      <c r="C106" s="301"/>
      <c r="X106" s="149">
        <v>1</v>
      </c>
      <c r="Y106" s="149">
        <v>5</v>
      </c>
      <c r="Z106" s="149" t="s">
        <v>21</v>
      </c>
    </row>
    <row r="107" spans="1:26">
      <c r="A107" s="301"/>
      <c r="B107" s="301"/>
      <c r="C107" s="301"/>
      <c r="X107" s="149">
        <v>92</v>
      </c>
      <c r="Y107" s="149">
        <v>6</v>
      </c>
      <c r="Z107" s="149" t="s">
        <v>21</v>
      </c>
    </row>
    <row r="108" spans="1:26">
      <c r="A108" s="301"/>
      <c r="B108" s="301"/>
      <c r="C108" s="301"/>
      <c r="X108" s="149">
        <v>26</v>
      </c>
      <c r="Y108" s="149">
        <v>7</v>
      </c>
      <c r="Z108" s="149" t="s">
        <v>21</v>
      </c>
    </row>
    <row r="109" spans="1:26">
      <c r="A109" s="301"/>
      <c r="B109" s="301"/>
      <c r="C109" s="301"/>
      <c r="X109" s="149">
        <v>7511</v>
      </c>
      <c r="Y109" s="149">
        <v>0</v>
      </c>
      <c r="Z109" s="149" t="s">
        <v>22</v>
      </c>
    </row>
    <row r="110" spans="1:26">
      <c r="A110" s="301"/>
      <c r="B110" s="301"/>
      <c r="C110" s="301"/>
      <c r="X110" s="149">
        <v>13</v>
      </c>
      <c r="Y110" s="149">
        <v>1</v>
      </c>
      <c r="Z110" s="149" t="s">
        <v>22</v>
      </c>
    </row>
    <row r="111" spans="1:26">
      <c r="B111" s="301"/>
      <c r="C111" s="301"/>
      <c r="X111" s="149">
        <v>1</v>
      </c>
      <c r="Y111" s="149">
        <v>2</v>
      </c>
      <c r="Z111" s="149" t="s">
        <v>22</v>
      </c>
    </row>
    <row r="112" spans="1:26">
      <c r="B112" s="301"/>
      <c r="C112" s="301"/>
      <c r="X112" s="149">
        <v>18</v>
      </c>
      <c r="Y112" s="149">
        <v>3</v>
      </c>
      <c r="Z112" s="149" t="s">
        <v>22</v>
      </c>
    </row>
    <row r="113" spans="1:26">
      <c r="A113" s="301"/>
      <c r="B113" s="301"/>
      <c r="C113" s="301"/>
      <c r="X113" s="149">
        <v>2</v>
      </c>
      <c r="Y113" s="149">
        <v>5</v>
      </c>
      <c r="Z113" s="149" t="s">
        <v>22</v>
      </c>
    </row>
    <row r="114" spans="1:26">
      <c r="A114" s="301"/>
      <c r="B114" s="301"/>
      <c r="C114" s="301"/>
      <c r="X114" s="149">
        <v>51</v>
      </c>
      <c r="Y114" s="149">
        <v>6</v>
      </c>
      <c r="Z114" s="149" t="s">
        <v>22</v>
      </c>
    </row>
    <row r="115" spans="1:26">
      <c r="A115" s="301"/>
      <c r="B115" s="301"/>
      <c r="C115" s="301"/>
      <c r="X115" s="149">
        <v>22</v>
      </c>
      <c r="Y115" s="149">
        <v>7</v>
      </c>
      <c r="Z115" s="149" t="s">
        <v>22</v>
      </c>
    </row>
    <row r="116" spans="1:26">
      <c r="A116" s="301"/>
      <c r="B116" s="301"/>
      <c r="C116" s="301"/>
      <c r="X116" s="149">
        <v>17318</v>
      </c>
      <c r="Y116" s="149">
        <v>0</v>
      </c>
      <c r="Z116" s="149" t="s">
        <v>23</v>
      </c>
    </row>
    <row r="117" spans="1:26">
      <c r="A117" s="301"/>
      <c r="B117" s="301"/>
      <c r="C117" s="301"/>
      <c r="X117" s="149">
        <v>26</v>
      </c>
      <c r="Y117" s="149">
        <v>1</v>
      </c>
      <c r="Z117" s="149" t="s">
        <v>23</v>
      </c>
    </row>
    <row r="118" spans="1:26">
      <c r="A118" s="301"/>
      <c r="B118" s="301"/>
      <c r="C118" s="301"/>
      <c r="X118" s="149">
        <v>1</v>
      </c>
      <c r="Y118" s="149">
        <v>2</v>
      </c>
      <c r="Z118" s="149" t="s">
        <v>23</v>
      </c>
    </row>
    <row r="119" spans="1:26">
      <c r="B119" s="301"/>
      <c r="C119" s="301"/>
      <c r="X119" s="149">
        <v>22</v>
      </c>
      <c r="Y119" s="149">
        <v>3</v>
      </c>
      <c r="Z119" s="149" t="s">
        <v>23</v>
      </c>
    </row>
    <row r="120" spans="1:26">
      <c r="A120" s="301"/>
      <c r="B120" s="301"/>
      <c r="C120" s="301"/>
      <c r="X120" s="149">
        <v>116</v>
      </c>
      <c r="Y120" s="149">
        <v>6</v>
      </c>
      <c r="Z120" s="149" t="s">
        <v>23</v>
      </c>
    </row>
    <row r="121" spans="1:26">
      <c r="A121" s="301"/>
      <c r="B121" s="301"/>
      <c r="C121" s="301"/>
      <c r="X121" s="149">
        <v>17</v>
      </c>
      <c r="Y121" s="149">
        <v>7</v>
      </c>
      <c r="Z121" s="149" t="s">
        <v>23</v>
      </c>
    </row>
    <row r="122" spans="1:26">
      <c r="A122" s="301"/>
      <c r="B122" s="301"/>
      <c r="C122" s="301"/>
      <c r="X122" s="149">
        <v>1812</v>
      </c>
      <c r="Y122" s="149">
        <v>0</v>
      </c>
      <c r="Z122" s="149" t="s">
        <v>24</v>
      </c>
    </row>
    <row r="123" spans="1:26">
      <c r="A123" s="301"/>
      <c r="B123" s="301"/>
      <c r="C123" s="301"/>
      <c r="X123" s="149">
        <v>16</v>
      </c>
      <c r="Y123" s="149">
        <v>1</v>
      </c>
      <c r="Z123" s="149" t="s">
        <v>24</v>
      </c>
    </row>
    <row r="124" spans="1:26">
      <c r="A124" s="301"/>
      <c r="B124" s="301"/>
      <c r="C124" s="301"/>
      <c r="X124" s="149">
        <v>2</v>
      </c>
      <c r="Y124" s="149">
        <v>2</v>
      </c>
      <c r="Z124" s="149" t="s">
        <v>24</v>
      </c>
    </row>
    <row r="125" spans="1:26">
      <c r="A125" s="301"/>
      <c r="B125" s="301"/>
      <c r="C125" s="301"/>
      <c r="X125" s="149">
        <v>24</v>
      </c>
      <c r="Y125" s="149">
        <v>3</v>
      </c>
      <c r="Z125" s="149" t="s">
        <v>24</v>
      </c>
    </row>
    <row r="126" spans="1:26">
      <c r="A126" s="301"/>
      <c r="B126" s="301"/>
      <c r="C126" s="301"/>
      <c r="X126" s="149">
        <v>44</v>
      </c>
      <c r="Y126" s="149">
        <v>6</v>
      </c>
      <c r="Z126" s="149" t="s">
        <v>24</v>
      </c>
    </row>
    <row r="127" spans="1:26">
      <c r="B127" s="301"/>
      <c r="C127" s="301"/>
      <c r="X127" s="149">
        <v>17</v>
      </c>
      <c r="Y127" s="149">
        <v>7</v>
      </c>
      <c r="Z127" s="149" t="s">
        <v>24</v>
      </c>
    </row>
    <row r="128" spans="1:26">
      <c r="B128" s="301"/>
      <c r="C128" s="301"/>
      <c r="X128" s="149">
        <v>11825</v>
      </c>
      <c r="Y128" s="149">
        <v>0</v>
      </c>
      <c r="Z128" s="149" t="s">
        <v>25</v>
      </c>
    </row>
    <row r="129" spans="1:26">
      <c r="A129" s="301"/>
      <c r="B129" s="301"/>
      <c r="C129" s="301"/>
      <c r="X129" s="149">
        <v>21</v>
      </c>
      <c r="Y129" s="149">
        <v>1</v>
      </c>
      <c r="Z129" s="149" t="s">
        <v>25</v>
      </c>
    </row>
    <row r="130" spans="1:26">
      <c r="A130" s="301"/>
      <c r="B130" s="301"/>
      <c r="C130" s="301"/>
      <c r="X130" s="149">
        <v>1</v>
      </c>
      <c r="Y130" s="149">
        <v>2</v>
      </c>
      <c r="Z130" s="149" t="s">
        <v>25</v>
      </c>
    </row>
    <row r="131" spans="1:26">
      <c r="A131" s="301"/>
      <c r="B131" s="301"/>
      <c r="C131" s="301"/>
      <c r="X131" s="149">
        <v>21</v>
      </c>
      <c r="Y131" s="149">
        <v>3</v>
      </c>
      <c r="Z131" s="149" t="s">
        <v>25</v>
      </c>
    </row>
    <row r="132" spans="1:26">
      <c r="A132" s="301"/>
      <c r="B132" s="301"/>
      <c r="C132" s="301"/>
      <c r="X132" s="149">
        <v>1</v>
      </c>
      <c r="Y132" s="149">
        <v>4</v>
      </c>
      <c r="Z132" s="149" t="s">
        <v>25</v>
      </c>
    </row>
    <row r="133" spans="1:26">
      <c r="A133" s="301"/>
      <c r="B133" s="301"/>
      <c r="C133" s="301"/>
      <c r="X133" s="149">
        <v>88</v>
      </c>
      <c r="Y133" s="149">
        <v>6</v>
      </c>
      <c r="Z133" s="149" t="s">
        <v>25</v>
      </c>
    </row>
    <row r="134" spans="1:26">
      <c r="A134" s="301"/>
      <c r="B134" s="301"/>
      <c r="C134" s="301"/>
      <c r="X134" s="149">
        <v>19</v>
      </c>
      <c r="Y134" s="149">
        <v>7</v>
      </c>
      <c r="Z134" s="149" t="s">
        <v>25</v>
      </c>
    </row>
    <row r="135" spans="1:26">
      <c r="A135" s="301"/>
      <c r="B135" s="301"/>
      <c r="C135" s="301"/>
      <c r="X135" s="149">
        <v>38030</v>
      </c>
      <c r="Y135" s="149">
        <v>0</v>
      </c>
      <c r="Z135" s="149" t="s">
        <v>26</v>
      </c>
    </row>
    <row r="136" spans="1:26">
      <c r="A136" s="301"/>
      <c r="B136" s="301"/>
      <c r="C136" s="301"/>
      <c r="X136" s="149">
        <v>17</v>
      </c>
      <c r="Y136" s="149">
        <v>1</v>
      </c>
      <c r="Z136" s="149" t="s">
        <v>26</v>
      </c>
    </row>
    <row r="137" spans="1:26">
      <c r="A137" s="301"/>
      <c r="B137" s="301"/>
      <c r="C137" s="301"/>
      <c r="X137" s="149">
        <v>29</v>
      </c>
      <c r="Y137" s="149">
        <v>3</v>
      </c>
      <c r="Z137" s="149" t="s">
        <v>26</v>
      </c>
    </row>
    <row r="138" spans="1:26">
      <c r="A138" s="301"/>
      <c r="B138" s="301"/>
      <c r="C138" s="301"/>
      <c r="X138" s="149">
        <v>1</v>
      </c>
      <c r="Y138" s="149">
        <v>4</v>
      </c>
      <c r="Z138" s="149" t="s">
        <v>26</v>
      </c>
    </row>
    <row r="139" spans="1:26">
      <c r="A139" s="301"/>
      <c r="B139" s="301"/>
      <c r="C139" s="301"/>
      <c r="X139" s="149">
        <v>3</v>
      </c>
      <c r="Y139" s="149">
        <v>5</v>
      </c>
      <c r="Z139" s="149" t="s">
        <v>26</v>
      </c>
    </row>
    <row r="140" spans="1:26">
      <c r="A140" s="301"/>
      <c r="B140" s="301"/>
      <c r="C140" s="301"/>
      <c r="X140" s="149">
        <v>350</v>
      </c>
      <c r="Y140" s="149">
        <v>6</v>
      </c>
      <c r="Z140" s="149" t="s">
        <v>26</v>
      </c>
    </row>
    <row r="141" spans="1:26">
      <c r="B141" s="301"/>
      <c r="C141" s="301"/>
      <c r="X141" s="149">
        <v>103</v>
      </c>
      <c r="Y141" s="149">
        <v>7</v>
      </c>
      <c r="Z141" s="149" t="s">
        <v>26</v>
      </c>
    </row>
    <row r="142" spans="1:26">
      <c r="A142" s="301"/>
      <c r="B142" s="301"/>
      <c r="C142" s="301"/>
      <c r="X142" s="149">
        <v>46103</v>
      </c>
      <c r="Y142" s="149">
        <v>0</v>
      </c>
      <c r="Z142" s="149" t="s">
        <v>27</v>
      </c>
    </row>
    <row r="143" spans="1:26">
      <c r="B143" s="301"/>
      <c r="C143" s="301"/>
      <c r="X143" s="149">
        <v>71</v>
      </c>
      <c r="Y143" s="149">
        <v>1</v>
      </c>
      <c r="Z143" s="149" t="s">
        <v>27</v>
      </c>
    </row>
    <row r="144" spans="1:26">
      <c r="A144" s="301"/>
      <c r="B144" s="301"/>
      <c r="C144" s="301"/>
      <c r="X144" s="149">
        <v>7</v>
      </c>
      <c r="Y144" s="149">
        <v>2</v>
      </c>
      <c r="Z144" s="149" t="s">
        <v>27</v>
      </c>
    </row>
    <row r="145" spans="1:26">
      <c r="A145" s="301"/>
      <c r="B145" s="301"/>
      <c r="C145" s="301"/>
      <c r="X145" s="149">
        <v>123</v>
      </c>
      <c r="Y145" s="149">
        <v>3</v>
      </c>
      <c r="Z145" s="149" t="s">
        <v>27</v>
      </c>
    </row>
    <row r="146" spans="1:26">
      <c r="A146" s="301"/>
      <c r="B146" s="301"/>
      <c r="C146" s="301"/>
      <c r="X146" s="149">
        <v>5</v>
      </c>
      <c r="Y146" s="149">
        <v>4</v>
      </c>
      <c r="Z146" s="149" t="s">
        <v>27</v>
      </c>
    </row>
    <row r="147" spans="1:26">
      <c r="A147" s="301"/>
      <c r="B147" s="301"/>
      <c r="C147" s="301"/>
      <c r="X147" s="149">
        <v>6</v>
      </c>
      <c r="Y147" s="149">
        <v>5</v>
      </c>
      <c r="Z147" s="149" t="s">
        <v>27</v>
      </c>
    </row>
    <row r="148" spans="1:26">
      <c r="A148" s="301"/>
      <c r="B148" s="301"/>
      <c r="C148" s="301"/>
      <c r="X148" s="149">
        <v>1129</v>
      </c>
      <c r="Y148" s="149">
        <v>6</v>
      </c>
      <c r="Z148" s="149" t="s">
        <v>27</v>
      </c>
    </row>
    <row r="149" spans="1:26">
      <c r="A149" s="301"/>
      <c r="B149" s="301"/>
      <c r="C149" s="301"/>
      <c r="X149" s="149">
        <v>226</v>
      </c>
      <c r="Y149" s="149">
        <v>7</v>
      </c>
      <c r="Z149" s="149" t="s">
        <v>27</v>
      </c>
    </row>
    <row r="150" spans="1:26">
      <c r="A150" s="301"/>
      <c r="B150" s="301"/>
      <c r="C150" s="301"/>
      <c r="X150" s="149">
        <v>67844</v>
      </c>
      <c r="Y150" s="149">
        <v>0</v>
      </c>
      <c r="Z150" s="149" t="s">
        <v>28</v>
      </c>
    </row>
    <row r="151" spans="1:26">
      <c r="B151" s="301"/>
      <c r="C151" s="301"/>
      <c r="X151" s="149">
        <v>147</v>
      </c>
      <c r="Y151" s="149">
        <v>1</v>
      </c>
      <c r="Z151" s="149" t="s">
        <v>28</v>
      </c>
    </row>
    <row r="152" spans="1:26">
      <c r="A152" s="301"/>
      <c r="B152" s="301"/>
      <c r="C152" s="301"/>
      <c r="X152" s="149">
        <v>20</v>
      </c>
      <c r="Y152" s="149">
        <v>2</v>
      </c>
      <c r="Z152" s="149" t="s">
        <v>28</v>
      </c>
    </row>
    <row r="153" spans="1:26">
      <c r="A153" s="301"/>
      <c r="B153" s="301"/>
      <c r="C153" s="301"/>
      <c r="X153" s="149">
        <v>229</v>
      </c>
      <c r="Y153" s="149">
        <v>3</v>
      </c>
      <c r="Z153" s="149" t="s">
        <v>28</v>
      </c>
    </row>
    <row r="154" spans="1:26">
      <c r="A154" s="301"/>
      <c r="B154" s="301"/>
      <c r="C154" s="301"/>
      <c r="X154" s="149">
        <v>8</v>
      </c>
      <c r="Y154" s="149">
        <v>4</v>
      </c>
      <c r="Z154" s="149" t="s">
        <v>28</v>
      </c>
    </row>
    <row r="155" spans="1:26">
      <c r="A155" s="301"/>
      <c r="B155" s="301"/>
      <c r="C155" s="301"/>
      <c r="X155" s="149">
        <v>6</v>
      </c>
      <c r="Y155" s="149">
        <v>5</v>
      </c>
      <c r="Z155" s="149" t="s">
        <v>28</v>
      </c>
    </row>
    <row r="156" spans="1:26">
      <c r="A156" s="301"/>
      <c r="B156" s="301"/>
      <c r="C156" s="301"/>
      <c r="X156" s="149">
        <v>2358</v>
      </c>
      <c r="Y156" s="149">
        <v>6</v>
      </c>
      <c r="Z156" s="149" t="s">
        <v>28</v>
      </c>
    </row>
    <row r="157" spans="1:26">
      <c r="B157" s="301"/>
      <c r="C157" s="301"/>
      <c r="X157" s="149">
        <v>458</v>
      </c>
      <c r="Y157" s="149">
        <v>7</v>
      </c>
      <c r="Z157" s="149" t="s">
        <v>28</v>
      </c>
    </row>
    <row r="158" spans="1:26">
      <c r="A158" s="301"/>
      <c r="B158" s="301"/>
      <c r="C158" s="301"/>
      <c r="X158" s="149">
        <v>26157</v>
      </c>
      <c r="Y158" s="149">
        <v>0</v>
      </c>
      <c r="Z158" s="149" t="s">
        <v>29</v>
      </c>
    </row>
    <row r="159" spans="1:26">
      <c r="A159" s="301"/>
      <c r="B159" s="301"/>
      <c r="C159" s="301"/>
      <c r="X159" s="149">
        <v>13</v>
      </c>
      <c r="Y159" s="149">
        <v>1</v>
      </c>
      <c r="Z159" s="149" t="s">
        <v>29</v>
      </c>
    </row>
    <row r="160" spans="1:26">
      <c r="A160" s="301"/>
      <c r="B160" s="301"/>
      <c r="C160" s="301"/>
      <c r="X160" s="149">
        <v>1</v>
      </c>
      <c r="Y160" s="149">
        <v>2</v>
      </c>
      <c r="Z160" s="149" t="s">
        <v>29</v>
      </c>
    </row>
    <row r="161" spans="1:26">
      <c r="A161" s="301"/>
      <c r="B161" s="301"/>
      <c r="C161" s="301"/>
      <c r="X161" s="149">
        <v>26</v>
      </c>
      <c r="Y161" s="149">
        <v>3</v>
      </c>
      <c r="Z161" s="149" t="s">
        <v>29</v>
      </c>
    </row>
    <row r="162" spans="1:26">
      <c r="A162" s="301"/>
      <c r="B162" s="301"/>
      <c r="C162" s="301"/>
      <c r="X162" s="149">
        <v>121</v>
      </c>
      <c r="Y162" s="149">
        <v>6</v>
      </c>
      <c r="Z162" s="149" t="s">
        <v>29</v>
      </c>
    </row>
    <row r="163" spans="1:26">
      <c r="A163" s="301"/>
      <c r="B163" s="301"/>
      <c r="C163" s="301"/>
      <c r="X163" s="149">
        <v>46</v>
      </c>
      <c r="Y163" s="149">
        <v>7</v>
      </c>
      <c r="Z163" s="149" t="s">
        <v>29</v>
      </c>
    </row>
    <row r="164" spans="1:26">
      <c r="A164" s="301"/>
      <c r="B164" s="301"/>
      <c r="C164" s="301"/>
    </row>
    <row r="165" spans="1:26">
      <c r="A165" s="301"/>
      <c r="B165" s="301"/>
      <c r="C165" s="301"/>
    </row>
    <row r="166" spans="1:26">
      <c r="A166" s="301"/>
      <c r="B166" s="301"/>
      <c r="C166" s="301"/>
    </row>
    <row r="167" spans="1:26">
      <c r="B167" s="301"/>
      <c r="C167" s="301"/>
    </row>
    <row r="168" spans="1:26">
      <c r="A168" s="301"/>
      <c r="B168" s="301"/>
      <c r="C168" s="301"/>
    </row>
    <row r="169" spans="1:26">
      <c r="A169" s="301"/>
      <c r="B169" s="301"/>
      <c r="C169" s="301"/>
    </row>
    <row r="170" spans="1:26">
      <c r="A170" s="301"/>
      <c r="B170" s="301"/>
      <c r="C170" s="301"/>
    </row>
    <row r="171" spans="1:26">
      <c r="A171" s="301"/>
      <c r="B171" s="301"/>
      <c r="C171" s="301"/>
    </row>
    <row r="172" spans="1:26">
      <c r="A172" s="301"/>
      <c r="B172" s="301"/>
      <c r="C172" s="301"/>
    </row>
    <row r="173" spans="1:26">
      <c r="A173" s="301"/>
      <c r="B173" s="301"/>
      <c r="C173" s="301"/>
    </row>
    <row r="174" spans="1:26">
      <c r="A174" s="301"/>
      <c r="B174" s="301"/>
      <c r="C174" s="301"/>
    </row>
    <row r="175" spans="1:26">
      <c r="A175" s="301"/>
      <c r="B175" s="301"/>
      <c r="C175" s="301"/>
    </row>
    <row r="176" spans="1:26">
      <c r="A176" s="301"/>
      <c r="B176" s="301"/>
      <c r="C176" s="301"/>
    </row>
    <row r="177" spans="1:3">
      <c r="A177" s="301"/>
      <c r="B177" s="301"/>
      <c r="C177" s="301"/>
    </row>
    <row r="178" spans="1:3">
      <c r="A178" s="301"/>
      <c r="B178" s="301"/>
      <c r="C178" s="301"/>
    </row>
    <row r="179" spans="1:3">
      <c r="A179" s="301"/>
      <c r="B179" s="301"/>
      <c r="C179" s="301"/>
    </row>
    <row r="180" spans="1:3">
      <c r="A180" s="301"/>
      <c r="B180" s="301"/>
      <c r="C180" s="301"/>
    </row>
    <row r="181" spans="1:3">
      <c r="A181" s="301"/>
      <c r="B181" s="301"/>
      <c r="C181" s="301"/>
    </row>
    <row r="182" spans="1:3">
      <c r="A182" s="301"/>
      <c r="B182" s="301"/>
      <c r="C182" s="301"/>
    </row>
    <row r="183" spans="1:3">
      <c r="B183" s="301"/>
      <c r="C183" s="301"/>
    </row>
    <row r="184" spans="1:3">
      <c r="A184" s="301"/>
      <c r="B184" s="301"/>
      <c r="C184" s="301"/>
    </row>
    <row r="185" spans="1:3">
      <c r="A185" s="301"/>
      <c r="B185" s="301"/>
      <c r="C185" s="301"/>
    </row>
    <row r="186" spans="1:3">
      <c r="A186" s="301"/>
      <c r="B186" s="301"/>
      <c r="C186" s="301"/>
    </row>
    <row r="187" spans="1:3">
      <c r="A187" s="301"/>
      <c r="B187" s="301"/>
      <c r="C187" s="301"/>
    </row>
    <row r="188" spans="1:3">
      <c r="A188" s="301"/>
      <c r="B188" s="301"/>
      <c r="C188" s="301"/>
    </row>
    <row r="189" spans="1:3">
      <c r="B189" s="301"/>
      <c r="C189" s="301"/>
    </row>
    <row r="190" spans="1:3">
      <c r="A190" s="301"/>
      <c r="B190" s="301"/>
      <c r="C190" s="301"/>
    </row>
    <row r="191" spans="1:3">
      <c r="A191" s="301"/>
      <c r="B191" s="301"/>
      <c r="C191" s="301"/>
    </row>
    <row r="192" spans="1:3">
      <c r="A192" s="301"/>
      <c r="B192" s="301"/>
      <c r="C192" s="301"/>
    </row>
    <row r="193" spans="1:3">
      <c r="A193" s="301"/>
      <c r="B193" s="301"/>
      <c r="C193" s="301"/>
    </row>
    <row r="194" spans="1:3">
      <c r="A194" s="301"/>
      <c r="B194" s="301"/>
      <c r="C194" s="301"/>
    </row>
    <row r="195" spans="1:3">
      <c r="A195" s="301"/>
      <c r="B195" s="301"/>
      <c r="C195" s="301"/>
    </row>
    <row r="196" spans="1:3">
      <c r="A196" s="301"/>
      <c r="B196" s="301"/>
      <c r="C196" s="301"/>
    </row>
    <row r="197" spans="1:3">
      <c r="A197" s="301"/>
      <c r="B197" s="301"/>
      <c r="C197" s="301"/>
    </row>
    <row r="198" spans="1:3">
      <c r="A198" s="301"/>
      <c r="B198" s="301"/>
      <c r="C198" s="301"/>
    </row>
    <row r="199" spans="1:3">
      <c r="B199" s="301"/>
      <c r="C199" s="301"/>
    </row>
    <row r="200" spans="1:3">
      <c r="A200" s="301"/>
      <c r="B200" s="301"/>
      <c r="C200" s="301"/>
    </row>
    <row r="201" spans="1:3">
      <c r="A201" s="301"/>
      <c r="B201" s="301"/>
      <c r="C201" s="301"/>
    </row>
    <row r="202" spans="1:3">
      <c r="A202" s="301"/>
      <c r="B202" s="301"/>
      <c r="C202" s="301"/>
    </row>
    <row r="203" spans="1:3">
      <c r="A203" s="301"/>
      <c r="B203" s="301"/>
      <c r="C203" s="301"/>
    </row>
    <row r="204" spans="1:3">
      <c r="A204" s="301"/>
      <c r="B204" s="301"/>
      <c r="C204" s="301"/>
    </row>
    <row r="205" spans="1:3">
      <c r="A205" s="301"/>
      <c r="B205" s="301"/>
      <c r="C205" s="301"/>
    </row>
    <row r="206" spans="1:3">
      <c r="A206" s="301"/>
      <c r="B206" s="301"/>
      <c r="C206" s="301"/>
    </row>
    <row r="207" spans="1:3">
      <c r="B207" s="301"/>
      <c r="C207" s="301"/>
    </row>
    <row r="208" spans="1:3">
      <c r="B208" s="301"/>
      <c r="C208" s="301"/>
    </row>
    <row r="209" spans="1:3">
      <c r="A209" s="301"/>
      <c r="B209" s="301"/>
      <c r="C209" s="301"/>
    </row>
    <row r="210" spans="1:3">
      <c r="A210" s="301"/>
      <c r="B210" s="301"/>
      <c r="C210" s="301"/>
    </row>
    <row r="211" spans="1:3">
      <c r="A211" s="301"/>
      <c r="B211" s="301"/>
      <c r="C211" s="301"/>
    </row>
    <row r="212" spans="1:3">
      <c r="A212" s="301"/>
      <c r="B212" s="301"/>
      <c r="C212" s="301"/>
    </row>
    <row r="213" spans="1:3">
      <c r="A213" s="301"/>
      <c r="B213" s="301"/>
      <c r="C213" s="301"/>
    </row>
    <row r="214" spans="1:3">
      <c r="A214" s="301"/>
      <c r="B214" s="301"/>
      <c r="C214" s="301"/>
    </row>
    <row r="215" spans="1:3">
      <c r="B215" s="301"/>
      <c r="C215" s="301"/>
    </row>
    <row r="216" spans="1:3">
      <c r="A216" s="301"/>
      <c r="B216" s="301"/>
      <c r="C216" s="301"/>
    </row>
    <row r="217" spans="1:3">
      <c r="A217" s="301"/>
      <c r="B217" s="301"/>
      <c r="C217" s="301"/>
    </row>
    <row r="218" spans="1:3">
      <c r="A218" s="301"/>
      <c r="B218" s="301"/>
      <c r="C218" s="301"/>
    </row>
    <row r="219" spans="1:3">
      <c r="A219" s="301"/>
      <c r="B219" s="301"/>
      <c r="C219" s="301"/>
    </row>
    <row r="220" spans="1:3">
      <c r="A220" s="301"/>
      <c r="B220" s="301"/>
      <c r="C220" s="301"/>
    </row>
    <row r="221" spans="1:3">
      <c r="B221" s="301"/>
      <c r="C221" s="301"/>
    </row>
    <row r="222" spans="1:3">
      <c r="A222" s="301"/>
      <c r="B222" s="301"/>
      <c r="C222" s="301"/>
    </row>
    <row r="223" spans="1:3">
      <c r="B223" s="301"/>
      <c r="C223" s="301"/>
    </row>
    <row r="224" spans="1:3">
      <c r="A224" s="301"/>
      <c r="B224" s="301"/>
      <c r="C224" s="301"/>
    </row>
    <row r="225" spans="1:3">
      <c r="A225" s="301"/>
      <c r="B225" s="301"/>
      <c r="C225" s="301"/>
    </row>
    <row r="226" spans="1:3">
      <c r="A226" s="301"/>
      <c r="B226" s="301"/>
      <c r="C226" s="301"/>
    </row>
    <row r="227" spans="1:3">
      <c r="A227" s="301"/>
      <c r="B227" s="301"/>
      <c r="C227" s="301"/>
    </row>
    <row r="228" spans="1:3">
      <c r="A228" s="301"/>
      <c r="B228" s="301"/>
      <c r="C228" s="301"/>
    </row>
    <row r="229" spans="1:3">
      <c r="A229" s="301"/>
      <c r="B229" s="301"/>
      <c r="C229" s="301"/>
    </row>
    <row r="230" spans="1:3">
      <c r="A230" s="301"/>
      <c r="B230" s="301"/>
      <c r="C230" s="301"/>
    </row>
    <row r="231" spans="1:3">
      <c r="A231" s="301"/>
      <c r="B231" s="301"/>
      <c r="C231" s="301"/>
    </row>
    <row r="232" spans="1:3">
      <c r="A232" s="301"/>
      <c r="B232" s="301"/>
      <c r="C232" s="301"/>
    </row>
    <row r="233" spans="1:3">
      <c r="A233" s="301"/>
      <c r="B233" s="301"/>
      <c r="C233" s="301"/>
    </row>
    <row r="234" spans="1:3">
      <c r="A234" s="301"/>
      <c r="B234" s="301"/>
      <c r="C234" s="301"/>
    </row>
    <row r="235" spans="1:3">
      <c r="A235" s="301"/>
      <c r="B235" s="301"/>
      <c r="C235" s="301"/>
    </row>
    <row r="236" spans="1:3">
      <c r="A236" s="301"/>
      <c r="B236" s="301"/>
      <c r="C236" s="301"/>
    </row>
    <row r="237" spans="1:3">
      <c r="A237" s="301"/>
      <c r="B237" s="301"/>
      <c r="C237" s="301"/>
    </row>
    <row r="238" spans="1:3">
      <c r="A238" s="301"/>
      <c r="B238" s="301"/>
      <c r="C238" s="301"/>
    </row>
    <row r="239" spans="1:3">
      <c r="B239" s="301"/>
      <c r="C239" s="301"/>
    </row>
    <row r="240" spans="1:3">
      <c r="A240" s="301"/>
      <c r="B240" s="301"/>
      <c r="C240" s="301"/>
    </row>
    <row r="241" spans="1:3">
      <c r="A241" s="301"/>
      <c r="B241" s="301"/>
      <c r="C241" s="301"/>
    </row>
    <row r="242" spans="1:3">
      <c r="A242" s="301"/>
      <c r="B242" s="301"/>
      <c r="C242" s="301"/>
    </row>
    <row r="243" spans="1:3">
      <c r="A243" s="301"/>
      <c r="B243" s="301"/>
      <c r="C243" s="301"/>
    </row>
    <row r="244" spans="1:3">
      <c r="A244" s="301"/>
      <c r="B244" s="301"/>
      <c r="C244" s="301"/>
    </row>
    <row r="245" spans="1:3">
      <c r="A245" s="301"/>
      <c r="B245" s="301"/>
      <c r="C245" s="301"/>
    </row>
    <row r="246" spans="1:3">
      <c r="A246" s="301"/>
      <c r="B246" s="301"/>
      <c r="C246" s="301"/>
    </row>
    <row r="247" spans="1:3">
      <c r="A247" s="301"/>
      <c r="B247" s="301"/>
      <c r="C247" s="301"/>
    </row>
    <row r="248" spans="1:3">
      <c r="A248" s="301"/>
      <c r="B248" s="301"/>
      <c r="C248" s="301"/>
    </row>
    <row r="249" spans="1:3">
      <c r="A249" s="301"/>
      <c r="B249" s="301"/>
      <c r="C249" s="301"/>
    </row>
    <row r="250" spans="1:3">
      <c r="A250" s="301"/>
      <c r="B250" s="301"/>
      <c r="C250" s="301"/>
    </row>
    <row r="251" spans="1:3">
      <c r="A251" s="301"/>
      <c r="B251" s="301"/>
      <c r="C251" s="301"/>
    </row>
    <row r="252" spans="1:3">
      <c r="A252" s="301"/>
      <c r="B252" s="301"/>
      <c r="C252" s="301"/>
    </row>
    <row r="253" spans="1:3">
      <c r="A253" s="301"/>
      <c r="B253" s="301"/>
      <c r="C253" s="301"/>
    </row>
    <row r="254" spans="1:3">
      <c r="A254" s="301"/>
      <c r="B254" s="301"/>
      <c r="C254" s="301"/>
    </row>
    <row r="255" spans="1:3">
      <c r="A255" s="301"/>
      <c r="B255" s="301"/>
      <c r="C255" s="301"/>
    </row>
    <row r="256" spans="1:3">
      <c r="A256" s="301"/>
      <c r="B256" s="301"/>
      <c r="C256" s="301"/>
    </row>
    <row r="257" spans="1:3">
      <c r="A257" s="301"/>
      <c r="B257" s="301"/>
      <c r="C257" s="301"/>
    </row>
    <row r="258" spans="1:3">
      <c r="A258" s="301"/>
      <c r="B258" s="301"/>
      <c r="C258" s="301"/>
    </row>
    <row r="259" spans="1:3">
      <c r="A259" s="301"/>
      <c r="B259" s="301"/>
      <c r="C259" s="301"/>
    </row>
    <row r="260" spans="1:3">
      <c r="A260" s="301"/>
      <c r="B260" s="301"/>
      <c r="C260" s="301"/>
    </row>
    <row r="261" spans="1:3">
      <c r="A261" s="301"/>
      <c r="B261" s="301"/>
      <c r="C261" s="301"/>
    </row>
    <row r="262" spans="1:3">
      <c r="A262" s="301"/>
      <c r="B262" s="301"/>
      <c r="C262" s="301"/>
    </row>
    <row r="263" spans="1:3">
      <c r="B263" s="301"/>
      <c r="C263" s="301"/>
    </row>
    <row r="264" spans="1:3">
      <c r="A264" s="301"/>
      <c r="B264" s="301"/>
      <c r="C264" s="301"/>
    </row>
    <row r="265" spans="1:3">
      <c r="A265" s="301"/>
      <c r="B265" s="301"/>
      <c r="C265" s="301"/>
    </row>
    <row r="266" spans="1:3">
      <c r="A266" s="301"/>
      <c r="B266" s="301"/>
      <c r="C266" s="301"/>
    </row>
    <row r="267" spans="1:3">
      <c r="C267" s="293"/>
    </row>
    <row r="268" spans="1:3">
      <c r="C268" s="293"/>
    </row>
    <row r="269" spans="1:3">
      <c r="C269" s="293"/>
    </row>
    <row r="271" spans="1:3">
      <c r="C271" s="293"/>
    </row>
    <row r="272" spans="1:3">
      <c r="C272" s="293"/>
    </row>
    <row r="273" spans="3:3">
      <c r="C273" s="293"/>
    </row>
    <row r="274" spans="3:3">
      <c r="C274" s="293"/>
    </row>
    <row r="276" spans="3:3">
      <c r="C276" s="293"/>
    </row>
    <row r="277" spans="3:3">
      <c r="C277" s="293"/>
    </row>
    <row r="278" spans="3:3">
      <c r="C278" s="293"/>
    </row>
    <row r="280" spans="3:3">
      <c r="C280" s="293"/>
    </row>
    <row r="281" spans="3:3">
      <c r="C281" s="293"/>
    </row>
    <row r="282" spans="3:3">
      <c r="C282" s="293"/>
    </row>
    <row r="283" spans="3:3">
      <c r="C283" s="293"/>
    </row>
    <row r="285" spans="3:3">
      <c r="C285" s="293"/>
    </row>
    <row r="286" spans="3:3">
      <c r="C286" s="293"/>
    </row>
    <row r="287" spans="3:3">
      <c r="C287" s="293"/>
    </row>
    <row r="289" spans="3:3">
      <c r="C289" s="293"/>
    </row>
  </sheetData>
  <mergeCells count="1">
    <mergeCell ref="A2:C2"/>
  </mergeCells>
  <phoneticPr fontId="0" type="noConversion"/>
  <pageMargins left="0.75" right="0.75" top="1" bottom="1" header="0.5" footer="0.5"/>
  <pageSetup scale="91" orientation="landscape" r:id="rId1"/>
  <headerFooter alignWithMargins="0">
    <oddHeader>&amp;L&amp;D&amp;R&amp;P of &amp;N</oddHeader>
  </headerFooter>
  <rowBreaks count="1" manualBreakCount="1">
    <brk id="37" max="16383" man="1"/>
  </rowBreaks>
  <ignoredErrors>
    <ignoredError sqref="A40:A63 N40:N63"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2:N324"/>
  <sheetViews>
    <sheetView view="pageLayout" zoomScaleNormal="100" workbookViewId="0"/>
  </sheetViews>
  <sheetFormatPr defaultRowHeight="12.75"/>
  <cols>
    <col min="4" max="4" width="9.7109375" customWidth="1"/>
    <col min="9" max="9" width="10" customWidth="1"/>
  </cols>
  <sheetData>
    <row r="2" spans="1:9">
      <c r="A2" s="140" t="s">
        <v>81</v>
      </c>
      <c r="B2" s="140"/>
      <c r="C2" s="140"/>
      <c r="F2" s="141" t="s">
        <v>81</v>
      </c>
      <c r="G2" s="141"/>
      <c r="H2" s="141"/>
    </row>
    <row r="3" spans="1:9">
      <c r="A3" t="s">
        <v>151</v>
      </c>
      <c r="D3" t="s">
        <v>153</v>
      </c>
      <c r="F3" t="s">
        <v>150</v>
      </c>
      <c r="I3" t="s">
        <v>152</v>
      </c>
    </row>
    <row r="4" spans="1:9">
      <c r="A4" t="s">
        <v>89</v>
      </c>
      <c r="F4" t="s">
        <v>89</v>
      </c>
    </row>
    <row r="5" spans="1:9">
      <c r="C5" t="s">
        <v>59</v>
      </c>
      <c r="D5">
        <v>6546</v>
      </c>
      <c r="H5" t="s">
        <v>59</v>
      </c>
      <c r="I5">
        <v>6505</v>
      </c>
    </row>
    <row r="6" spans="1:9">
      <c r="C6" t="s">
        <v>62</v>
      </c>
      <c r="D6">
        <v>370030</v>
      </c>
      <c r="H6" t="s">
        <v>62</v>
      </c>
      <c r="I6">
        <v>370683</v>
      </c>
    </row>
    <row r="7" spans="1:9">
      <c r="C7" t="s">
        <v>60</v>
      </c>
      <c r="D7" s="140">
        <v>1.7690457530470504E-2</v>
      </c>
      <c r="H7" t="s">
        <v>60</v>
      </c>
      <c r="I7" s="141">
        <v>1.7548687153174005E-2</v>
      </c>
    </row>
    <row r="8" spans="1:9">
      <c r="A8" t="s">
        <v>90</v>
      </c>
      <c r="F8" t="s">
        <v>90</v>
      </c>
    </row>
    <row r="9" spans="1:9">
      <c r="C9" t="s">
        <v>59</v>
      </c>
      <c r="D9">
        <v>3067</v>
      </c>
      <c r="H9" t="s">
        <v>59</v>
      </c>
      <c r="I9">
        <v>2910</v>
      </c>
    </row>
    <row r="10" spans="1:9">
      <c r="C10" t="s">
        <v>62</v>
      </c>
      <c r="D10">
        <v>87879</v>
      </c>
      <c r="H10" t="s">
        <v>62</v>
      </c>
      <c r="I10">
        <v>87335</v>
      </c>
    </row>
    <row r="11" spans="1:9">
      <c r="C11" t="s">
        <v>60</v>
      </c>
      <c r="D11" s="140">
        <v>3.4900260585577894E-2</v>
      </c>
      <c r="H11" t="s">
        <v>60</v>
      </c>
      <c r="I11" s="141">
        <v>3.3319974809641037E-2</v>
      </c>
    </row>
    <row r="12" spans="1:9">
      <c r="A12" t="s">
        <v>110</v>
      </c>
      <c r="F12" t="s">
        <v>110</v>
      </c>
    </row>
    <row r="13" spans="1:9">
      <c r="C13" t="s">
        <v>59</v>
      </c>
      <c r="D13">
        <v>3380</v>
      </c>
      <c r="H13" t="s">
        <v>59</v>
      </c>
      <c r="I13">
        <v>3117</v>
      </c>
    </row>
    <row r="14" spans="1:9">
      <c r="C14" t="s">
        <v>62</v>
      </c>
      <c r="D14">
        <v>70897</v>
      </c>
      <c r="H14" t="s">
        <v>62</v>
      </c>
      <c r="I14">
        <v>70545</v>
      </c>
    </row>
    <row r="15" spans="1:9">
      <c r="C15" t="s">
        <v>60</v>
      </c>
      <c r="D15" s="140">
        <v>4.7674795830571111E-2</v>
      </c>
      <c r="H15" t="s">
        <v>60</v>
      </c>
      <c r="I15" s="141">
        <v>4.4184563044864983E-2</v>
      </c>
    </row>
    <row r="16" spans="1:9">
      <c r="A16" t="s">
        <v>111</v>
      </c>
      <c r="F16" t="s">
        <v>111</v>
      </c>
    </row>
    <row r="17" spans="1:9">
      <c r="C17" t="s">
        <v>59</v>
      </c>
      <c r="D17">
        <v>2463</v>
      </c>
      <c r="H17" t="s">
        <v>59</v>
      </c>
      <c r="I17">
        <v>2509</v>
      </c>
    </row>
    <row r="18" spans="1:9">
      <c r="C18" t="s">
        <v>62</v>
      </c>
      <c r="D18">
        <v>34465</v>
      </c>
      <c r="H18" t="s">
        <v>62</v>
      </c>
      <c r="I18">
        <v>34515</v>
      </c>
    </row>
    <row r="19" spans="1:9">
      <c r="C19" t="s">
        <v>60</v>
      </c>
      <c r="D19" s="140">
        <v>7.1463803858987374E-2</v>
      </c>
      <c r="H19" t="s">
        <v>60</v>
      </c>
      <c r="I19" s="141">
        <v>7.2693032015065911E-2</v>
      </c>
    </row>
    <row r="20" spans="1:9">
      <c r="A20" t="s">
        <v>92</v>
      </c>
      <c r="F20" t="s">
        <v>92</v>
      </c>
    </row>
    <row r="21" spans="1:9">
      <c r="C21" t="s">
        <v>59</v>
      </c>
      <c r="D21">
        <v>1521</v>
      </c>
      <c r="H21" t="s">
        <v>59</v>
      </c>
      <c r="I21">
        <v>1573</v>
      </c>
    </row>
    <row r="22" spans="1:9">
      <c r="C22" t="s">
        <v>62</v>
      </c>
      <c r="D22">
        <v>10139</v>
      </c>
      <c r="H22" t="s">
        <v>62</v>
      </c>
      <c r="I22">
        <v>10265</v>
      </c>
    </row>
    <row r="23" spans="1:9">
      <c r="C23" t="s">
        <v>60</v>
      </c>
      <c r="D23" s="140">
        <v>0.150014794358418</v>
      </c>
      <c r="H23" t="s">
        <v>60</v>
      </c>
      <c r="I23" s="141">
        <v>0.15323916220165612</v>
      </c>
    </row>
    <row r="25" spans="1:9">
      <c r="A25" t="s">
        <v>147</v>
      </c>
      <c r="D25" t="s">
        <v>146</v>
      </c>
      <c r="F25" t="s">
        <v>148</v>
      </c>
      <c r="I25" t="s">
        <v>149</v>
      </c>
    </row>
    <row r="26" spans="1:9">
      <c r="A26" t="s">
        <v>89</v>
      </c>
      <c r="F26" t="s">
        <v>89</v>
      </c>
    </row>
    <row r="27" spans="1:9">
      <c r="C27" t="s">
        <v>59</v>
      </c>
      <c r="D27">
        <v>5736</v>
      </c>
      <c r="H27" t="s">
        <v>59</v>
      </c>
      <c r="I27">
        <v>6505</v>
      </c>
    </row>
    <row r="28" spans="1:9">
      <c r="C28" t="s">
        <v>62</v>
      </c>
      <c r="D28">
        <v>367344</v>
      </c>
      <c r="H28" t="s">
        <v>62</v>
      </c>
      <c r="I28">
        <v>370683</v>
      </c>
    </row>
    <row r="29" spans="1:9">
      <c r="C29" t="s">
        <v>60</v>
      </c>
      <c r="D29" s="124">
        <v>1.5614791584999347E-2</v>
      </c>
      <c r="H29" t="s">
        <v>60</v>
      </c>
      <c r="I29" s="124">
        <v>1.7548687153174005E-2</v>
      </c>
    </row>
    <row r="30" spans="1:9">
      <c r="A30" t="s">
        <v>90</v>
      </c>
      <c r="F30" t="s">
        <v>90</v>
      </c>
    </row>
    <row r="31" spans="1:9">
      <c r="C31" t="s">
        <v>59</v>
      </c>
      <c r="D31">
        <v>2545</v>
      </c>
      <c r="H31" t="s">
        <v>59</v>
      </c>
      <c r="I31">
        <v>2910</v>
      </c>
    </row>
    <row r="32" spans="1:9">
      <c r="C32" t="s">
        <v>62</v>
      </c>
      <c r="D32">
        <v>85306</v>
      </c>
      <c r="H32" t="s">
        <v>62</v>
      </c>
      <c r="I32">
        <v>87335</v>
      </c>
    </row>
    <row r="33" spans="1:9">
      <c r="C33" t="s">
        <v>60</v>
      </c>
      <c r="D33" s="124">
        <v>2.9833774881016576E-2</v>
      </c>
      <c r="H33" t="s">
        <v>60</v>
      </c>
      <c r="I33" s="124">
        <v>3.3319974809641037E-2</v>
      </c>
    </row>
    <row r="34" spans="1:9">
      <c r="A34" t="s">
        <v>110</v>
      </c>
      <c r="F34" t="s">
        <v>110</v>
      </c>
    </row>
    <row r="35" spans="1:9">
      <c r="C35" t="s">
        <v>59</v>
      </c>
      <c r="D35">
        <v>2788</v>
      </c>
      <c r="H35" t="s">
        <v>59</v>
      </c>
      <c r="I35">
        <v>3117</v>
      </c>
    </row>
    <row r="36" spans="1:9">
      <c r="C36" t="s">
        <v>62</v>
      </c>
      <c r="D36">
        <v>68673</v>
      </c>
      <c r="H36" t="s">
        <v>62</v>
      </c>
      <c r="I36">
        <v>70545</v>
      </c>
    </row>
    <row r="37" spans="1:9">
      <c r="C37" t="s">
        <v>60</v>
      </c>
      <c r="D37" s="124">
        <v>4.0598197253651359E-2</v>
      </c>
      <c r="H37" t="s">
        <v>60</v>
      </c>
      <c r="I37" s="124">
        <v>4.4184563044864983E-2</v>
      </c>
    </row>
    <row r="38" spans="1:9">
      <c r="A38" t="s">
        <v>111</v>
      </c>
      <c r="F38" t="s">
        <v>111</v>
      </c>
    </row>
    <row r="39" spans="1:9">
      <c r="C39" t="s">
        <v>59</v>
      </c>
      <c r="D39">
        <v>2116</v>
      </c>
      <c r="H39" t="s">
        <v>59</v>
      </c>
      <c r="I39">
        <v>2509</v>
      </c>
    </row>
    <row r="40" spans="1:9">
      <c r="C40" t="s">
        <v>62</v>
      </c>
      <c r="D40">
        <v>33212</v>
      </c>
      <c r="H40" t="s">
        <v>62</v>
      </c>
      <c r="I40">
        <v>34515</v>
      </c>
    </row>
    <row r="41" spans="1:9">
      <c r="C41" t="s">
        <v>60</v>
      </c>
      <c r="D41" s="124">
        <v>6.3711911357340723E-2</v>
      </c>
      <c r="H41" t="s">
        <v>60</v>
      </c>
      <c r="I41" s="124">
        <v>7.2693032015065911E-2</v>
      </c>
    </row>
    <row r="42" spans="1:9">
      <c r="A42" t="s">
        <v>92</v>
      </c>
      <c r="F42" t="s">
        <v>92</v>
      </c>
    </row>
    <row r="43" spans="1:9">
      <c r="C43" t="s">
        <v>59</v>
      </c>
      <c r="D43">
        <v>1394</v>
      </c>
      <c r="H43" t="s">
        <v>59</v>
      </c>
      <c r="I43">
        <v>1573</v>
      </c>
    </row>
    <row r="44" spans="1:9">
      <c r="C44" t="s">
        <v>62</v>
      </c>
      <c r="D44">
        <v>9868</v>
      </c>
      <c r="H44" t="s">
        <v>62</v>
      </c>
      <c r="I44">
        <v>10265</v>
      </c>
    </row>
    <row r="45" spans="1:9">
      <c r="C45" t="s">
        <v>60</v>
      </c>
      <c r="D45" s="124">
        <v>0.14126469396027563</v>
      </c>
      <c r="H45" t="s">
        <v>60</v>
      </c>
      <c r="I45" s="124">
        <v>0.15323916220165612</v>
      </c>
    </row>
    <row r="58" spans="1:14" ht="20.25">
      <c r="A58" s="337" t="s">
        <v>121</v>
      </c>
      <c r="B58" s="337"/>
      <c r="C58" s="337"/>
      <c r="D58" s="337"/>
      <c r="E58" s="337"/>
      <c r="F58" s="337"/>
      <c r="G58" s="337"/>
      <c r="H58" s="337"/>
      <c r="I58" s="337"/>
    </row>
    <row r="59" spans="1:14">
      <c r="A59" s="99" t="s">
        <v>81</v>
      </c>
      <c r="B59" s="97"/>
      <c r="C59" s="97"/>
      <c r="D59" s="101"/>
      <c r="E59" s="124"/>
      <c r="F59" s="124" t="s">
        <v>81</v>
      </c>
      <c r="G59" s="124"/>
      <c r="H59" s="124"/>
      <c r="I59" s="124"/>
    </row>
    <row r="60" spans="1:14">
      <c r="A60" s="133" t="s">
        <v>141</v>
      </c>
      <c r="B60" s="133"/>
      <c r="C60" s="133"/>
      <c r="D60" s="125" t="s">
        <v>142</v>
      </c>
      <c r="E60" s="124"/>
      <c r="F60" s="137" t="s">
        <v>143</v>
      </c>
      <c r="G60" s="138"/>
      <c r="H60" s="139"/>
      <c r="I60" s="124" t="s">
        <v>144</v>
      </c>
    </row>
    <row r="61" spans="1:14" ht="13.5">
      <c r="A61" s="118" t="s">
        <v>89</v>
      </c>
      <c r="B61" s="119"/>
      <c r="C61" s="120"/>
      <c r="D61" s="101"/>
      <c r="E61" s="114"/>
      <c r="F61" s="124" t="s">
        <v>89</v>
      </c>
      <c r="G61" s="124"/>
      <c r="H61" s="124"/>
      <c r="I61" s="124"/>
    </row>
    <row r="62" spans="1:14">
      <c r="A62" s="97"/>
      <c r="B62" s="97"/>
      <c r="C62" s="105" t="s">
        <v>59</v>
      </c>
      <c r="D62" s="135">
        <v>6566</v>
      </c>
      <c r="E62" s="124"/>
      <c r="F62" s="124"/>
      <c r="G62" s="124"/>
      <c r="H62" s="124" t="s">
        <v>59</v>
      </c>
      <c r="I62" s="124">
        <v>5736</v>
      </c>
    </row>
    <row r="63" spans="1:14" s="4" customFormat="1">
      <c r="A63" s="97"/>
      <c r="B63" s="97"/>
      <c r="C63" s="105" t="s">
        <v>62</v>
      </c>
      <c r="D63" s="135">
        <v>364089</v>
      </c>
      <c r="E63" s="124"/>
      <c r="F63" s="124"/>
      <c r="G63" s="124"/>
      <c r="H63" s="124" t="s">
        <v>62</v>
      </c>
      <c r="I63" s="124">
        <v>367344</v>
      </c>
      <c r="M63" s="35"/>
      <c r="N63" s="40"/>
    </row>
    <row r="64" spans="1:14" s="4" customFormat="1">
      <c r="A64" s="97"/>
      <c r="B64" s="97"/>
      <c r="C64" s="105" t="s">
        <v>60</v>
      </c>
      <c r="D64" s="134">
        <v>1.8034052113631557E-2</v>
      </c>
      <c r="E64" s="124"/>
      <c r="F64" s="124"/>
      <c r="G64" s="124"/>
      <c r="H64" s="124" t="s">
        <v>60</v>
      </c>
      <c r="I64" s="136">
        <v>1.5614791584999347E-2</v>
      </c>
      <c r="M64" s="35"/>
      <c r="N64" s="40"/>
    </row>
    <row r="65" spans="1:14" s="4" customFormat="1">
      <c r="A65" s="102" t="s">
        <v>90</v>
      </c>
      <c r="B65" s="103"/>
      <c r="C65" s="104"/>
      <c r="D65" s="125"/>
      <c r="E65" s="124"/>
      <c r="F65" s="124" t="s">
        <v>90</v>
      </c>
      <c r="G65" s="124"/>
      <c r="H65" s="124"/>
      <c r="I65" s="124"/>
      <c r="M65" s="35"/>
      <c r="N65" s="40"/>
    </row>
    <row r="66" spans="1:14" s="4" customFormat="1">
      <c r="A66" s="99"/>
      <c r="B66" s="97"/>
      <c r="C66" s="105" t="s">
        <v>59</v>
      </c>
      <c r="D66" s="135">
        <v>2637</v>
      </c>
      <c r="E66" s="124"/>
      <c r="F66" s="124"/>
      <c r="G66" s="124"/>
      <c r="H66" s="124" t="s">
        <v>59</v>
      </c>
      <c r="I66" s="124">
        <v>2545</v>
      </c>
      <c r="M66" s="35"/>
      <c r="N66" s="40"/>
    </row>
    <row r="67" spans="1:14" s="4" customFormat="1">
      <c r="A67" s="97"/>
      <c r="B67" s="97"/>
      <c r="C67" s="105" t="s">
        <v>62</v>
      </c>
      <c r="D67" s="135">
        <v>84776</v>
      </c>
      <c r="E67" s="124"/>
      <c r="F67" s="124"/>
      <c r="G67" s="124"/>
      <c r="H67" s="124" t="s">
        <v>62</v>
      </c>
      <c r="I67" s="124">
        <v>85306</v>
      </c>
      <c r="M67" s="35"/>
      <c r="N67" s="40"/>
    </row>
    <row r="68" spans="1:14" s="4" customFormat="1">
      <c r="A68" s="97"/>
      <c r="B68" s="97"/>
      <c r="C68" s="105" t="s">
        <v>60</v>
      </c>
      <c r="D68" s="134">
        <v>3.1105501557044446E-2</v>
      </c>
      <c r="E68" s="124"/>
      <c r="F68" s="124"/>
      <c r="G68" s="124"/>
      <c r="H68" s="124" t="s">
        <v>60</v>
      </c>
      <c r="I68" s="136">
        <v>2.9833774881016576E-2</v>
      </c>
      <c r="M68" s="35"/>
      <c r="N68" s="40"/>
    </row>
    <row r="69" spans="1:14" s="4" customFormat="1">
      <c r="A69" s="102" t="s">
        <v>110</v>
      </c>
      <c r="B69" s="103"/>
      <c r="C69" s="104"/>
      <c r="D69" s="125"/>
      <c r="E69" s="124"/>
      <c r="F69" s="124" t="s">
        <v>110</v>
      </c>
      <c r="G69" s="124"/>
      <c r="H69" s="124"/>
      <c r="I69" s="124"/>
      <c r="M69" s="35"/>
      <c r="N69" s="40"/>
    </row>
    <row r="70" spans="1:14" s="4" customFormat="1">
      <c r="A70" s="99"/>
      <c r="B70" s="97"/>
      <c r="C70" s="105" t="s">
        <v>59</v>
      </c>
      <c r="D70" s="135">
        <v>2847</v>
      </c>
      <c r="E70" s="124"/>
      <c r="F70" s="124"/>
      <c r="G70" s="124"/>
      <c r="H70" s="124" t="s">
        <v>59</v>
      </c>
      <c r="I70" s="124">
        <v>2788</v>
      </c>
      <c r="M70" s="35"/>
      <c r="N70" s="40"/>
    </row>
    <row r="71" spans="1:14" s="4" customFormat="1">
      <c r="A71" s="97"/>
      <c r="B71" s="97"/>
      <c r="C71" s="105" t="s">
        <v>62</v>
      </c>
      <c r="D71" s="135">
        <v>68350</v>
      </c>
      <c r="E71" s="124"/>
      <c r="F71" s="124"/>
      <c r="G71" s="124"/>
      <c r="H71" s="124" t="s">
        <v>62</v>
      </c>
      <c r="I71" s="124">
        <v>68673</v>
      </c>
      <c r="M71" s="35"/>
      <c r="N71" s="40"/>
    </row>
    <row r="72" spans="1:14" s="4" customFormat="1">
      <c r="A72" s="97"/>
      <c r="B72" s="97"/>
      <c r="C72" s="105" t="s">
        <v>60</v>
      </c>
      <c r="D72" s="134">
        <v>4.1653255303584491E-2</v>
      </c>
      <c r="E72" s="124"/>
      <c r="F72" s="124"/>
      <c r="G72" s="124"/>
      <c r="H72" s="124" t="s">
        <v>60</v>
      </c>
      <c r="I72" s="136">
        <v>4.0598197253651359E-2</v>
      </c>
      <c r="M72" s="35"/>
      <c r="N72" s="40"/>
    </row>
    <row r="73" spans="1:14" s="4" customFormat="1">
      <c r="A73" s="102" t="s">
        <v>111</v>
      </c>
      <c r="B73" s="103"/>
      <c r="C73" s="104"/>
      <c r="D73" s="125"/>
      <c r="E73" s="124"/>
      <c r="F73" s="124" t="s">
        <v>111</v>
      </c>
      <c r="G73" s="124"/>
      <c r="H73" s="124"/>
      <c r="I73" s="124"/>
      <c r="M73" s="35"/>
      <c r="N73" s="40"/>
    </row>
    <row r="74" spans="1:14" s="4" customFormat="1">
      <c r="A74" s="99"/>
      <c r="B74" s="97"/>
      <c r="C74" s="105" t="s">
        <v>59</v>
      </c>
      <c r="D74" s="135">
        <v>2218</v>
      </c>
      <c r="E74" s="124"/>
      <c r="F74" s="124"/>
      <c r="G74" s="124"/>
      <c r="H74" s="124" t="s">
        <v>59</v>
      </c>
      <c r="I74" s="124">
        <v>2116</v>
      </c>
      <c r="M74" s="35"/>
      <c r="N74" s="40"/>
    </row>
    <row r="75" spans="1:14" s="4" customFormat="1">
      <c r="A75" s="97"/>
      <c r="B75" s="97"/>
      <c r="C75" s="105" t="s">
        <v>62</v>
      </c>
      <c r="D75" s="135">
        <v>33472</v>
      </c>
      <c r="E75" s="124"/>
      <c r="F75" s="124"/>
      <c r="G75" s="124"/>
      <c r="H75" s="124" t="s">
        <v>62</v>
      </c>
      <c r="I75" s="124">
        <v>33212</v>
      </c>
      <c r="M75" s="35"/>
      <c r="N75" s="40"/>
    </row>
    <row r="76" spans="1:14" s="4" customFormat="1">
      <c r="A76" s="97"/>
      <c r="B76" s="97"/>
      <c r="C76" s="105" t="s">
        <v>60</v>
      </c>
      <c r="D76" s="134">
        <v>6.6264340344168254E-2</v>
      </c>
      <c r="E76" s="124"/>
      <c r="F76" s="124"/>
      <c r="G76" s="124"/>
      <c r="H76" s="124" t="s">
        <v>60</v>
      </c>
      <c r="I76" s="136">
        <v>6.3711911357340723E-2</v>
      </c>
      <c r="M76" s="35"/>
      <c r="N76" s="40"/>
    </row>
    <row r="77" spans="1:14" s="4" customFormat="1">
      <c r="A77" s="102" t="s">
        <v>92</v>
      </c>
      <c r="B77" s="103"/>
      <c r="C77" s="104"/>
      <c r="D77" s="125"/>
      <c r="E77" s="124"/>
      <c r="F77" s="124" t="s">
        <v>92</v>
      </c>
      <c r="G77" s="124"/>
      <c r="H77" s="124"/>
      <c r="I77" s="124"/>
      <c r="M77" s="35"/>
      <c r="N77" s="40"/>
    </row>
    <row r="78" spans="1:14" s="4" customFormat="1">
      <c r="A78" s="97"/>
      <c r="B78" s="97"/>
      <c r="C78" s="105" t="s">
        <v>59</v>
      </c>
      <c r="D78" s="135">
        <v>1436</v>
      </c>
      <c r="E78" s="124"/>
      <c r="F78" s="124"/>
      <c r="G78" s="124"/>
      <c r="H78" s="124" t="s">
        <v>59</v>
      </c>
      <c r="I78" s="124">
        <f>Summary!$E$16</f>
        <v>2139</v>
      </c>
      <c r="M78" s="35"/>
      <c r="N78" s="40"/>
    </row>
    <row r="79" spans="1:14" s="4" customFormat="1">
      <c r="A79" s="97"/>
      <c r="B79" s="97"/>
      <c r="C79" s="105" t="s">
        <v>62</v>
      </c>
      <c r="D79" s="135">
        <v>10065</v>
      </c>
      <c r="E79" s="124"/>
      <c r="F79" s="124"/>
      <c r="G79" s="124"/>
      <c r="H79" s="124" t="s">
        <v>62</v>
      </c>
      <c r="I79" s="124">
        <f>Summary!$C$16</f>
        <v>12223</v>
      </c>
      <c r="M79" s="35"/>
      <c r="N79" s="40"/>
    </row>
    <row r="80" spans="1:14" s="4" customFormat="1">
      <c r="A80" s="97"/>
      <c r="B80" s="97"/>
      <c r="C80" s="105" t="s">
        <v>60</v>
      </c>
      <c r="D80" s="134">
        <v>0.14267262791852955</v>
      </c>
      <c r="E80" s="124"/>
      <c r="F80" s="124"/>
      <c r="G80" s="124"/>
      <c r="H80" s="35" t="s">
        <v>60</v>
      </c>
      <c r="I80" s="136">
        <f>I78/I79</f>
        <v>0.17499795467561155</v>
      </c>
      <c r="M80" s="35"/>
      <c r="N80" s="40"/>
    </row>
    <row r="81" spans="1:14" s="4" customFormat="1">
      <c r="A81" s="124" t="s">
        <v>81</v>
      </c>
      <c r="B81" s="124"/>
      <c r="C81" s="124"/>
      <c r="D81" s="124"/>
      <c r="E81" s="124"/>
      <c r="F81" s="124" t="s">
        <v>81</v>
      </c>
      <c r="G81" s="124"/>
      <c r="H81" s="124"/>
      <c r="I81" s="124"/>
      <c r="M81" s="35"/>
      <c r="N81" s="40"/>
    </row>
    <row r="82" spans="1:14" s="4" customFormat="1">
      <c r="A82" s="127" t="s">
        <v>138</v>
      </c>
      <c r="B82" s="127"/>
      <c r="C82" s="127"/>
      <c r="D82" s="124" t="s">
        <v>137</v>
      </c>
      <c r="E82" s="124"/>
      <c r="F82" s="130" t="s">
        <v>139</v>
      </c>
      <c r="G82" s="131"/>
      <c r="H82" s="132"/>
      <c r="I82" s="124" t="s">
        <v>140</v>
      </c>
      <c r="M82" s="35"/>
      <c r="N82" s="40"/>
    </row>
    <row r="83" spans="1:14" s="4" customFormat="1">
      <c r="A83" s="124" t="s">
        <v>89</v>
      </c>
      <c r="B83" s="124"/>
      <c r="C83" s="124"/>
      <c r="D83" s="124"/>
      <c r="E83" s="124"/>
      <c r="F83" s="124" t="s">
        <v>89</v>
      </c>
      <c r="G83" s="124"/>
      <c r="H83" s="124"/>
      <c r="I83" s="124"/>
      <c r="M83" s="35"/>
      <c r="N83" s="40"/>
    </row>
    <row r="84" spans="1:14" s="4" customFormat="1">
      <c r="A84" s="124"/>
      <c r="B84" s="124"/>
      <c r="C84" s="124" t="s">
        <v>59</v>
      </c>
      <c r="D84" s="124">
        <v>6593</v>
      </c>
      <c r="E84" s="124"/>
      <c r="F84" s="124"/>
      <c r="G84" s="124"/>
      <c r="H84" s="124" t="s">
        <v>59</v>
      </c>
      <c r="I84" s="124">
        <v>5997</v>
      </c>
      <c r="M84" s="35"/>
      <c r="N84" s="40"/>
    </row>
    <row r="85" spans="1:14" s="4" customFormat="1">
      <c r="A85" s="124"/>
      <c r="B85" s="124"/>
      <c r="C85" s="124" t="s">
        <v>62</v>
      </c>
      <c r="D85" s="124">
        <v>347175</v>
      </c>
      <c r="E85" s="124"/>
      <c r="F85" s="124"/>
      <c r="G85" s="124"/>
      <c r="H85" s="124" t="s">
        <v>62</v>
      </c>
      <c r="I85" s="124">
        <v>369907</v>
      </c>
      <c r="M85" s="35"/>
      <c r="N85" s="40"/>
    </row>
    <row r="86" spans="1:14" s="4" customFormat="1">
      <c r="A86" s="124"/>
      <c r="B86" s="124"/>
      <c r="C86" s="124" t="s">
        <v>60</v>
      </c>
      <c r="D86" s="128">
        <v>1.899042269748686E-2</v>
      </c>
      <c r="E86" s="124"/>
      <c r="F86" s="124"/>
      <c r="G86" s="124"/>
      <c r="H86" s="124" t="s">
        <v>60</v>
      </c>
      <c r="I86" s="129">
        <v>1.6212183062229154E-2</v>
      </c>
      <c r="M86" s="35"/>
      <c r="N86" s="40"/>
    </row>
    <row r="87" spans="1:14" s="4" customFormat="1">
      <c r="A87" s="124" t="s">
        <v>90</v>
      </c>
      <c r="B87" s="124"/>
      <c r="C87" s="124"/>
      <c r="D87" s="124"/>
      <c r="E87" s="124"/>
      <c r="F87" s="124" t="s">
        <v>90</v>
      </c>
      <c r="G87" s="124"/>
      <c r="H87" s="124"/>
      <c r="I87" s="124"/>
      <c r="M87" s="35"/>
      <c r="N87" s="40"/>
    </row>
    <row r="88" spans="1:14" s="4" customFormat="1">
      <c r="A88" s="124"/>
      <c r="B88" s="124"/>
      <c r="C88" s="124" t="s">
        <v>59</v>
      </c>
      <c r="D88" s="124">
        <v>2744</v>
      </c>
      <c r="E88" s="124"/>
      <c r="F88" s="124"/>
      <c r="G88" s="124"/>
      <c r="H88" s="124" t="s">
        <v>59</v>
      </c>
      <c r="I88" s="124">
        <v>2637</v>
      </c>
      <c r="M88" s="35"/>
      <c r="N88" s="40"/>
    </row>
    <row r="89" spans="1:14" s="4" customFormat="1">
      <c r="A89" s="124"/>
      <c r="B89" s="124"/>
      <c r="C89" s="124" t="s">
        <v>62</v>
      </c>
      <c r="D89" s="124">
        <v>74204</v>
      </c>
      <c r="E89" s="124"/>
      <c r="F89" s="124"/>
      <c r="G89" s="124"/>
      <c r="H89" s="124" t="s">
        <v>62</v>
      </c>
      <c r="I89" s="124">
        <v>84776</v>
      </c>
      <c r="M89" s="35"/>
      <c r="N89" s="40"/>
    </row>
    <row r="90" spans="1:14" s="4" customFormat="1">
      <c r="A90" s="124"/>
      <c r="B90" s="124"/>
      <c r="C90" s="124" t="s">
        <v>60</v>
      </c>
      <c r="D90" s="128">
        <v>3.6979138590911544E-2</v>
      </c>
      <c r="E90" s="124"/>
      <c r="F90" s="124"/>
      <c r="G90" s="124"/>
      <c r="H90" s="124" t="s">
        <v>60</v>
      </c>
      <c r="I90" s="129">
        <v>3.1105501557044446E-2</v>
      </c>
      <c r="M90" s="35"/>
      <c r="N90" s="40"/>
    </row>
    <row r="91" spans="1:14" s="4" customFormat="1">
      <c r="A91" s="124" t="s">
        <v>110</v>
      </c>
      <c r="B91" s="124"/>
      <c r="C91" s="124"/>
      <c r="D91" s="124"/>
      <c r="E91" s="124"/>
      <c r="F91" s="124" t="s">
        <v>110</v>
      </c>
      <c r="G91" s="124"/>
      <c r="H91" s="124"/>
      <c r="I91" s="124"/>
      <c r="M91" s="35"/>
      <c r="N91" s="40"/>
    </row>
    <row r="92" spans="1:14" s="4" customFormat="1">
      <c r="A92" s="124"/>
      <c r="B92" s="124"/>
      <c r="C92" s="124" t="s">
        <v>59</v>
      </c>
      <c r="D92" s="124">
        <v>2632</v>
      </c>
      <c r="E92" s="124"/>
      <c r="F92" s="124"/>
      <c r="G92" s="124"/>
      <c r="H92" s="124" t="s">
        <v>59</v>
      </c>
      <c r="I92" s="124">
        <v>2847</v>
      </c>
      <c r="M92" s="35"/>
      <c r="N92" s="40"/>
    </row>
    <row r="93" spans="1:14" s="4" customFormat="1">
      <c r="A93" s="124"/>
      <c r="B93" s="124"/>
      <c r="C93" s="124" t="s">
        <v>62</v>
      </c>
      <c r="D93" s="124">
        <v>58084</v>
      </c>
      <c r="E93" s="124"/>
      <c r="F93" s="124"/>
      <c r="G93" s="124"/>
      <c r="H93" s="124" t="s">
        <v>62</v>
      </c>
      <c r="I93" s="124">
        <v>68350</v>
      </c>
      <c r="M93" s="35"/>
      <c r="N93" s="40"/>
    </row>
    <row r="94" spans="1:14" s="4" customFormat="1">
      <c r="A94" s="124"/>
      <c r="B94" s="124"/>
      <c r="C94" s="124" t="s">
        <v>60</v>
      </c>
      <c r="D94" s="128">
        <v>4.5313683630603951E-2</v>
      </c>
      <c r="E94" s="124"/>
      <c r="F94" s="124"/>
      <c r="G94" s="124"/>
      <c r="H94" s="124" t="s">
        <v>60</v>
      </c>
      <c r="I94" s="129">
        <v>4.1653255303584491E-2</v>
      </c>
      <c r="M94" s="35"/>
      <c r="N94" s="40"/>
    </row>
    <row r="95" spans="1:14" s="4" customFormat="1">
      <c r="A95" s="124" t="s">
        <v>111</v>
      </c>
      <c r="B95" s="124"/>
      <c r="C95" s="124"/>
      <c r="D95" s="124"/>
      <c r="E95" s="124"/>
      <c r="F95" s="124" t="s">
        <v>111</v>
      </c>
      <c r="G95" s="124"/>
      <c r="H95" s="124"/>
      <c r="I95" s="124"/>
      <c r="M95" s="35"/>
      <c r="N95" s="40"/>
    </row>
    <row r="96" spans="1:14" s="4" customFormat="1">
      <c r="A96" s="124"/>
      <c r="B96" s="124"/>
      <c r="C96" s="124" t="s">
        <v>59</v>
      </c>
      <c r="D96" s="124">
        <v>2028</v>
      </c>
      <c r="E96" s="124"/>
      <c r="F96" s="124"/>
      <c r="G96" s="124"/>
      <c r="H96" s="124" t="s">
        <v>59</v>
      </c>
      <c r="I96" s="124">
        <v>2218</v>
      </c>
      <c r="M96" s="35"/>
      <c r="N96" s="40"/>
    </row>
    <row r="97" spans="1:14" s="4" customFormat="1">
      <c r="A97" s="124"/>
      <c r="B97" s="124"/>
      <c r="C97" s="124" t="s">
        <v>62</v>
      </c>
      <c r="D97" s="124">
        <v>28894</v>
      </c>
      <c r="E97" s="124"/>
      <c r="F97" s="124"/>
      <c r="G97" s="124"/>
      <c r="H97" s="124" t="s">
        <v>62</v>
      </c>
      <c r="I97" s="124">
        <v>33472</v>
      </c>
      <c r="M97" s="35"/>
      <c r="N97" s="40"/>
    </row>
    <row r="98" spans="1:14" s="4" customFormat="1">
      <c r="A98" s="124"/>
      <c r="B98" s="124"/>
      <c r="C98" s="124" t="s">
        <v>60</v>
      </c>
      <c r="D98" s="128">
        <v>7.0187582196995918E-2</v>
      </c>
      <c r="E98" s="124"/>
      <c r="F98" s="124"/>
      <c r="G98" s="124"/>
      <c r="H98" s="124" t="s">
        <v>60</v>
      </c>
      <c r="I98" s="129">
        <v>6.6264340344168254E-2</v>
      </c>
      <c r="M98" s="35"/>
      <c r="N98" s="40"/>
    </row>
    <row r="99" spans="1:14" s="4" customFormat="1">
      <c r="A99" s="124" t="s">
        <v>92</v>
      </c>
      <c r="B99" s="124"/>
      <c r="C99" s="124"/>
      <c r="D99" s="124"/>
      <c r="E99" s="124"/>
      <c r="F99" s="124" t="s">
        <v>92</v>
      </c>
      <c r="G99" s="124"/>
      <c r="H99" s="124"/>
      <c r="I99" s="124"/>
      <c r="M99" s="35"/>
      <c r="N99" s="40"/>
    </row>
    <row r="100" spans="1:14" s="4" customFormat="1">
      <c r="A100" s="124"/>
      <c r="B100" s="124"/>
      <c r="C100" s="124" t="s">
        <v>59</v>
      </c>
      <c r="D100" s="124">
        <v>1287</v>
      </c>
      <c r="E100" s="124"/>
      <c r="F100" s="124"/>
      <c r="G100" s="124"/>
      <c r="H100" s="124" t="s">
        <v>59</v>
      </c>
      <c r="I100" s="124">
        <v>2828</v>
      </c>
      <c r="M100" s="35"/>
      <c r="N100" s="40"/>
    </row>
    <row r="101" spans="1:14" s="4" customFormat="1">
      <c r="A101" s="124"/>
      <c r="B101" s="124"/>
      <c r="C101" s="124" t="s">
        <v>62</v>
      </c>
      <c r="D101" s="124">
        <v>9334</v>
      </c>
      <c r="E101" s="124"/>
      <c r="F101" s="124"/>
      <c r="G101" s="124"/>
      <c r="H101" s="124" t="s">
        <v>62</v>
      </c>
      <c r="I101" s="124">
        <v>10065</v>
      </c>
      <c r="M101" s="35"/>
      <c r="N101" s="40"/>
    </row>
    <row r="102" spans="1:14" s="4" customFormat="1">
      <c r="A102" s="124"/>
      <c r="B102" s="124"/>
      <c r="C102" s="124" t="s">
        <v>60</v>
      </c>
      <c r="D102" s="128">
        <v>0.13788300835654596</v>
      </c>
      <c r="E102" s="124"/>
      <c r="F102" s="124"/>
      <c r="G102" s="124"/>
      <c r="H102" s="124" t="s">
        <v>60</v>
      </c>
      <c r="I102" s="129">
        <v>0.28097367113760557</v>
      </c>
      <c r="M102" s="35"/>
      <c r="N102" s="40"/>
    </row>
    <row r="103" spans="1:14" s="4" customFormat="1">
      <c r="A103" s="97" t="s">
        <v>81</v>
      </c>
      <c r="B103" s="97"/>
      <c r="C103" s="97"/>
      <c r="D103" s="101"/>
      <c r="E103" s="124"/>
      <c r="F103" s="97" t="s">
        <v>81</v>
      </c>
      <c r="G103" s="97"/>
      <c r="H103" s="97"/>
      <c r="I103" s="126"/>
      <c r="M103" s="35"/>
      <c r="N103" s="40"/>
    </row>
    <row r="104" spans="1:14" s="4" customFormat="1">
      <c r="A104" s="115" t="s">
        <v>130</v>
      </c>
      <c r="B104" s="121"/>
      <c r="C104" s="122"/>
      <c r="D104" s="125" t="s">
        <v>128</v>
      </c>
      <c r="E104" s="124"/>
      <c r="F104" s="338" t="s">
        <v>131</v>
      </c>
      <c r="G104" s="339"/>
      <c r="H104" s="340"/>
      <c r="I104" s="125" t="s">
        <v>129</v>
      </c>
      <c r="M104" s="35"/>
      <c r="N104" s="40"/>
    </row>
    <row r="105" spans="1:14" s="4" customFormat="1">
      <c r="A105" s="118" t="s">
        <v>89</v>
      </c>
      <c r="B105" s="119"/>
      <c r="C105" s="120"/>
      <c r="D105" s="101"/>
      <c r="E105" s="124"/>
      <c r="F105" s="118" t="s">
        <v>89</v>
      </c>
      <c r="G105" s="119"/>
      <c r="H105" s="120"/>
      <c r="I105" s="101"/>
      <c r="M105" s="35"/>
      <c r="N105" s="40"/>
    </row>
    <row r="106" spans="1:14">
      <c r="A106" s="97"/>
      <c r="B106" s="97"/>
      <c r="C106" s="105" t="s">
        <v>59</v>
      </c>
      <c r="D106" s="106">
        <v>7379</v>
      </c>
      <c r="E106" s="124"/>
      <c r="F106" s="97"/>
      <c r="G106" s="97"/>
      <c r="H106" s="105" t="s">
        <v>59</v>
      </c>
      <c r="I106" s="106">
        <v>8091</v>
      </c>
      <c r="M106" s="18"/>
      <c r="N106" s="36"/>
    </row>
    <row r="107" spans="1:14">
      <c r="A107" s="97"/>
      <c r="B107" s="97"/>
      <c r="C107" s="105" t="s">
        <v>62</v>
      </c>
      <c r="D107" s="106">
        <v>371389</v>
      </c>
      <c r="E107" s="117"/>
      <c r="F107" s="97"/>
      <c r="G107" s="97"/>
      <c r="H107" s="105" t="s">
        <v>62</v>
      </c>
      <c r="I107" s="106">
        <v>373775</v>
      </c>
      <c r="M107" s="18"/>
      <c r="N107" s="36"/>
    </row>
    <row r="108" spans="1:14">
      <c r="A108" s="97"/>
      <c r="B108" s="97"/>
      <c r="C108" s="105" t="s">
        <v>60</v>
      </c>
      <c r="D108" s="116">
        <v>1.9868655237500303E-2</v>
      </c>
      <c r="E108" s="124"/>
      <c r="F108" s="97"/>
      <c r="G108" s="97"/>
      <c r="H108" s="105" t="s">
        <v>60</v>
      </c>
      <c r="I108" s="123">
        <v>2.1646712594475287E-2</v>
      </c>
      <c r="M108" s="18"/>
      <c r="N108" s="36"/>
    </row>
    <row r="109" spans="1:14">
      <c r="A109" s="102" t="s">
        <v>90</v>
      </c>
      <c r="B109" s="103"/>
      <c r="C109" s="104"/>
      <c r="D109" s="101"/>
      <c r="E109" s="124"/>
      <c r="F109" s="102" t="s">
        <v>90</v>
      </c>
      <c r="G109" s="103"/>
      <c r="H109" s="104"/>
      <c r="I109" s="101"/>
      <c r="M109" s="18"/>
      <c r="N109" s="36"/>
    </row>
    <row r="110" spans="1:14">
      <c r="A110" s="99"/>
      <c r="B110" s="97"/>
      <c r="C110" s="105" t="s">
        <v>59</v>
      </c>
      <c r="D110" s="106">
        <v>2535</v>
      </c>
      <c r="E110" s="124"/>
      <c r="F110" s="99"/>
      <c r="G110" s="97"/>
      <c r="H110" s="105" t="s">
        <v>59</v>
      </c>
      <c r="I110" s="106">
        <v>3148</v>
      </c>
      <c r="M110" s="18"/>
      <c r="N110" s="36"/>
    </row>
    <row r="111" spans="1:14">
      <c r="A111" s="97"/>
      <c r="B111" s="97"/>
      <c r="C111" s="105" t="s">
        <v>62</v>
      </c>
      <c r="D111" s="106">
        <v>84579</v>
      </c>
      <c r="E111" s="124"/>
      <c r="F111" s="97"/>
      <c r="G111" s="97"/>
      <c r="H111" s="105" t="s">
        <v>62</v>
      </c>
      <c r="I111" s="106">
        <v>84368</v>
      </c>
      <c r="M111" s="18"/>
      <c r="N111" s="36"/>
    </row>
    <row r="112" spans="1:14">
      <c r="A112" s="97"/>
      <c r="B112" s="97"/>
      <c r="C112" s="105" t="s">
        <v>60</v>
      </c>
      <c r="D112" s="116">
        <v>2.9971978860000709E-2</v>
      </c>
      <c r="E112" s="124"/>
      <c r="F112" s="97"/>
      <c r="G112" s="97"/>
      <c r="H112" s="105" t="s">
        <v>60</v>
      </c>
      <c r="I112" s="123">
        <v>3.7312725203868767E-2</v>
      </c>
      <c r="M112" s="18"/>
      <c r="N112" s="36"/>
    </row>
    <row r="113" spans="1:14">
      <c r="A113" s="102" t="s">
        <v>110</v>
      </c>
      <c r="B113" s="103"/>
      <c r="C113" s="104"/>
      <c r="D113" s="101"/>
      <c r="E113" s="124"/>
      <c r="F113" s="102" t="s">
        <v>110</v>
      </c>
      <c r="G113" s="103"/>
      <c r="H113" s="104"/>
      <c r="I113" s="101"/>
      <c r="M113" s="18"/>
      <c r="N113" s="36"/>
    </row>
    <row r="114" spans="1:14">
      <c r="A114" s="99"/>
      <c r="B114" s="97"/>
      <c r="C114" s="105" t="s">
        <v>59</v>
      </c>
      <c r="D114" s="106">
        <v>2530</v>
      </c>
      <c r="E114" s="124"/>
      <c r="F114" s="99"/>
      <c r="G114" s="97"/>
      <c r="H114" s="105" t="s">
        <v>59</v>
      </c>
      <c r="I114" s="106">
        <v>3248</v>
      </c>
      <c r="M114" s="18"/>
      <c r="N114" s="36"/>
    </row>
    <row r="115" spans="1:14">
      <c r="A115" s="97"/>
      <c r="B115" s="97"/>
      <c r="C115" s="105" t="s">
        <v>62</v>
      </c>
      <c r="D115" s="106">
        <v>67212</v>
      </c>
      <c r="E115" s="124"/>
      <c r="F115" s="97"/>
      <c r="G115" s="97"/>
      <c r="H115" s="105" t="s">
        <v>62</v>
      </c>
      <c r="I115" s="106">
        <v>67181</v>
      </c>
      <c r="M115" s="18"/>
      <c r="N115" s="36"/>
    </row>
    <row r="116" spans="1:14">
      <c r="A116" s="97"/>
      <c r="B116" s="97"/>
      <c r="C116" s="105" t="s">
        <v>60</v>
      </c>
      <c r="D116" s="116">
        <v>3.7642087722430516E-2</v>
      </c>
      <c r="E116" s="124"/>
      <c r="F116" s="97"/>
      <c r="G116" s="97"/>
      <c r="H116" s="105" t="s">
        <v>60</v>
      </c>
      <c r="I116" s="123">
        <v>4.8347002872836067E-2</v>
      </c>
      <c r="M116" s="18"/>
      <c r="N116" s="36"/>
    </row>
    <row r="117" spans="1:14">
      <c r="A117" s="102" t="s">
        <v>111</v>
      </c>
      <c r="B117" s="103"/>
      <c r="C117" s="104"/>
      <c r="D117" s="101"/>
      <c r="E117" s="124"/>
      <c r="F117" s="102" t="s">
        <v>111</v>
      </c>
      <c r="G117" s="103"/>
      <c r="H117" s="104"/>
      <c r="I117" s="101"/>
      <c r="M117" s="18"/>
      <c r="N117" s="36"/>
    </row>
    <row r="118" spans="1:14">
      <c r="A118" s="99"/>
      <c r="B118" s="97"/>
      <c r="C118" s="105" t="s">
        <v>59</v>
      </c>
      <c r="D118" s="106">
        <v>1991</v>
      </c>
      <c r="E118" s="124"/>
      <c r="F118" s="99"/>
      <c r="G118" s="97"/>
      <c r="H118" s="105" t="s">
        <v>59</v>
      </c>
      <c r="I118" s="106">
        <v>2362</v>
      </c>
      <c r="M118" s="18"/>
      <c r="N118" s="36"/>
    </row>
    <row r="119" spans="1:14">
      <c r="A119" s="97"/>
      <c r="B119" s="97"/>
      <c r="C119" s="105" t="s">
        <v>62</v>
      </c>
      <c r="D119" s="106">
        <v>32793</v>
      </c>
      <c r="E119" s="124"/>
      <c r="F119" s="97"/>
      <c r="G119" s="97"/>
      <c r="H119" s="105" t="s">
        <v>62</v>
      </c>
      <c r="I119" s="106">
        <v>32834</v>
      </c>
      <c r="M119" s="18"/>
      <c r="N119" s="36"/>
    </row>
    <row r="120" spans="1:14">
      <c r="A120" s="97"/>
      <c r="B120" s="97"/>
      <c r="C120" s="105" t="s">
        <v>60</v>
      </c>
      <c r="D120" s="116">
        <v>6.0714176806025678E-2</v>
      </c>
      <c r="E120" s="124"/>
      <c r="F120" s="97"/>
      <c r="G120" s="97"/>
      <c r="H120" s="105" t="s">
        <v>60</v>
      </c>
      <c r="I120" s="123">
        <v>7.1937625631966859E-2</v>
      </c>
      <c r="M120" s="18"/>
      <c r="N120" s="36"/>
    </row>
    <row r="121" spans="1:14">
      <c r="A121" s="102" t="s">
        <v>92</v>
      </c>
      <c r="B121" s="103"/>
      <c r="C121" s="104"/>
      <c r="D121" s="101"/>
      <c r="E121" s="124"/>
      <c r="F121" s="102" t="s">
        <v>92</v>
      </c>
      <c r="G121" s="103"/>
      <c r="H121" s="104"/>
      <c r="I121" s="101"/>
      <c r="M121" s="18"/>
      <c r="N121" s="36"/>
    </row>
    <row r="122" spans="1:14">
      <c r="A122" s="97"/>
      <c r="B122" s="97"/>
      <c r="C122" s="105" t="s">
        <v>59</v>
      </c>
      <c r="D122" s="106">
        <v>1333</v>
      </c>
      <c r="E122" s="124"/>
      <c r="F122" s="97"/>
      <c r="G122" s="97"/>
      <c r="H122" s="105" t="s">
        <v>59</v>
      </c>
      <c r="I122" s="106">
        <v>1407</v>
      </c>
      <c r="M122" s="18"/>
      <c r="N122" s="36"/>
    </row>
    <row r="123" spans="1:14">
      <c r="A123" s="97"/>
      <c r="B123" s="97"/>
      <c r="C123" s="105" t="s">
        <v>62</v>
      </c>
      <c r="D123" s="106">
        <v>9996</v>
      </c>
      <c r="E123" s="124"/>
      <c r="F123" s="97"/>
      <c r="G123" s="97"/>
      <c r="H123" s="105" t="s">
        <v>62</v>
      </c>
      <c r="I123" s="106">
        <v>9926</v>
      </c>
      <c r="M123" s="18"/>
      <c r="N123" s="36"/>
    </row>
    <row r="124" spans="1:14">
      <c r="A124" s="97"/>
      <c r="B124" s="97"/>
      <c r="C124" s="105" t="s">
        <v>60</v>
      </c>
      <c r="D124" s="116">
        <v>0.13335334133653462</v>
      </c>
      <c r="E124" s="4"/>
      <c r="F124" s="97"/>
      <c r="G124" s="97"/>
      <c r="H124" s="105" t="s">
        <v>60</v>
      </c>
      <c r="I124" s="123">
        <v>0.14174894217207334</v>
      </c>
      <c r="M124" s="18"/>
      <c r="N124" s="36"/>
    </row>
    <row r="125" spans="1:14">
      <c r="M125" s="18"/>
      <c r="N125" s="36"/>
    </row>
    <row r="126" spans="1:14">
      <c r="A126" s="97" t="s">
        <v>81</v>
      </c>
      <c r="B126" s="97"/>
      <c r="C126" s="97"/>
      <c r="D126" s="101"/>
      <c r="E126" s="108"/>
      <c r="F126" s="97" t="s">
        <v>81</v>
      </c>
      <c r="G126" s="97"/>
      <c r="H126" s="97"/>
      <c r="I126" s="101"/>
      <c r="M126" s="18"/>
      <c r="N126" s="36"/>
    </row>
    <row r="127" spans="1:14">
      <c r="A127" s="98" t="s">
        <v>119</v>
      </c>
      <c r="B127" s="98"/>
      <c r="C127" s="98"/>
      <c r="D127" s="101" t="s">
        <v>118</v>
      </c>
      <c r="E127" s="24"/>
      <c r="F127" s="111" t="s">
        <v>132</v>
      </c>
      <c r="G127" s="112"/>
      <c r="H127" s="110"/>
      <c r="I127" s="101" t="s">
        <v>124</v>
      </c>
      <c r="M127" s="18"/>
      <c r="N127" s="36"/>
    </row>
    <row r="128" spans="1:14">
      <c r="A128" s="97"/>
      <c r="B128" s="97"/>
      <c r="C128" s="97"/>
      <c r="D128" s="101"/>
      <c r="E128" s="24"/>
      <c r="F128" s="97"/>
      <c r="G128" s="97"/>
      <c r="H128" s="97"/>
      <c r="I128" s="101"/>
      <c r="M128" s="18"/>
      <c r="N128" s="36"/>
    </row>
    <row r="129" spans="1:14">
      <c r="A129" s="102" t="s">
        <v>89</v>
      </c>
      <c r="B129" s="103"/>
      <c r="C129" s="104"/>
      <c r="D129" s="101"/>
      <c r="E129" s="24"/>
      <c r="F129" s="102" t="s">
        <v>89</v>
      </c>
      <c r="G129" s="103"/>
      <c r="H129" s="104"/>
      <c r="I129" s="101"/>
      <c r="J129" s="25"/>
      <c r="M129" s="18"/>
      <c r="N129" s="36"/>
    </row>
    <row r="130" spans="1:14">
      <c r="A130" s="97"/>
      <c r="B130" s="97"/>
      <c r="C130" s="105" t="s">
        <v>59</v>
      </c>
      <c r="D130" s="106">
        <v>7332</v>
      </c>
      <c r="E130" s="24"/>
      <c r="F130" s="97"/>
      <c r="G130" s="97"/>
      <c r="H130" s="105" t="s">
        <v>59</v>
      </c>
      <c r="I130" s="106">
        <v>7379</v>
      </c>
      <c r="J130" s="25"/>
      <c r="M130" s="18"/>
      <c r="N130" s="36"/>
    </row>
    <row r="131" spans="1:14">
      <c r="A131" s="97"/>
      <c r="B131" s="97"/>
      <c r="C131" s="105" t="s">
        <v>62</v>
      </c>
      <c r="D131" s="106">
        <v>374463</v>
      </c>
      <c r="E131" s="24"/>
      <c r="F131" s="97"/>
      <c r="G131" s="97"/>
      <c r="H131" s="105" t="s">
        <v>62</v>
      </c>
      <c r="I131" s="106">
        <v>371389</v>
      </c>
      <c r="J131" s="25"/>
      <c r="M131" s="18"/>
      <c r="N131" s="36"/>
    </row>
    <row r="132" spans="1:14">
      <c r="A132" s="97"/>
      <c r="B132" s="97"/>
      <c r="C132" s="105" t="s">
        <v>60</v>
      </c>
      <c r="D132" s="107">
        <v>1.9580038615297106E-2</v>
      </c>
      <c r="E132" s="24"/>
      <c r="F132" s="97"/>
      <c r="G132" s="97"/>
      <c r="H132" s="105" t="s">
        <v>60</v>
      </c>
      <c r="I132" s="113">
        <v>1.9868655237500303E-2</v>
      </c>
      <c r="J132" s="25"/>
      <c r="M132" s="18"/>
      <c r="N132" s="36"/>
    </row>
    <row r="133" spans="1:14">
      <c r="A133" s="97"/>
      <c r="B133" s="97"/>
      <c r="C133" s="97"/>
      <c r="D133" s="101"/>
      <c r="E133" s="24"/>
      <c r="F133" s="97"/>
      <c r="G133" s="97"/>
      <c r="H133" s="97"/>
      <c r="I133" s="101"/>
      <c r="J133" s="25"/>
      <c r="M133" s="18"/>
      <c r="N133" s="36"/>
    </row>
    <row r="134" spans="1:14">
      <c r="A134" s="102" t="s">
        <v>90</v>
      </c>
      <c r="B134" s="103"/>
      <c r="C134" s="104"/>
      <c r="D134" s="101"/>
      <c r="E134" s="24"/>
      <c r="F134" s="102" t="s">
        <v>90</v>
      </c>
      <c r="G134" s="103"/>
      <c r="H134" s="104"/>
      <c r="I134" s="101"/>
      <c r="J134" s="25"/>
      <c r="M134" s="18"/>
      <c r="N134" s="36"/>
    </row>
    <row r="135" spans="1:14">
      <c r="A135" s="99"/>
      <c r="B135" s="97"/>
      <c r="C135" s="105" t="s">
        <v>59</v>
      </c>
      <c r="D135" s="106">
        <v>2716</v>
      </c>
      <c r="E135" s="24"/>
      <c r="F135" s="99"/>
      <c r="G135" s="97"/>
      <c r="H135" s="105" t="s">
        <v>59</v>
      </c>
      <c r="I135" s="106">
        <v>2535</v>
      </c>
      <c r="J135" s="25"/>
      <c r="M135" s="18"/>
      <c r="N135" s="36"/>
    </row>
    <row r="136" spans="1:14">
      <c r="A136" s="97"/>
      <c r="B136" s="97"/>
      <c r="C136" s="105" t="s">
        <v>62</v>
      </c>
      <c r="D136" s="106">
        <v>84273</v>
      </c>
      <c r="E136" s="24"/>
      <c r="F136" s="97"/>
      <c r="G136" s="97"/>
      <c r="H136" s="105" t="s">
        <v>62</v>
      </c>
      <c r="I136" s="106">
        <v>84579</v>
      </c>
      <c r="J136" s="25"/>
      <c r="M136" s="18"/>
      <c r="N136" s="36"/>
    </row>
    <row r="137" spans="1:14">
      <c r="A137" s="97"/>
      <c r="B137" s="97"/>
      <c r="C137" s="105" t="s">
        <v>60</v>
      </c>
      <c r="D137" s="107">
        <v>3.2228590414486252E-2</v>
      </c>
      <c r="E137" s="24"/>
      <c r="F137" s="97"/>
      <c r="G137" s="97"/>
      <c r="H137" s="105" t="s">
        <v>60</v>
      </c>
      <c r="I137" s="113">
        <v>2.9971978860000709E-2</v>
      </c>
      <c r="J137" s="25"/>
      <c r="M137" s="18"/>
      <c r="N137" s="36"/>
    </row>
    <row r="138" spans="1:14">
      <c r="A138" s="97"/>
      <c r="B138" s="97"/>
      <c r="C138" s="97"/>
      <c r="D138" s="101"/>
      <c r="E138" s="24"/>
      <c r="F138" s="97"/>
      <c r="G138" s="97"/>
      <c r="H138" s="97"/>
      <c r="I138" s="101"/>
      <c r="J138" s="25"/>
      <c r="L138" s="18"/>
      <c r="M138" s="36"/>
    </row>
    <row r="139" spans="1:14">
      <c r="A139" s="102" t="s">
        <v>110</v>
      </c>
      <c r="B139" s="103"/>
      <c r="C139" s="104"/>
      <c r="D139" s="101"/>
      <c r="E139" s="24"/>
      <c r="F139" s="102" t="s">
        <v>110</v>
      </c>
      <c r="G139" s="103"/>
      <c r="H139" s="104"/>
      <c r="I139" s="101"/>
      <c r="J139" s="25"/>
      <c r="L139" s="18"/>
      <c r="M139" s="36"/>
    </row>
    <row r="140" spans="1:14">
      <c r="A140" s="99"/>
      <c r="B140" s="97"/>
      <c r="C140" s="105" t="s">
        <v>59</v>
      </c>
      <c r="D140" s="106">
        <v>2775</v>
      </c>
      <c r="E140" s="24"/>
      <c r="F140" s="99"/>
      <c r="G140" s="97"/>
      <c r="H140" s="105" t="s">
        <v>59</v>
      </c>
      <c r="I140" s="106">
        <v>2530</v>
      </c>
      <c r="J140" s="25"/>
      <c r="L140" s="18"/>
      <c r="M140" s="36"/>
    </row>
    <row r="141" spans="1:14">
      <c r="A141" s="97"/>
      <c r="B141" s="97"/>
      <c r="C141" s="105" t="s">
        <v>62</v>
      </c>
      <c r="D141" s="106">
        <v>66576</v>
      </c>
      <c r="E141" s="24"/>
      <c r="F141" s="97"/>
      <c r="G141" s="97"/>
      <c r="H141" s="105" t="s">
        <v>62</v>
      </c>
      <c r="I141" s="106">
        <v>67212</v>
      </c>
      <c r="J141" s="25"/>
      <c r="L141" s="18"/>
      <c r="M141" s="36"/>
    </row>
    <row r="142" spans="1:14">
      <c r="A142" s="97"/>
      <c r="B142" s="97"/>
      <c r="C142" s="105" t="s">
        <v>60</v>
      </c>
      <c r="D142" s="107">
        <v>4.1681687094448451E-2</v>
      </c>
      <c r="E142" s="24"/>
      <c r="F142" s="97"/>
      <c r="G142" s="97"/>
      <c r="H142" s="105" t="s">
        <v>60</v>
      </c>
      <c r="I142" s="113">
        <v>3.7642087722430516E-2</v>
      </c>
      <c r="J142" s="25"/>
      <c r="L142" s="18"/>
      <c r="M142" s="36"/>
    </row>
    <row r="143" spans="1:14">
      <c r="A143" s="97"/>
      <c r="B143" s="97"/>
      <c r="C143" s="97"/>
      <c r="D143" s="101"/>
      <c r="E143" s="24"/>
      <c r="F143" s="97"/>
      <c r="G143" s="97"/>
      <c r="H143" s="97"/>
      <c r="I143" s="101"/>
      <c r="J143" s="25"/>
      <c r="M143" s="18"/>
      <c r="N143" s="36"/>
    </row>
    <row r="144" spans="1:14">
      <c r="A144" s="102" t="s">
        <v>111</v>
      </c>
      <c r="B144" s="103"/>
      <c r="C144" s="104"/>
      <c r="D144" s="101"/>
      <c r="E144" s="24"/>
      <c r="F144" s="102" t="s">
        <v>111</v>
      </c>
      <c r="G144" s="103"/>
      <c r="H144" s="104"/>
      <c r="I144" s="101"/>
      <c r="J144" s="25"/>
      <c r="M144" s="18"/>
      <c r="N144" s="36"/>
    </row>
    <row r="145" spans="1:14">
      <c r="A145" s="99"/>
      <c r="B145" s="97"/>
      <c r="C145" s="105" t="s">
        <v>59</v>
      </c>
      <c r="D145" s="106">
        <v>2043</v>
      </c>
      <c r="E145" s="24"/>
      <c r="F145" s="99"/>
      <c r="G145" s="97"/>
      <c r="H145" s="105" t="s">
        <v>59</v>
      </c>
      <c r="I145" s="106">
        <v>1991</v>
      </c>
      <c r="J145" s="25"/>
      <c r="M145" s="18"/>
      <c r="N145" s="36"/>
    </row>
    <row r="146" spans="1:14">
      <c r="A146" s="97"/>
      <c r="B146" s="97"/>
      <c r="C146" s="105" t="s">
        <v>62</v>
      </c>
      <c r="D146" s="106">
        <v>32250</v>
      </c>
      <c r="E146" s="24"/>
      <c r="F146" s="97"/>
      <c r="G146" s="97"/>
      <c r="H146" s="105" t="s">
        <v>62</v>
      </c>
      <c r="I146" s="106">
        <v>32793</v>
      </c>
      <c r="J146" s="25"/>
      <c r="M146" s="18"/>
      <c r="N146" s="36"/>
    </row>
    <row r="147" spans="1:14">
      <c r="A147" s="97"/>
      <c r="B147" s="97"/>
      <c r="C147" s="105" t="s">
        <v>60</v>
      </c>
      <c r="D147" s="107">
        <v>6.3348837209302331E-2</v>
      </c>
      <c r="E147" s="24"/>
      <c r="F147" s="97"/>
      <c r="G147" s="97"/>
      <c r="H147" s="105" t="s">
        <v>60</v>
      </c>
      <c r="I147" s="113">
        <v>6.0714176806025678E-2</v>
      </c>
      <c r="J147" s="25"/>
      <c r="M147" s="18"/>
      <c r="N147" s="36"/>
    </row>
    <row r="148" spans="1:14">
      <c r="A148" s="97"/>
      <c r="B148" s="97"/>
      <c r="C148" s="97"/>
      <c r="D148" s="101"/>
      <c r="E148" s="24"/>
      <c r="F148" s="97"/>
      <c r="G148" s="97"/>
      <c r="H148" s="97"/>
      <c r="I148" s="101"/>
      <c r="J148" s="25"/>
      <c r="M148" s="18"/>
      <c r="N148" s="36"/>
    </row>
    <row r="149" spans="1:14">
      <c r="A149" s="102" t="s">
        <v>92</v>
      </c>
      <c r="B149" s="103"/>
      <c r="C149" s="104"/>
      <c r="D149" s="101"/>
      <c r="E149" s="24"/>
      <c r="F149" s="102" t="s">
        <v>92</v>
      </c>
      <c r="G149" s="103"/>
      <c r="H149" s="104"/>
      <c r="I149" s="101"/>
      <c r="J149" s="25"/>
      <c r="M149" s="18"/>
      <c r="N149" s="36"/>
    </row>
    <row r="150" spans="1:14">
      <c r="A150" s="97"/>
      <c r="B150" s="97"/>
      <c r="C150" s="105" t="s">
        <v>59</v>
      </c>
      <c r="D150" s="106">
        <v>1336</v>
      </c>
      <c r="E150" s="24"/>
      <c r="F150" s="97"/>
      <c r="G150" s="97"/>
      <c r="H150" s="105" t="s">
        <v>59</v>
      </c>
      <c r="I150" s="106">
        <v>1333</v>
      </c>
      <c r="J150" s="25"/>
      <c r="M150" s="18"/>
      <c r="N150" s="36"/>
    </row>
    <row r="151" spans="1:14">
      <c r="A151" s="97"/>
      <c r="B151" s="97"/>
      <c r="C151" s="105" t="s">
        <v>62</v>
      </c>
      <c r="D151" s="106">
        <v>9768</v>
      </c>
      <c r="E151" s="24"/>
      <c r="F151" s="97"/>
      <c r="G151" s="97"/>
      <c r="H151" s="105" t="s">
        <v>62</v>
      </c>
      <c r="I151" s="106">
        <v>9996</v>
      </c>
    </row>
    <row r="152" spans="1:14">
      <c r="A152" s="97"/>
      <c r="B152" s="97"/>
      <c r="C152" s="105" t="s">
        <v>60</v>
      </c>
      <c r="D152" s="107">
        <v>0.13677313677313677</v>
      </c>
      <c r="E152" s="24"/>
      <c r="F152" s="97"/>
      <c r="G152" s="97"/>
      <c r="H152" s="105" t="s">
        <v>60</v>
      </c>
      <c r="I152" s="113">
        <v>0.13335334133653462</v>
      </c>
    </row>
    <row r="153" spans="1:14">
      <c r="A153" s="4"/>
      <c r="B153" s="4"/>
      <c r="C153" s="4"/>
      <c r="D153" s="4"/>
      <c r="E153" s="4"/>
      <c r="F153" s="4"/>
      <c r="G153" s="4"/>
      <c r="H153" s="4"/>
      <c r="I153" s="4"/>
    </row>
    <row r="154" spans="1:14">
      <c r="A154" s="5" t="s">
        <v>81</v>
      </c>
      <c r="B154" s="5"/>
      <c r="C154" s="5"/>
      <c r="D154" s="78"/>
      <c r="E154" s="24"/>
      <c r="F154" s="5" t="s">
        <v>81</v>
      </c>
      <c r="G154" s="5"/>
      <c r="H154" s="5"/>
      <c r="I154" s="78"/>
    </row>
    <row r="155" spans="1:14">
      <c r="A155" s="91" t="s">
        <v>109</v>
      </c>
      <c r="B155" s="91"/>
      <c r="C155" s="91"/>
      <c r="D155" s="78" t="s">
        <v>108</v>
      </c>
      <c r="E155" s="24"/>
      <c r="F155" s="94" t="s">
        <v>114</v>
      </c>
      <c r="G155" s="94"/>
      <c r="H155" s="94"/>
      <c r="I155" s="78" t="s">
        <v>113</v>
      </c>
    </row>
    <row r="156" spans="1:14">
      <c r="A156" s="5"/>
      <c r="B156" s="5"/>
      <c r="C156" s="5"/>
      <c r="D156" s="78"/>
      <c r="E156" s="24"/>
      <c r="F156" s="5"/>
      <c r="G156" s="5"/>
      <c r="H156" s="5"/>
      <c r="I156" s="78"/>
    </row>
    <row r="157" spans="1:14">
      <c r="A157" s="80" t="s">
        <v>89</v>
      </c>
      <c r="B157" s="81"/>
      <c r="C157" s="82"/>
      <c r="D157" s="78"/>
      <c r="E157" s="24"/>
      <c r="F157" s="80" t="s">
        <v>89</v>
      </c>
      <c r="G157" s="81"/>
      <c r="H157" s="82"/>
      <c r="I157" s="78"/>
    </row>
    <row r="158" spans="1:14">
      <c r="A158" s="5"/>
      <c r="B158" s="5"/>
      <c r="C158" s="16" t="s">
        <v>59</v>
      </c>
      <c r="D158" s="83">
        <v>13926</v>
      </c>
      <c r="E158" s="24"/>
      <c r="F158" s="5"/>
      <c r="G158" s="5"/>
      <c r="H158" s="16" t="s">
        <v>59</v>
      </c>
      <c r="I158" s="83">
        <v>11049</v>
      </c>
    </row>
    <row r="159" spans="1:14">
      <c r="A159" s="5"/>
      <c r="B159" s="5"/>
      <c r="C159" s="16" t="s">
        <v>62</v>
      </c>
      <c r="D159" s="83">
        <v>371099</v>
      </c>
      <c r="E159" s="24"/>
      <c r="F159" s="5"/>
      <c r="G159" s="5"/>
      <c r="H159" s="16" t="s">
        <v>62</v>
      </c>
      <c r="I159" s="83">
        <v>368375</v>
      </c>
    </row>
    <row r="160" spans="1:14">
      <c r="A160" s="5"/>
      <c r="B160" s="5"/>
      <c r="C160" s="16" t="s">
        <v>60</v>
      </c>
      <c r="D160" s="92">
        <v>3.7526374363714268E-2</v>
      </c>
      <c r="E160" s="24"/>
      <c r="F160" s="5"/>
      <c r="G160" s="5"/>
      <c r="H160" s="16" t="s">
        <v>60</v>
      </c>
      <c r="I160" s="95">
        <v>2.9993892093654564E-2</v>
      </c>
    </row>
    <row r="161" spans="1:9">
      <c r="A161" s="5"/>
      <c r="B161" s="5"/>
      <c r="C161" s="5"/>
      <c r="D161" s="78"/>
      <c r="E161" s="24"/>
      <c r="F161" s="5"/>
      <c r="G161" s="5"/>
      <c r="H161" s="5"/>
      <c r="I161" s="78"/>
    </row>
    <row r="162" spans="1:9">
      <c r="A162" s="80" t="s">
        <v>90</v>
      </c>
      <c r="B162" s="81"/>
      <c r="C162" s="82"/>
      <c r="D162" s="78"/>
      <c r="E162" s="24"/>
      <c r="F162" s="80" t="s">
        <v>90</v>
      </c>
      <c r="G162" s="81"/>
      <c r="H162" s="82"/>
      <c r="I162" s="78"/>
    </row>
    <row r="163" spans="1:9">
      <c r="A163" s="4"/>
      <c r="B163" s="5"/>
      <c r="C163" s="16" t="s">
        <v>59</v>
      </c>
      <c r="D163" s="83">
        <v>5219</v>
      </c>
      <c r="E163" s="24"/>
      <c r="F163" s="4"/>
      <c r="G163" s="5"/>
      <c r="H163" s="16" t="s">
        <v>59</v>
      </c>
      <c r="I163" s="83">
        <v>3974</v>
      </c>
    </row>
    <row r="164" spans="1:9">
      <c r="A164" s="5"/>
      <c r="B164" s="5"/>
      <c r="C164" s="16" t="s">
        <v>62</v>
      </c>
      <c r="D164" s="83">
        <v>85872</v>
      </c>
      <c r="E164" s="24"/>
      <c r="F164" s="5"/>
      <c r="G164" s="5"/>
      <c r="H164" s="16" t="s">
        <v>62</v>
      </c>
      <c r="I164" s="83">
        <v>85273</v>
      </c>
    </row>
    <row r="165" spans="1:9">
      <c r="A165" s="5"/>
      <c r="B165" s="5"/>
      <c r="C165" s="16" t="s">
        <v>60</v>
      </c>
      <c r="D165" s="92">
        <v>6.0776504564933852E-2</v>
      </c>
      <c r="E165" s="24"/>
      <c r="F165" s="5"/>
      <c r="G165" s="5"/>
      <c r="H165" s="16" t="s">
        <v>60</v>
      </c>
      <c r="I165" s="95">
        <v>4.6603262462913235E-2</v>
      </c>
    </row>
    <row r="166" spans="1:9">
      <c r="A166" s="5"/>
      <c r="B166" s="5"/>
      <c r="C166" s="16"/>
      <c r="D166" s="76"/>
      <c r="E166" s="24"/>
      <c r="F166" s="5"/>
      <c r="G166" s="5"/>
      <c r="H166" s="16"/>
      <c r="I166" s="76"/>
    </row>
    <row r="167" spans="1:9">
      <c r="A167" s="80" t="s">
        <v>110</v>
      </c>
      <c r="B167" s="81"/>
      <c r="C167" s="82"/>
      <c r="D167" s="78"/>
      <c r="E167" s="24"/>
      <c r="F167" s="80" t="s">
        <v>110</v>
      </c>
      <c r="G167" s="81"/>
      <c r="H167" s="82"/>
      <c r="I167" s="78"/>
    </row>
    <row r="168" spans="1:9">
      <c r="A168" s="4"/>
      <c r="B168" s="5"/>
      <c r="C168" s="16" t="s">
        <v>59</v>
      </c>
      <c r="D168" s="83">
        <v>5441</v>
      </c>
      <c r="E168" s="24"/>
      <c r="F168" s="4"/>
      <c r="G168" s="5"/>
      <c r="H168" s="16" t="s">
        <v>59</v>
      </c>
      <c r="I168" s="83">
        <v>3999</v>
      </c>
    </row>
    <row r="169" spans="1:9">
      <c r="A169" s="5"/>
      <c r="B169" s="5"/>
      <c r="C169" s="16" t="s">
        <v>62</v>
      </c>
      <c r="D169" s="83">
        <v>67944</v>
      </c>
      <c r="E169" s="24"/>
      <c r="F169" s="5"/>
      <c r="G169" s="5"/>
      <c r="H169" s="16" t="s">
        <v>62</v>
      </c>
      <c r="I169" s="83">
        <v>67272</v>
      </c>
    </row>
    <row r="170" spans="1:9">
      <c r="A170" s="5"/>
      <c r="B170" s="5"/>
      <c r="C170" s="16" t="s">
        <v>60</v>
      </c>
      <c r="D170" s="92">
        <v>8.0080654656776162E-2</v>
      </c>
      <c r="E170" s="24"/>
      <c r="F170" s="5"/>
      <c r="G170" s="5"/>
      <c r="H170" s="16" t="s">
        <v>60</v>
      </c>
      <c r="I170" s="95">
        <v>5.9445237245808059E-2</v>
      </c>
    </row>
    <row r="171" spans="1:9">
      <c r="A171" s="5"/>
      <c r="B171" s="5"/>
      <c r="C171" s="5"/>
      <c r="D171" s="78"/>
      <c r="E171" s="24"/>
      <c r="F171" s="5"/>
      <c r="G171" s="5"/>
      <c r="H171" s="5"/>
      <c r="I171" s="78"/>
    </row>
    <row r="172" spans="1:9">
      <c r="A172" s="80" t="s">
        <v>111</v>
      </c>
      <c r="B172" s="81"/>
      <c r="C172" s="82"/>
      <c r="D172" s="78"/>
      <c r="E172" s="24"/>
      <c r="F172" s="80" t="s">
        <v>111</v>
      </c>
      <c r="G172" s="81"/>
      <c r="H172" s="82"/>
      <c r="I172" s="78"/>
    </row>
    <row r="173" spans="1:9">
      <c r="A173" s="4"/>
      <c r="B173" s="5"/>
      <c r="C173" s="16" t="s">
        <v>59</v>
      </c>
      <c r="D173" s="83">
        <v>3834</v>
      </c>
      <c r="E173" s="24"/>
      <c r="F173" s="4"/>
      <c r="G173" s="5"/>
      <c r="H173" s="16" t="s">
        <v>59</v>
      </c>
      <c r="I173" s="83">
        <v>2933</v>
      </c>
    </row>
    <row r="174" spans="1:9">
      <c r="A174" s="5"/>
      <c r="B174" s="5"/>
      <c r="C174" s="16" t="s">
        <v>62</v>
      </c>
      <c r="D174" s="83">
        <v>33692</v>
      </c>
      <c r="E174" s="24"/>
      <c r="F174" s="5"/>
      <c r="G174" s="5"/>
      <c r="H174" s="16" t="s">
        <v>62</v>
      </c>
      <c r="I174" s="83">
        <v>33010</v>
      </c>
    </row>
    <row r="175" spans="1:9">
      <c r="A175" s="5"/>
      <c r="B175" s="5"/>
      <c r="C175" s="16" t="s">
        <v>60</v>
      </c>
      <c r="D175" s="92">
        <v>0.11379555977680161</v>
      </c>
      <c r="E175" s="24"/>
      <c r="F175" s="5"/>
      <c r="G175" s="5"/>
      <c r="H175" s="16" t="s">
        <v>60</v>
      </c>
      <c r="I175" s="95">
        <v>8.8851863071796419E-2</v>
      </c>
    </row>
    <row r="176" spans="1:9">
      <c r="A176" s="5"/>
      <c r="B176" s="5"/>
      <c r="C176" s="5"/>
      <c r="D176" s="78"/>
      <c r="E176" s="24"/>
      <c r="F176" s="5"/>
      <c r="G176" s="5"/>
      <c r="H176" s="5"/>
      <c r="I176" s="78"/>
    </row>
    <row r="177" spans="1:9">
      <c r="A177" s="109" t="s">
        <v>123</v>
      </c>
      <c r="B177" s="81"/>
      <c r="C177" s="82"/>
      <c r="D177" s="78"/>
      <c r="E177" s="24"/>
      <c r="F177" s="109" t="s">
        <v>123</v>
      </c>
      <c r="G177" s="81"/>
      <c r="H177" s="82"/>
      <c r="I177" s="78"/>
    </row>
    <row r="178" spans="1:9">
      <c r="A178" s="5"/>
      <c r="B178" s="5"/>
      <c r="C178" s="16" t="s">
        <v>59</v>
      </c>
      <c r="D178" s="83">
        <v>2101</v>
      </c>
      <c r="E178" s="90"/>
      <c r="F178" s="5"/>
      <c r="G178" s="5"/>
      <c r="H178" s="16" t="s">
        <v>59</v>
      </c>
      <c r="I178" s="83">
        <v>1752</v>
      </c>
    </row>
    <row r="179" spans="1:9">
      <c r="A179" s="5"/>
      <c r="B179" s="5"/>
      <c r="C179" s="16" t="s">
        <v>62</v>
      </c>
      <c r="D179" s="83">
        <v>10368</v>
      </c>
      <c r="E179" s="24"/>
      <c r="F179" s="5"/>
      <c r="G179" s="5"/>
      <c r="H179" s="16" t="s">
        <v>62</v>
      </c>
      <c r="I179" s="83">
        <v>10013</v>
      </c>
    </row>
    <row r="180" spans="1:9">
      <c r="A180" s="5"/>
      <c r="B180" s="5"/>
      <c r="C180" s="16" t="s">
        <v>60</v>
      </c>
      <c r="D180" s="92">
        <v>0.20264274691358025</v>
      </c>
      <c r="E180" s="24"/>
      <c r="F180" s="5"/>
      <c r="G180" s="5"/>
      <c r="H180" s="16" t="s">
        <v>60</v>
      </c>
      <c r="I180" s="95">
        <v>0.17497253570358534</v>
      </c>
    </row>
    <row r="181" spans="1:9">
      <c r="A181" s="4"/>
      <c r="B181" s="4"/>
      <c r="C181" s="4"/>
      <c r="D181" s="61"/>
      <c r="E181" s="24"/>
      <c r="F181" s="4"/>
      <c r="G181" s="4"/>
      <c r="H181" s="4"/>
      <c r="I181" s="61"/>
    </row>
    <row r="185" spans="1:9">
      <c r="A185" s="5" t="s">
        <v>81</v>
      </c>
      <c r="B185" s="5"/>
      <c r="C185" s="5"/>
      <c r="D185" s="78"/>
      <c r="E185" s="22"/>
      <c r="F185" s="5" t="s">
        <v>81</v>
      </c>
      <c r="G185" s="5"/>
      <c r="H185" s="5"/>
      <c r="I185" s="78"/>
    </row>
    <row r="186" spans="1:9">
      <c r="A186" s="79" t="s">
        <v>101</v>
      </c>
      <c r="B186" s="79"/>
      <c r="C186" s="79"/>
      <c r="D186" s="78" t="s">
        <v>102</v>
      </c>
      <c r="E186" s="22"/>
      <c r="F186" s="85" t="s">
        <v>106</v>
      </c>
      <c r="G186" s="85"/>
      <c r="H186" s="85"/>
      <c r="I186" s="78" t="s">
        <v>107</v>
      </c>
    </row>
    <row r="187" spans="1:9">
      <c r="A187" s="5"/>
      <c r="B187" s="5"/>
      <c r="C187" s="5"/>
      <c r="D187" s="78"/>
      <c r="E187" s="22"/>
      <c r="F187" s="5"/>
      <c r="G187" s="5"/>
      <c r="H187" s="5"/>
      <c r="I187" s="78"/>
    </row>
    <row r="188" spans="1:9">
      <c r="A188" s="80" t="s">
        <v>89</v>
      </c>
      <c r="B188" s="81"/>
      <c r="C188" s="82"/>
      <c r="D188" s="78"/>
      <c r="E188" s="22"/>
      <c r="F188" s="80" t="s">
        <v>89</v>
      </c>
      <c r="G188" s="81"/>
      <c r="H188" s="82"/>
      <c r="I188" s="78"/>
    </row>
    <row r="189" spans="1:9">
      <c r="A189" s="5"/>
      <c r="B189" s="5"/>
      <c r="C189" s="16" t="s">
        <v>59</v>
      </c>
      <c r="D189" s="83">
        <v>9781</v>
      </c>
      <c r="E189" s="22"/>
      <c r="F189" s="5"/>
      <c r="G189" s="5"/>
      <c r="H189" s="16" t="s">
        <v>59</v>
      </c>
      <c r="I189" s="83">
        <v>15053</v>
      </c>
    </row>
    <row r="190" spans="1:9">
      <c r="A190" s="5"/>
      <c r="B190" s="5"/>
      <c r="C190" s="16" t="s">
        <v>62</v>
      </c>
      <c r="D190" s="83">
        <v>387997</v>
      </c>
      <c r="E190" s="22"/>
      <c r="F190" s="5"/>
      <c r="G190" s="5"/>
      <c r="H190" s="16" t="s">
        <v>62</v>
      </c>
      <c r="I190" s="83">
        <v>384872</v>
      </c>
    </row>
    <row r="191" spans="1:9">
      <c r="A191" s="5"/>
      <c r="B191" s="5"/>
      <c r="C191" s="16" t="s">
        <v>60</v>
      </c>
      <c r="D191" s="84">
        <v>2.5208957801220112E-2</v>
      </c>
      <c r="E191" s="22"/>
      <c r="F191" s="5"/>
      <c r="G191" s="5"/>
      <c r="H191" s="16" t="s">
        <v>60</v>
      </c>
      <c r="I191" s="86">
        <v>3.9111704670643746E-2</v>
      </c>
    </row>
    <row r="192" spans="1:9">
      <c r="A192" s="5"/>
      <c r="B192" s="5"/>
      <c r="C192" s="5"/>
      <c r="D192" s="78"/>
      <c r="E192" s="22"/>
      <c r="F192" s="5"/>
      <c r="G192" s="5"/>
      <c r="H192" s="5"/>
      <c r="I192" s="78"/>
    </row>
    <row r="193" spans="1:9">
      <c r="A193" s="80" t="s">
        <v>90</v>
      </c>
      <c r="B193" s="81"/>
      <c r="C193" s="82"/>
      <c r="D193" s="78"/>
      <c r="E193" s="22"/>
      <c r="F193" s="80" t="s">
        <v>90</v>
      </c>
      <c r="G193" s="81"/>
      <c r="H193" s="82"/>
      <c r="I193" s="78"/>
    </row>
    <row r="194" spans="1:9">
      <c r="A194" s="4"/>
      <c r="B194" s="5"/>
      <c r="C194" s="16" t="s">
        <v>59</v>
      </c>
      <c r="D194" s="83">
        <v>3915</v>
      </c>
      <c r="E194" s="22"/>
      <c r="F194" s="4"/>
      <c r="G194" s="5"/>
      <c r="H194" s="16" t="s">
        <v>59</v>
      </c>
      <c r="I194" s="83">
        <v>5711</v>
      </c>
    </row>
    <row r="195" spans="1:9">
      <c r="A195" s="5"/>
      <c r="B195" s="5"/>
      <c r="C195" s="16" t="s">
        <v>62</v>
      </c>
      <c r="D195" s="83">
        <v>86851</v>
      </c>
      <c r="E195" s="22"/>
      <c r="F195" s="5"/>
      <c r="G195" s="5"/>
      <c r="H195" s="16" t="s">
        <v>62</v>
      </c>
      <c r="I195" s="83">
        <v>86181</v>
      </c>
    </row>
    <row r="196" spans="1:9">
      <c r="A196" s="5"/>
      <c r="B196" s="5"/>
      <c r="C196" s="16" t="s">
        <v>60</v>
      </c>
      <c r="D196" s="84">
        <v>4.507720118363634E-2</v>
      </c>
      <c r="E196" s="22"/>
      <c r="F196" s="5"/>
      <c r="G196" s="5"/>
      <c r="H196" s="16" t="s">
        <v>60</v>
      </c>
      <c r="I196" s="86">
        <v>6.6267506759030412E-2</v>
      </c>
    </row>
    <row r="197" spans="1:9">
      <c r="A197" s="5"/>
      <c r="B197" s="5"/>
      <c r="C197" s="5"/>
      <c r="D197" s="78"/>
      <c r="E197" s="22"/>
      <c r="F197" s="5"/>
      <c r="G197" s="5"/>
      <c r="H197" s="5"/>
      <c r="I197" s="78"/>
    </row>
    <row r="198" spans="1:9">
      <c r="A198" s="80" t="s">
        <v>91</v>
      </c>
      <c r="B198" s="81"/>
      <c r="C198" s="82"/>
      <c r="D198" s="78"/>
      <c r="E198" s="22"/>
      <c r="F198" s="80" t="s">
        <v>91</v>
      </c>
      <c r="G198" s="81"/>
      <c r="H198" s="82"/>
      <c r="I198" s="78"/>
    </row>
    <row r="199" spans="1:9">
      <c r="A199" s="4"/>
      <c r="B199" s="5"/>
      <c r="C199" s="16" t="s">
        <v>59</v>
      </c>
      <c r="D199" s="83">
        <v>3121</v>
      </c>
      <c r="E199" s="22"/>
      <c r="F199" s="4"/>
      <c r="G199" s="5"/>
      <c r="H199" s="16" t="s">
        <v>59</v>
      </c>
      <c r="I199" s="83">
        <v>4245</v>
      </c>
    </row>
    <row r="200" spans="1:9">
      <c r="A200" s="5"/>
      <c r="B200" s="5"/>
      <c r="C200" s="16" t="s">
        <v>62</v>
      </c>
      <c r="D200" s="83">
        <v>34484</v>
      </c>
      <c r="E200" s="22"/>
      <c r="F200" s="5"/>
      <c r="G200" s="5"/>
      <c r="H200" s="16" t="s">
        <v>62</v>
      </c>
      <c r="I200" s="83">
        <v>34131</v>
      </c>
    </row>
    <row r="201" spans="1:9">
      <c r="A201" s="5"/>
      <c r="B201" s="5"/>
      <c r="C201" s="16" t="s">
        <v>60</v>
      </c>
      <c r="D201" s="84">
        <v>9.0505741793295444E-2</v>
      </c>
      <c r="E201" s="22"/>
      <c r="F201" s="5"/>
      <c r="G201" s="5"/>
      <c r="H201" s="16" t="s">
        <v>60</v>
      </c>
      <c r="I201" s="86">
        <v>0.12437373648589259</v>
      </c>
    </row>
    <row r="202" spans="1:9">
      <c r="A202" s="5"/>
      <c r="B202" s="5"/>
      <c r="C202" s="5"/>
      <c r="D202" s="78"/>
      <c r="E202" s="22"/>
      <c r="F202" s="5"/>
      <c r="G202" s="5"/>
      <c r="H202" s="5"/>
      <c r="I202" s="78"/>
    </row>
    <row r="203" spans="1:9">
      <c r="A203" s="80" t="s">
        <v>92</v>
      </c>
      <c r="B203" s="81"/>
      <c r="C203" s="82"/>
      <c r="D203" s="78"/>
      <c r="E203" s="22"/>
      <c r="F203" s="80" t="s">
        <v>92</v>
      </c>
      <c r="G203" s="81"/>
      <c r="H203" s="82"/>
      <c r="I203" s="78"/>
    </row>
    <row r="204" spans="1:9">
      <c r="A204" s="5"/>
      <c r="B204" s="5"/>
      <c r="C204" s="16" t="s">
        <v>59</v>
      </c>
      <c r="D204" s="83">
        <v>1885</v>
      </c>
      <c r="E204" s="22"/>
      <c r="F204" s="5"/>
      <c r="G204" s="5"/>
      <c r="H204" s="16" t="s">
        <v>59</v>
      </c>
      <c r="I204" s="83">
        <v>2523</v>
      </c>
    </row>
    <row r="205" spans="1:9">
      <c r="A205" s="5"/>
      <c r="B205" s="5"/>
      <c r="C205" s="16" t="s">
        <v>62</v>
      </c>
      <c r="D205" s="83">
        <v>10668</v>
      </c>
      <c r="E205" s="22"/>
      <c r="F205" s="5"/>
      <c r="G205" s="5"/>
      <c r="H205" s="16" t="s">
        <v>62</v>
      </c>
      <c r="I205" s="83">
        <v>10652</v>
      </c>
    </row>
    <row r="206" spans="1:9">
      <c r="A206" s="5"/>
      <c r="B206" s="5"/>
      <c r="C206" s="16" t="s">
        <v>60</v>
      </c>
      <c r="D206" s="84">
        <v>0.17669666291713534</v>
      </c>
      <c r="E206" s="22"/>
      <c r="F206" s="5"/>
      <c r="G206" s="5"/>
      <c r="H206" s="16" t="s">
        <v>60</v>
      </c>
      <c r="I206" s="86">
        <v>0.23685692827638002</v>
      </c>
    </row>
    <row r="207" spans="1:9" ht="13.5">
      <c r="A207" s="4"/>
      <c r="B207" s="4"/>
      <c r="C207" s="61"/>
      <c r="D207" s="22"/>
      <c r="E207" s="63"/>
      <c r="F207" s="63"/>
      <c r="G207" s="4"/>
      <c r="H207" s="4"/>
      <c r="I207" s="4"/>
    </row>
    <row r="208" spans="1:9">
      <c r="A208" s="28" t="s">
        <v>81</v>
      </c>
      <c r="B208" s="28"/>
      <c r="C208" s="28"/>
      <c r="D208" s="28"/>
      <c r="F208" t="s">
        <v>81</v>
      </c>
      <c r="I208" s="4"/>
    </row>
    <row r="209" spans="1:9">
      <c r="A209" s="66" t="s">
        <v>95</v>
      </c>
      <c r="B209" s="67"/>
      <c r="C209" s="67"/>
      <c r="D209" s="2" t="s">
        <v>96</v>
      </c>
      <c r="E209" s="56"/>
      <c r="F209" s="64" t="s">
        <v>97</v>
      </c>
      <c r="G209" s="31"/>
      <c r="H209" s="31"/>
      <c r="I209" s="2" t="s">
        <v>98</v>
      </c>
    </row>
    <row r="210" spans="1:9" ht="13.5">
      <c r="A210" s="28"/>
      <c r="B210" s="28"/>
      <c r="C210" s="28"/>
      <c r="D210" s="28"/>
      <c r="E210" s="57"/>
      <c r="F210" s="57"/>
      <c r="G210" s="4"/>
      <c r="H210" s="4"/>
      <c r="I210" s="4"/>
    </row>
    <row r="211" spans="1:9">
      <c r="A211" s="68" t="s">
        <v>89</v>
      </c>
      <c r="B211" s="69"/>
      <c r="C211" s="69"/>
      <c r="D211" s="70"/>
      <c r="E211" s="25"/>
      <c r="F211" s="50" t="s">
        <v>89</v>
      </c>
      <c r="G211" s="51"/>
      <c r="H211" s="51"/>
      <c r="I211" s="52"/>
    </row>
    <row r="212" spans="1:9">
      <c r="A212" s="28"/>
      <c r="B212" s="16"/>
      <c r="C212" s="16" t="s">
        <v>59</v>
      </c>
      <c r="D212" s="10">
        <v>5424</v>
      </c>
      <c r="G212" s="16"/>
      <c r="H212" s="16" t="s">
        <v>59</v>
      </c>
      <c r="I212" s="10">
        <v>7274</v>
      </c>
    </row>
    <row r="213" spans="1:9">
      <c r="B213" s="16"/>
      <c r="C213" s="16" t="s">
        <v>62</v>
      </c>
      <c r="D213" s="10">
        <v>386101</v>
      </c>
      <c r="E213" s="28"/>
      <c r="F213" s="4"/>
      <c r="G213" s="16"/>
      <c r="H213" s="16" t="s">
        <v>62</v>
      </c>
      <c r="I213" s="10">
        <v>384478</v>
      </c>
    </row>
    <row r="214" spans="1:9">
      <c r="A214" s="28"/>
      <c r="B214" s="3"/>
      <c r="C214" s="23" t="s">
        <v>60</v>
      </c>
      <c r="D214" s="71">
        <f>D212/D213</f>
        <v>1.4048137663461115E-2</v>
      </c>
      <c r="E214" s="28"/>
      <c r="G214" s="3"/>
      <c r="H214" s="23" t="s">
        <v>60</v>
      </c>
      <c r="I214" s="65">
        <f>I212/I213</f>
        <v>1.891915792321017E-2</v>
      </c>
    </row>
    <row r="215" spans="1:9">
      <c r="A215" s="28"/>
      <c r="B215" s="28"/>
      <c r="C215" s="28"/>
      <c r="D215" s="28"/>
      <c r="E215" s="28"/>
      <c r="F215" s="28"/>
      <c r="G215" s="4"/>
      <c r="H215" s="4"/>
      <c r="I215" s="4"/>
    </row>
    <row r="216" spans="1:9">
      <c r="A216" s="68" t="s">
        <v>90</v>
      </c>
      <c r="B216" s="69"/>
      <c r="C216" s="69"/>
      <c r="D216" s="70"/>
      <c r="E216" s="27"/>
      <c r="F216" s="50" t="s">
        <v>90</v>
      </c>
      <c r="G216" s="51"/>
      <c r="H216" s="51"/>
      <c r="I216" s="52"/>
    </row>
    <row r="217" spans="1:9">
      <c r="B217" s="16"/>
      <c r="C217" s="16" t="s">
        <v>59</v>
      </c>
      <c r="D217" s="10">
        <v>5356</v>
      </c>
      <c r="E217" s="8"/>
      <c r="F217" s="4" t="s">
        <v>59</v>
      </c>
      <c r="G217" s="77"/>
      <c r="H217" s="77"/>
      <c r="I217" s="10">
        <v>3140</v>
      </c>
    </row>
    <row r="218" spans="1:9">
      <c r="B218" s="16"/>
      <c r="C218" s="16" t="s">
        <v>62</v>
      </c>
      <c r="D218" s="10">
        <v>89922</v>
      </c>
      <c r="E218" s="28"/>
      <c r="F218" s="4"/>
      <c r="G218" s="16"/>
      <c r="H218" s="16" t="s">
        <v>62</v>
      </c>
      <c r="I218" s="10">
        <v>88359</v>
      </c>
    </row>
    <row r="219" spans="1:9">
      <c r="B219" s="3"/>
      <c r="C219" s="23" t="s">
        <v>60</v>
      </c>
      <c r="D219" s="71">
        <f>D217/D218</f>
        <v>5.9562732145637329E-2</v>
      </c>
      <c r="E219" s="28"/>
      <c r="G219" s="3"/>
      <c r="H219" s="23" t="s">
        <v>60</v>
      </c>
      <c r="I219" s="65">
        <f>I217/I218</f>
        <v>3.5536844011362735E-2</v>
      </c>
    </row>
    <row r="220" spans="1:9">
      <c r="A220" s="28"/>
      <c r="B220" s="28"/>
      <c r="C220" s="28"/>
      <c r="D220" s="28"/>
      <c r="E220" s="28"/>
    </row>
    <row r="221" spans="1:9">
      <c r="A221" s="68" t="s">
        <v>91</v>
      </c>
      <c r="B221" s="69"/>
      <c r="C221" s="69"/>
      <c r="D221" s="70"/>
      <c r="E221" s="28"/>
      <c r="F221" s="50" t="s">
        <v>91</v>
      </c>
      <c r="G221" s="51"/>
      <c r="H221" s="51"/>
      <c r="I221" s="52"/>
    </row>
    <row r="222" spans="1:9">
      <c r="B222" s="16"/>
      <c r="C222" s="16" t="s">
        <v>59</v>
      </c>
      <c r="D222" s="10">
        <v>4792</v>
      </c>
      <c r="E222" s="28"/>
      <c r="F222" s="4" t="s">
        <v>59</v>
      </c>
      <c r="G222" s="77"/>
      <c r="H222" s="77"/>
      <c r="I222" s="10">
        <v>6099</v>
      </c>
    </row>
    <row r="223" spans="1:9">
      <c r="B223" s="16"/>
      <c r="C223" s="16" t="s">
        <v>62</v>
      </c>
      <c r="D223" s="10">
        <v>107913</v>
      </c>
      <c r="E223" s="27"/>
      <c r="F223" s="4"/>
      <c r="G223" s="16"/>
      <c r="H223" s="16" t="s">
        <v>62</v>
      </c>
      <c r="I223" s="10">
        <v>105524</v>
      </c>
    </row>
    <row r="224" spans="1:9">
      <c r="B224" s="3"/>
      <c r="C224" s="23" t="s">
        <v>60</v>
      </c>
      <c r="D224" s="71">
        <f>D222/D223</f>
        <v>4.4406141984746975E-2</v>
      </c>
      <c r="E224" s="8"/>
      <c r="G224" s="3"/>
      <c r="H224" s="23" t="s">
        <v>60</v>
      </c>
      <c r="I224" s="65">
        <f>I222/I223</f>
        <v>5.7797278344262917E-2</v>
      </c>
    </row>
    <row r="225" spans="1:9">
      <c r="A225" s="28"/>
      <c r="B225" s="28"/>
      <c r="C225" s="28"/>
      <c r="D225" s="28"/>
    </row>
    <row r="226" spans="1:9">
      <c r="A226" s="68" t="s">
        <v>92</v>
      </c>
      <c r="B226" s="69"/>
      <c r="C226" s="69"/>
      <c r="D226" s="70"/>
      <c r="F226" s="50" t="s">
        <v>92</v>
      </c>
      <c r="G226" s="51"/>
      <c r="H226" s="51"/>
      <c r="I226" s="52"/>
    </row>
    <row r="227" spans="1:9">
      <c r="A227" s="28"/>
      <c r="B227" s="16"/>
      <c r="C227" s="16" t="s">
        <v>59</v>
      </c>
      <c r="D227" s="10">
        <v>1365</v>
      </c>
      <c r="G227" s="16"/>
      <c r="H227" s="16" t="s">
        <v>59</v>
      </c>
      <c r="I227" s="10">
        <v>1636</v>
      </c>
    </row>
    <row r="228" spans="1:9">
      <c r="A228" s="28"/>
      <c r="B228" s="16"/>
      <c r="C228" s="16" t="s">
        <v>62</v>
      </c>
      <c r="D228" s="10">
        <v>11326</v>
      </c>
      <c r="F228" s="4"/>
      <c r="G228" s="16"/>
      <c r="H228" s="16" t="s">
        <v>62</v>
      </c>
      <c r="I228" s="10">
        <v>11043</v>
      </c>
    </row>
    <row r="229" spans="1:9">
      <c r="A229" s="28"/>
      <c r="B229" s="3"/>
      <c r="C229" s="23" t="s">
        <v>60</v>
      </c>
      <c r="D229" s="71">
        <f>D227/D228</f>
        <v>0.12051915945611867</v>
      </c>
      <c r="G229" s="3"/>
      <c r="H229" s="23" t="s">
        <v>60</v>
      </c>
      <c r="I229" s="65">
        <f>I227/I228</f>
        <v>0.14814814814814814</v>
      </c>
    </row>
    <row r="230" spans="1:9">
      <c r="A230" s="4"/>
      <c r="B230" s="4"/>
      <c r="C230" s="61"/>
      <c r="D230" s="24"/>
      <c r="E230" s="62"/>
      <c r="F230" s="62"/>
      <c r="G230" s="19"/>
      <c r="H230" s="4"/>
      <c r="I230" s="4"/>
    </row>
    <row r="231" spans="1:9">
      <c r="A231" s="4"/>
      <c r="B231" s="4"/>
      <c r="C231" s="61"/>
      <c r="D231" s="24"/>
      <c r="E231" s="62"/>
      <c r="F231" s="62"/>
      <c r="G231" s="19"/>
      <c r="H231" s="4"/>
      <c r="I231" s="4"/>
    </row>
    <row r="232" spans="1:9">
      <c r="A232" t="s">
        <v>81</v>
      </c>
      <c r="F232" t="s">
        <v>81</v>
      </c>
    </row>
    <row r="233" spans="1:9">
      <c r="A233" s="46" t="s">
        <v>85</v>
      </c>
      <c r="B233" s="47"/>
      <c r="C233" s="47"/>
      <c r="D233" s="2" t="s">
        <v>86</v>
      </c>
      <c r="F233" s="48" t="s">
        <v>87</v>
      </c>
      <c r="G233" s="49"/>
      <c r="H233" s="49"/>
      <c r="I233" s="2" t="s">
        <v>88</v>
      </c>
    </row>
    <row r="235" spans="1:9">
      <c r="A235" s="50" t="s">
        <v>89</v>
      </c>
      <c r="B235" s="51"/>
      <c r="C235" s="52"/>
      <c r="F235" s="50" t="s">
        <v>89</v>
      </c>
      <c r="G235" s="51"/>
      <c r="H235" s="51"/>
      <c r="I235" s="52"/>
    </row>
    <row r="236" spans="1:9">
      <c r="B236" s="16"/>
      <c r="C236" s="16" t="s">
        <v>59</v>
      </c>
      <c r="D236" s="21">
        <v>12210</v>
      </c>
      <c r="G236" s="16"/>
      <c r="H236" s="16" t="s">
        <v>59</v>
      </c>
      <c r="I236" s="21">
        <v>14372</v>
      </c>
    </row>
    <row r="237" spans="1:9">
      <c r="A237" s="334" t="s">
        <v>62</v>
      </c>
      <c r="B237" s="334"/>
      <c r="C237" s="334"/>
      <c r="D237" s="21">
        <v>380274</v>
      </c>
      <c r="F237" s="334" t="s">
        <v>62</v>
      </c>
      <c r="G237" s="334"/>
      <c r="H237" s="334"/>
      <c r="I237" s="21">
        <v>379480</v>
      </c>
    </row>
    <row r="238" spans="1:9">
      <c r="B238" s="3"/>
      <c r="C238" s="23" t="s">
        <v>60</v>
      </c>
      <c r="D238" s="53">
        <v>3.2108427081525427E-2</v>
      </c>
      <c r="G238" s="3"/>
      <c r="H238" s="23" t="s">
        <v>60</v>
      </c>
      <c r="I238" s="54">
        <v>3.7872878676083063E-2</v>
      </c>
    </row>
    <row r="240" spans="1:9">
      <c r="A240" s="50" t="s">
        <v>90</v>
      </c>
      <c r="B240" s="51"/>
      <c r="C240" s="52"/>
      <c r="F240" s="50" t="s">
        <v>90</v>
      </c>
      <c r="G240" s="51"/>
      <c r="H240" s="51"/>
      <c r="I240" s="52"/>
    </row>
    <row r="241" spans="1:9">
      <c r="A241" s="334" t="s">
        <v>59</v>
      </c>
      <c r="B241" s="334"/>
      <c r="C241" s="334"/>
      <c r="D241" s="21">
        <v>5127</v>
      </c>
      <c r="F241" s="334" t="s">
        <v>59</v>
      </c>
      <c r="G241" s="334"/>
      <c r="H241" s="334"/>
      <c r="I241" s="21">
        <v>5853</v>
      </c>
    </row>
    <row r="242" spans="1:9">
      <c r="A242" s="334" t="s">
        <v>62</v>
      </c>
      <c r="B242" s="334"/>
      <c r="C242" s="334"/>
      <c r="D242" s="21">
        <v>86273</v>
      </c>
      <c r="F242" s="334" t="s">
        <v>62</v>
      </c>
      <c r="G242" s="334"/>
      <c r="H242" s="334"/>
      <c r="I242" s="21">
        <v>86525</v>
      </c>
    </row>
    <row r="243" spans="1:9">
      <c r="B243" s="3"/>
      <c r="C243" s="23" t="s">
        <v>60</v>
      </c>
      <c r="D243" s="53">
        <v>5.9427630892631533E-2</v>
      </c>
      <c r="F243" s="335" t="s">
        <v>60</v>
      </c>
      <c r="G243" s="336"/>
      <c r="H243" s="336"/>
      <c r="I243" s="54">
        <v>6.7645189251661367E-2</v>
      </c>
    </row>
    <row r="245" spans="1:9">
      <c r="A245" s="50" t="s">
        <v>91</v>
      </c>
      <c r="B245" s="51"/>
      <c r="C245" s="52"/>
      <c r="F245" s="50" t="s">
        <v>91</v>
      </c>
      <c r="G245" s="51"/>
      <c r="H245" s="51"/>
      <c r="I245" s="52"/>
    </row>
    <row r="246" spans="1:9">
      <c r="B246" s="16"/>
      <c r="C246" s="16" t="s">
        <v>59</v>
      </c>
      <c r="D246" s="21">
        <v>9617</v>
      </c>
      <c r="F246" s="334" t="s">
        <v>59</v>
      </c>
      <c r="G246" s="334"/>
      <c r="H246" s="334"/>
      <c r="I246" s="21">
        <v>10096</v>
      </c>
    </row>
    <row r="247" spans="1:9">
      <c r="B247" s="16"/>
      <c r="C247" s="16" t="s">
        <v>62</v>
      </c>
      <c r="D247" s="21">
        <v>103963</v>
      </c>
      <c r="F247" s="334" t="s">
        <v>62</v>
      </c>
      <c r="G247" s="334"/>
      <c r="H247" s="334"/>
      <c r="I247" s="21">
        <v>103734</v>
      </c>
    </row>
    <row r="248" spans="1:9">
      <c r="B248" s="3"/>
      <c r="C248" s="23" t="s">
        <v>60</v>
      </c>
      <c r="D248" s="53">
        <v>9.2504063945826887E-2</v>
      </c>
      <c r="F248" s="335" t="s">
        <v>60</v>
      </c>
      <c r="G248" s="336"/>
      <c r="H248" s="336"/>
      <c r="I248" s="54">
        <v>9.7325852661615281E-2</v>
      </c>
    </row>
    <row r="250" spans="1:9">
      <c r="A250" s="50" t="s">
        <v>92</v>
      </c>
      <c r="B250" s="51"/>
      <c r="C250" s="51"/>
      <c r="D250" s="52"/>
      <c r="F250" s="50" t="s">
        <v>92</v>
      </c>
      <c r="G250" s="51"/>
      <c r="H250" s="51"/>
      <c r="I250" s="52"/>
    </row>
    <row r="251" spans="1:9">
      <c r="B251" s="16"/>
      <c r="C251" s="16" t="s">
        <v>59</v>
      </c>
      <c r="D251" s="21">
        <v>2706</v>
      </c>
      <c r="G251" s="16"/>
      <c r="H251" s="16" t="s">
        <v>59</v>
      </c>
      <c r="I251" s="21">
        <v>2513</v>
      </c>
    </row>
    <row r="252" spans="1:9">
      <c r="A252" s="334" t="s">
        <v>62</v>
      </c>
      <c r="B252" s="334"/>
      <c r="C252" s="334"/>
      <c r="D252" s="21">
        <v>11439</v>
      </c>
      <c r="G252" s="16"/>
      <c r="H252" s="16" t="s">
        <v>62</v>
      </c>
      <c r="I252" s="21">
        <v>11110</v>
      </c>
    </row>
    <row r="253" spans="1:9">
      <c r="B253" s="3"/>
      <c r="C253" s="23" t="s">
        <v>60</v>
      </c>
      <c r="D253" s="53">
        <v>0.23655913978494625</v>
      </c>
      <c r="G253" s="3"/>
      <c r="H253" s="23" t="s">
        <v>60</v>
      </c>
      <c r="I253" s="54">
        <v>0.22619261926192619</v>
      </c>
    </row>
    <row r="255" spans="1:9">
      <c r="A255" t="s">
        <v>81</v>
      </c>
      <c r="F255" s="72"/>
      <c r="G255" s="72"/>
      <c r="H255" s="72"/>
      <c r="I255" s="72"/>
    </row>
    <row r="256" spans="1:9">
      <c r="A256" s="58" t="s">
        <v>93</v>
      </c>
      <c r="B256" s="59"/>
      <c r="C256" s="59"/>
      <c r="D256" s="2" t="s">
        <v>94</v>
      </c>
      <c r="F256" s="73"/>
      <c r="G256" s="72"/>
      <c r="H256" s="72"/>
      <c r="I256" s="20"/>
    </row>
    <row r="257" spans="1:9">
      <c r="F257" s="72"/>
      <c r="G257" s="72"/>
      <c r="H257" s="72"/>
      <c r="I257" s="72"/>
    </row>
    <row r="258" spans="1:9">
      <c r="A258" s="50" t="s">
        <v>89</v>
      </c>
      <c r="B258" s="51"/>
      <c r="C258" s="52"/>
      <c r="F258" s="72"/>
      <c r="G258" s="72"/>
      <c r="H258" s="72"/>
      <c r="I258" s="72"/>
    </row>
    <row r="259" spans="1:9">
      <c r="B259" s="16"/>
      <c r="C259" s="16" t="s">
        <v>59</v>
      </c>
      <c r="D259" s="10">
        <v>13441</v>
      </c>
      <c r="F259" s="72"/>
      <c r="G259" s="61"/>
      <c r="H259" s="61"/>
      <c r="I259" s="74"/>
    </row>
    <row r="260" spans="1:9">
      <c r="A260" s="334" t="s">
        <v>62</v>
      </c>
      <c r="B260" s="334"/>
      <c r="C260" s="334"/>
      <c r="D260" s="10">
        <v>371504</v>
      </c>
      <c r="F260" s="25"/>
      <c r="G260" s="61"/>
      <c r="H260" s="61"/>
      <c r="I260" s="74"/>
    </row>
    <row r="261" spans="1:9">
      <c r="B261" s="3"/>
      <c r="C261" s="23" t="s">
        <v>60</v>
      </c>
      <c r="D261" s="60">
        <f>D259/D260</f>
        <v>3.6179960377277227E-2</v>
      </c>
      <c r="F261" s="72"/>
      <c r="G261" s="75"/>
      <c r="H261" s="61"/>
      <c r="I261" s="76"/>
    </row>
    <row r="262" spans="1:9">
      <c r="F262" s="72"/>
      <c r="G262" s="72"/>
      <c r="H262" s="72"/>
      <c r="I262" s="72"/>
    </row>
    <row r="263" spans="1:9">
      <c r="A263" s="50" t="s">
        <v>90</v>
      </c>
      <c r="B263" s="51"/>
      <c r="C263" s="52"/>
      <c r="F263" s="72"/>
      <c r="G263" s="72"/>
      <c r="H263" s="72"/>
      <c r="I263" s="72"/>
    </row>
    <row r="264" spans="1:9">
      <c r="A264" s="334" t="s">
        <v>59</v>
      </c>
      <c r="B264" s="334"/>
      <c r="C264" s="334"/>
      <c r="D264" s="55">
        <v>6128</v>
      </c>
      <c r="F264" s="25"/>
      <c r="G264" s="61"/>
      <c r="H264" s="61"/>
      <c r="I264" s="74"/>
    </row>
    <row r="265" spans="1:9">
      <c r="A265" s="334" t="s">
        <v>62</v>
      </c>
      <c r="B265" s="334"/>
      <c r="C265" s="334"/>
      <c r="D265" s="10">
        <v>87608</v>
      </c>
      <c r="F265" s="25"/>
      <c r="G265" s="61"/>
      <c r="H265" s="61"/>
      <c r="I265" s="74"/>
    </row>
    <row r="266" spans="1:9">
      <c r="B266" s="3"/>
      <c r="C266" s="23" t="s">
        <v>60</v>
      </c>
      <c r="D266" s="60">
        <f>D264/D265</f>
        <v>6.9947949958907865E-2</v>
      </c>
      <c r="F266" s="25"/>
      <c r="G266" s="75"/>
      <c r="H266" s="61"/>
      <c r="I266" s="76"/>
    </row>
    <row r="267" spans="1:9">
      <c r="F267" s="72"/>
      <c r="G267" s="72"/>
      <c r="H267" s="72"/>
      <c r="I267" s="72"/>
    </row>
    <row r="268" spans="1:9">
      <c r="A268" s="50" t="s">
        <v>91</v>
      </c>
      <c r="B268" s="51"/>
      <c r="C268" s="52"/>
      <c r="F268" s="72"/>
      <c r="G268" s="72"/>
      <c r="H268" s="72"/>
      <c r="I268" s="72"/>
    </row>
    <row r="269" spans="1:9">
      <c r="B269" s="16"/>
      <c r="C269" s="16" t="s">
        <v>59</v>
      </c>
      <c r="D269" s="55">
        <v>11359</v>
      </c>
      <c r="F269" s="25"/>
      <c r="G269" s="61"/>
      <c r="H269" s="61"/>
      <c r="I269" s="74"/>
    </row>
    <row r="270" spans="1:9">
      <c r="B270" s="16"/>
      <c r="C270" s="16" t="s">
        <v>62</v>
      </c>
      <c r="D270" s="10">
        <v>105455</v>
      </c>
      <c r="F270" s="25"/>
      <c r="G270" s="61"/>
      <c r="H270" s="61"/>
      <c r="I270" s="74"/>
    </row>
    <row r="271" spans="1:9">
      <c r="B271" s="3"/>
      <c r="C271" s="23" t="s">
        <v>60</v>
      </c>
      <c r="D271" s="60">
        <f>D269/D270</f>
        <v>0.10771419088710825</v>
      </c>
      <c r="F271" s="25"/>
      <c r="G271" s="75"/>
      <c r="H271" s="61"/>
      <c r="I271" s="76"/>
    </row>
    <row r="272" spans="1:9">
      <c r="F272" s="72"/>
      <c r="G272" s="72"/>
      <c r="H272" s="72"/>
      <c r="I272" s="72"/>
    </row>
    <row r="273" spans="1:9">
      <c r="A273" s="50" t="s">
        <v>92</v>
      </c>
      <c r="B273" s="51"/>
      <c r="C273" s="51"/>
      <c r="D273" s="52"/>
      <c r="F273" s="72"/>
      <c r="G273" s="72"/>
      <c r="H273" s="72"/>
      <c r="I273" s="72"/>
    </row>
    <row r="274" spans="1:9">
      <c r="B274" s="16"/>
      <c r="C274" s="16" t="s">
        <v>59</v>
      </c>
      <c r="D274" s="55">
        <v>2599</v>
      </c>
      <c r="F274" s="72"/>
      <c r="G274" s="61"/>
      <c r="H274" s="61"/>
      <c r="I274" s="74"/>
    </row>
    <row r="275" spans="1:9">
      <c r="A275" s="334" t="s">
        <v>62</v>
      </c>
      <c r="B275" s="334"/>
      <c r="C275" s="334"/>
      <c r="D275" s="10">
        <v>11346</v>
      </c>
      <c r="F275" s="72"/>
      <c r="G275" s="61"/>
      <c r="H275" s="61"/>
      <c r="I275" s="74"/>
    </row>
    <row r="276" spans="1:9">
      <c r="B276" s="3"/>
      <c r="C276" s="23" t="s">
        <v>60</v>
      </c>
      <c r="D276" s="60">
        <f>D274/D275</f>
        <v>0.22906751277983431</v>
      </c>
      <c r="F276" s="72"/>
      <c r="G276" s="75"/>
      <c r="H276" s="61"/>
      <c r="I276" s="76"/>
    </row>
    <row r="281" spans="1:9">
      <c r="C281" s="18"/>
      <c r="D281" s="36"/>
    </row>
    <row r="282" spans="1:9">
      <c r="C282" s="18"/>
      <c r="D282" s="36"/>
    </row>
    <row r="283" spans="1:9">
      <c r="C283" s="33" t="s">
        <v>34</v>
      </c>
      <c r="D283" s="37" t="s">
        <v>32</v>
      </c>
      <c r="E283" s="27" t="s">
        <v>33</v>
      </c>
      <c r="F283" s="27">
        <v>61</v>
      </c>
    </row>
    <row r="284" spans="1:9">
      <c r="C284" s="34">
        <f>E284/D284</f>
        <v>8.9281073813370693E-2</v>
      </c>
      <c r="D284" s="38">
        <v>88507</v>
      </c>
      <c r="E284" s="8">
        <v>7902</v>
      </c>
      <c r="F284" s="11"/>
    </row>
    <row r="285" spans="1:9">
      <c r="C285" s="34">
        <f>E285/D285</f>
        <v>0.12465059986360187</v>
      </c>
      <c r="D285" s="38">
        <v>104107</v>
      </c>
      <c r="E285" s="8">
        <v>12977</v>
      </c>
      <c r="F285" s="11"/>
    </row>
    <row r="286" spans="1:9">
      <c r="C286" s="34">
        <f>E286/D286</f>
        <v>0.25711805555555556</v>
      </c>
      <c r="D286" s="39">
        <v>11520</v>
      </c>
      <c r="E286" s="9">
        <v>2962</v>
      </c>
      <c r="F286" s="12"/>
    </row>
    <row r="287" spans="1:9">
      <c r="C287" s="41">
        <f>E287/D287</f>
        <v>0.11679093144699071</v>
      </c>
      <c r="D287" s="10">
        <v>204134</v>
      </c>
      <c r="E287" s="10">
        <v>23841</v>
      </c>
      <c r="F287" s="10"/>
    </row>
    <row r="288" spans="1:9">
      <c r="C288" s="18"/>
      <c r="D288" s="36"/>
    </row>
    <row r="289" spans="3:6">
      <c r="C289" s="33" t="s">
        <v>34</v>
      </c>
      <c r="D289" s="37" t="s">
        <v>32</v>
      </c>
      <c r="E289" s="27" t="s">
        <v>33</v>
      </c>
      <c r="F289" s="27">
        <v>62</v>
      </c>
    </row>
    <row r="290" spans="3:6">
      <c r="C290" s="34">
        <f>E290/D290</f>
        <v>3.8347107438016531E-2</v>
      </c>
      <c r="D290" s="38">
        <v>87725</v>
      </c>
      <c r="E290" s="8">
        <v>3364</v>
      </c>
      <c r="F290" s="11"/>
    </row>
    <row r="291" spans="3:6">
      <c r="C291" s="34">
        <f>E291/D291</f>
        <v>6.7118788985833927E-2</v>
      </c>
      <c r="D291" s="38">
        <v>102922</v>
      </c>
      <c r="E291" s="8">
        <v>6908</v>
      </c>
      <c r="F291" s="11"/>
    </row>
    <row r="292" spans="3:6">
      <c r="C292" s="34">
        <f>E292/D292</f>
        <v>0.16146983482024557</v>
      </c>
      <c r="D292" s="39">
        <v>11321</v>
      </c>
      <c r="E292" s="9">
        <v>1828</v>
      </c>
      <c r="F292" s="12"/>
    </row>
    <row r="293" spans="3:6">
      <c r="C293" s="41">
        <f>E293/D293</f>
        <v>5.9910480868256358E-2</v>
      </c>
      <c r="D293" s="10">
        <v>201968</v>
      </c>
      <c r="E293" s="10">
        <v>12100</v>
      </c>
      <c r="F293" s="10"/>
    </row>
    <row r="294" spans="3:6">
      <c r="C294" s="18"/>
      <c r="D294" s="36"/>
    </row>
    <row r="295" spans="3:6">
      <c r="C295" s="33" t="s">
        <v>34</v>
      </c>
      <c r="D295" s="37" t="s">
        <v>32</v>
      </c>
      <c r="E295" s="27" t="s">
        <v>33</v>
      </c>
      <c r="F295" s="27">
        <v>63</v>
      </c>
    </row>
    <row r="296" spans="3:6">
      <c r="C296" s="34">
        <f>E296/D296</f>
        <v>6.3197026022304828E-2</v>
      </c>
      <c r="D296" s="8">
        <v>86887</v>
      </c>
      <c r="E296" s="11">
        <v>5491</v>
      </c>
      <c r="F296" s="11"/>
    </row>
    <row r="297" spans="3:6">
      <c r="C297" s="34">
        <f>E297/D297</f>
        <v>7.9789424151520502E-2</v>
      </c>
      <c r="D297" s="8">
        <v>102006</v>
      </c>
      <c r="E297" s="11">
        <v>8139</v>
      </c>
      <c r="F297" s="11"/>
    </row>
    <row r="298" spans="3:6">
      <c r="C298" s="34">
        <f>E298/D298</f>
        <v>0.15296111309311453</v>
      </c>
      <c r="D298" s="9">
        <v>11212</v>
      </c>
      <c r="E298" s="12">
        <v>1715</v>
      </c>
      <c r="F298" s="12"/>
    </row>
    <row r="299" spans="3:6">
      <c r="C299" s="41">
        <f>E299/D299</f>
        <v>7.66847405112316E-2</v>
      </c>
      <c r="D299" s="10">
        <v>200105</v>
      </c>
      <c r="E299" s="10">
        <v>15345</v>
      </c>
      <c r="F299" s="10"/>
    </row>
    <row r="300" spans="3:6">
      <c r="C300" s="18"/>
      <c r="D300" s="36"/>
    </row>
    <row r="301" spans="3:6">
      <c r="C301" s="35" t="s">
        <v>34</v>
      </c>
      <c r="D301" s="40" t="s">
        <v>32</v>
      </c>
      <c r="E301" s="4" t="s">
        <v>33</v>
      </c>
      <c r="F301" s="4">
        <v>64</v>
      </c>
    </row>
    <row r="302" spans="3:6">
      <c r="C302" s="34">
        <f>E302/D302</f>
        <v>0.11661029428683187</v>
      </c>
      <c r="D302" s="38">
        <v>86922</v>
      </c>
      <c r="E302">
        <v>10136</v>
      </c>
    </row>
    <row r="303" spans="3:6">
      <c r="C303" s="34">
        <f>E303/D303</f>
        <v>0.15597167859675024</v>
      </c>
      <c r="D303" s="38">
        <v>102961</v>
      </c>
      <c r="E303">
        <v>16059</v>
      </c>
    </row>
    <row r="304" spans="3:6">
      <c r="C304" s="34">
        <f>E304/D304</f>
        <v>0.3000778748810245</v>
      </c>
      <c r="D304" s="39">
        <v>11557</v>
      </c>
      <c r="E304" s="32">
        <v>3468</v>
      </c>
      <c r="F304" s="32"/>
    </row>
    <row r="305" spans="3:6">
      <c r="C305" s="41">
        <f>E305/D305</f>
        <v>0.13003872120730739</v>
      </c>
      <c r="D305" s="10">
        <v>201440</v>
      </c>
      <c r="E305" s="10">
        <v>26195</v>
      </c>
      <c r="F305" s="4"/>
    </row>
    <row r="306" spans="3:6">
      <c r="C306" s="18"/>
      <c r="D306" s="36"/>
    </row>
    <row r="307" spans="3:6">
      <c r="C307" s="35" t="s">
        <v>34</v>
      </c>
      <c r="D307" s="40" t="s">
        <v>32</v>
      </c>
      <c r="E307" s="4" t="s">
        <v>33</v>
      </c>
      <c r="F307" s="4">
        <v>71</v>
      </c>
    </row>
    <row r="308" spans="3:6">
      <c r="C308" s="34">
        <f>E308/D308</f>
        <v>8.38201907068261E-2</v>
      </c>
      <c r="D308" s="8">
        <v>99105</v>
      </c>
      <c r="E308" s="11">
        <v>8307</v>
      </c>
      <c r="F308" s="11"/>
    </row>
    <row r="309" spans="3:6">
      <c r="C309" s="34">
        <f>E309/D309</f>
        <v>0.11384951485309051</v>
      </c>
      <c r="D309" s="8">
        <v>117181</v>
      </c>
      <c r="E309" s="11">
        <v>13341</v>
      </c>
      <c r="F309" s="11"/>
    </row>
    <row r="310" spans="3:6">
      <c r="C310" s="34">
        <f>E310/D310</f>
        <v>0.22903277634961439</v>
      </c>
      <c r="D310" s="9">
        <v>12448</v>
      </c>
      <c r="E310" s="9">
        <v>2851</v>
      </c>
      <c r="F310" s="12"/>
    </row>
    <row r="311" spans="3:6">
      <c r="C311" s="41">
        <f>E311/D311</f>
        <v>0.107106945185237</v>
      </c>
      <c r="D311" s="10">
        <v>228734</v>
      </c>
      <c r="E311" s="10">
        <v>24499</v>
      </c>
      <c r="F311" s="10"/>
    </row>
    <row r="312" spans="3:6">
      <c r="C312" s="18"/>
      <c r="D312" s="36"/>
    </row>
    <row r="313" spans="3:6">
      <c r="C313" s="40" t="s">
        <v>32</v>
      </c>
      <c r="D313" s="4" t="s">
        <v>33</v>
      </c>
      <c r="E313" s="27">
        <v>72</v>
      </c>
    </row>
    <row r="314" spans="3:6">
      <c r="C314" s="34">
        <f>E314/D314</f>
        <v>6.9947949958907865E-2</v>
      </c>
      <c r="D314" s="38">
        <v>87608</v>
      </c>
      <c r="E314" s="8">
        <v>6128</v>
      </c>
    </row>
    <row r="315" spans="3:6">
      <c r="C315" s="34">
        <f>E315/D315</f>
        <v>0.10771419088710825</v>
      </c>
      <c r="D315" s="38">
        <v>105455</v>
      </c>
      <c r="E315" s="8">
        <v>11359</v>
      </c>
    </row>
    <row r="316" spans="3:6">
      <c r="C316" s="34">
        <f>E316/D316</f>
        <v>0.22906751277983431</v>
      </c>
      <c r="D316" s="39">
        <v>11346</v>
      </c>
      <c r="E316" s="9">
        <v>2599</v>
      </c>
    </row>
    <row r="317" spans="3:6">
      <c r="C317" s="41">
        <f>E317/D317</f>
        <v>9.8263775078396745E-2</v>
      </c>
      <c r="D317" s="10">
        <v>204409</v>
      </c>
      <c r="E317" s="10">
        <v>20086</v>
      </c>
    </row>
    <row r="318" spans="3:6">
      <c r="C318" s="10"/>
      <c r="D318" s="10"/>
    </row>
    <row r="319" spans="3:6">
      <c r="C319" s="35" t="s">
        <v>34</v>
      </c>
      <c r="D319" s="40" t="s">
        <v>32</v>
      </c>
      <c r="E319" s="4" t="s">
        <v>33</v>
      </c>
    </row>
    <row r="320" spans="3:6">
      <c r="C320" s="34">
        <f>E320/D320</f>
        <v>4.0690332538234883E-2</v>
      </c>
      <c r="D320" s="38">
        <f>Summary!$C$13</f>
        <v>92651</v>
      </c>
      <c r="E320" s="8">
        <f>Summary!$E$13</f>
        <v>3770</v>
      </c>
    </row>
    <row r="321" spans="3:6">
      <c r="C321" s="34">
        <f>E321/D321</f>
        <v>8.3741637614246675E-2</v>
      </c>
      <c r="D321" s="38">
        <f>Summary!$C$15</f>
        <v>42452</v>
      </c>
      <c r="E321" s="8">
        <f>Summary!$E$15</f>
        <v>3555</v>
      </c>
    </row>
    <row r="322" spans="3:6">
      <c r="C322" s="34">
        <f>E322/D322</f>
        <v>0.17499795467561155</v>
      </c>
      <c r="D322" s="39">
        <f>Summary!$C$16</f>
        <v>12223</v>
      </c>
      <c r="E322" s="9">
        <f>Summary!$E$16</f>
        <v>2139</v>
      </c>
    </row>
    <row r="323" spans="3:6">
      <c r="C323" s="41">
        <f>E323/D323</f>
        <v>6.4238491508627121E-2</v>
      </c>
      <c r="D323" s="10">
        <f>SUM(D320:D322)</f>
        <v>147326</v>
      </c>
      <c r="E323" s="10">
        <f>SUM(E320:E322)</f>
        <v>9464</v>
      </c>
    </row>
    <row r="324" spans="3:6">
      <c r="C324" s="18"/>
      <c r="D324" s="36"/>
      <c r="F324" s="4">
        <v>73</v>
      </c>
    </row>
  </sheetData>
  <mergeCells count="17">
    <mergeCell ref="A58:I58"/>
    <mergeCell ref="A237:C237"/>
    <mergeCell ref="F237:H237"/>
    <mergeCell ref="A241:C241"/>
    <mergeCell ref="F241:H241"/>
    <mergeCell ref="F104:H104"/>
    <mergeCell ref="A275:C275"/>
    <mergeCell ref="A265:C265"/>
    <mergeCell ref="A260:C260"/>
    <mergeCell ref="A264:C264"/>
    <mergeCell ref="F248:H248"/>
    <mergeCell ref="A252:C252"/>
    <mergeCell ref="A242:C242"/>
    <mergeCell ref="F242:H242"/>
    <mergeCell ref="F243:H243"/>
    <mergeCell ref="F246:H246"/>
    <mergeCell ref="F247:H247"/>
  </mergeCells>
  <pageMargins left="0.75" right="0.75" top="1" bottom="1" header="0.5" footer="0.5"/>
  <pageSetup scale="91" orientation="portrait" horizontalDpi="4294967293" r:id="rId1"/>
  <headerFooter alignWithMargins="0">
    <oddHeader>&amp;L&amp;D&amp;R&amp;P of &amp;N</oddHeader>
  </headerFooter>
  <rowBreaks count="1" manualBreakCount="1">
    <brk id="10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21"/>
  <sheetViews>
    <sheetView zoomScaleNormal="100" workbookViewId="0">
      <selection activeCell="A9" sqref="A9"/>
    </sheetView>
  </sheetViews>
  <sheetFormatPr defaultRowHeight="12.75"/>
  <cols>
    <col min="1" max="1" width="148.5703125" bestFit="1" customWidth="1"/>
  </cols>
  <sheetData>
    <row r="1" spans="1:1" ht="16.5" thickBot="1">
      <c r="A1" s="185" t="s">
        <v>115</v>
      </c>
    </row>
    <row r="2" spans="1:1" ht="15">
      <c r="A2" s="184" t="s">
        <v>116</v>
      </c>
    </row>
    <row r="3" spans="1:1" ht="15">
      <c r="A3" s="179" t="s">
        <v>122</v>
      </c>
    </row>
    <row r="4" spans="1:1" ht="15.75" thickBot="1">
      <c r="A4" s="179" t="s">
        <v>175</v>
      </c>
    </row>
    <row r="5" spans="1:1" ht="13.5" thickBot="1">
      <c r="A5" s="186"/>
    </row>
    <row r="6" spans="1:1" ht="15">
      <c r="A6" s="184" t="s">
        <v>117</v>
      </c>
    </row>
    <row r="7" spans="1:1" ht="15">
      <c r="A7" s="179" t="s">
        <v>166</v>
      </c>
    </row>
    <row r="8" spans="1:1">
      <c r="A8" s="180"/>
    </row>
    <row r="9" spans="1:1" ht="15">
      <c r="A9" s="179" t="s">
        <v>167</v>
      </c>
    </row>
    <row r="10" spans="1:1" ht="15">
      <c r="A10" s="179"/>
    </row>
    <row r="11" spans="1:1" ht="30">
      <c r="A11" s="181" t="s">
        <v>171</v>
      </c>
    </row>
    <row r="12" spans="1:1" ht="15">
      <c r="A12" s="179"/>
    </row>
    <row r="13" spans="1:1" ht="42.75" customHeight="1">
      <c r="A13" s="182" t="s">
        <v>176</v>
      </c>
    </row>
    <row r="14" spans="1:1" ht="15">
      <c r="A14" s="179"/>
    </row>
    <row r="15" spans="1:1" ht="75">
      <c r="A15" s="181" t="s">
        <v>168</v>
      </c>
    </row>
    <row r="16" spans="1:1" ht="15">
      <c r="A16" s="179"/>
    </row>
    <row r="17" spans="1:1" ht="15">
      <c r="A17" s="179" t="s">
        <v>169</v>
      </c>
    </row>
    <row r="18" spans="1:1" ht="15">
      <c r="A18" s="179"/>
    </row>
    <row r="19" spans="1:1" ht="30.75" thickBot="1">
      <c r="A19" s="183" t="s">
        <v>172</v>
      </c>
    </row>
    <row r="20" spans="1:1" ht="15">
      <c r="A20" s="178"/>
    </row>
    <row r="21" spans="1:1">
      <c r="A21" s="149"/>
    </row>
  </sheetData>
  <pageMargins left="0.75" right="0.75" top="1" bottom="1" header="0.5" footer="0.5"/>
  <pageSetup scale="91" orientation="portrait" horizontalDpi="4294967293" r:id="rId1"/>
  <headerFooter alignWithMargins="0">
    <oddHeader>&amp;L&amp;D&amp;R&amp;P of &amp;N</oddHeader>
  </headerFooter>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35"/>
  <sheetViews>
    <sheetView zoomScaleNormal="100" zoomScaleSheetLayoutView="130" workbookViewId="0">
      <selection activeCell="C11" sqref="C11"/>
    </sheetView>
  </sheetViews>
  <sheetFormatPr defaultRowHeight="12.75"/>
  <cols>
    <col min="1" max="16384" width="9.140625" style="149"/>
  </cols>
  <sheetData>
    <row r="1" spans="1:5" ht="15.75">
      <c r="A1" s="176" t="s">
        <v>63</v>
      </c>
      <c r="B1" s="177"/>
      <c r="C1" s="177"/>
      <c r="D1" s="177"/>
      <c r="E1" s="177"/>
    </row>
    <row r="3" spans="1:5">
      <c r="A3" s="177" t="s">
        <v>44</v>
      </c>
      <c r="B3" s="177"/>
      <c r="C3" s="177"/>
      <c r="D3" s="177"/>
      <c r="E3" s="177"/>
    </row>
    <row r="4" spans="1:5">
      <c r="A4" s="177"/>
      <c r="B4" s="177"/>
      <c r="C4" s="177"/>
      <c r="D4" s="177"/>
      <c r="E4" s="177"/>
    </row>
    <row r="5" spans="1:5">
      <c r="A5" s="177" t="s">
        <v>45</v>
      </c>
      <c r="C5" s="177"/>
      <c r="D5" s="177"/>
      <c r="E5" s="177"/>
    </row>
    <row r="6" spans="1:5">
      <c r="A6" s="149" t="s">
        <v>69</v>
      </c>
    </row>
    <row r="7" spans="1:5">
      <c r="A7" s="149">
        <v>1</v>
      </c>
      <c r="B7" s="149" t="s">
        <v>42</v>
      </c>
    </row>
    <row r="8" spans="1:5">
      <c r="B8" s="187" t="s">
        <v>43</v>
      </c>
      <c r="C8" s="188"/>
    </row>
    <row r="9" spans="1:5">
      <c r="A9" s="149">
        <v>2</v>
      </c>
      <c r="B9" s="149" t="s">
        <v>41</v>
      </c>
      <c r="C9" s="189"/>
      <c r="E9" s="188"/>
    </row>
    <row r="10" spans="1:5">
      <c r="A10" s="149">
        <v>3</v>
      </c>
      <c r="B10" s="149" t="s">
        <v>40</v>
      </c>
    </row>
    <row r="11" spans="1:5">
      <c r="A11" s="149">
        <v>4</v>
      </c>
      <c r="B11" s="149" t="s">
        <v>48</v>
      </c>
    </row>
    <row r="12" spans="1:5">
      <c r="B12" s="149" t="s">
        <v>49</v>
      </c>
    </row>
    <row r="13" spans="1:5">
      <c r="A13" s="149">
        <v>5</v>
      </c>
      <c r="B13" s="149" t="s">
        <v>70</v>
      </c>
    </row>
    <row r="14" spans="1:5">
      <c r="B14" s="149" t="s">
        <v>71</v>
      </c>
    </row>
    <row r="15" spans="1:5">
      <c r="A15" s="177"/>
      <c r="C15" s="177"/>
      <c r="D15" s="177"/>
      <c r="E15" s="177"/>
    </row>
    <row r="16" spans="1:5">
      <c r="A16" s="177" t="s">
        <v>46</v>
      </c>
    </row>
    <row r="17" spans="1:6">
      <c r="A17" s="177"/>
      <c r="B17" s="190"/>
    </row>
    <row r="19" spans="1:6" ht="25.5">
      <c r="B19" s="190" t="s">
        <v>50</v>
      </c>
      <c r="C19" s="191" t="s">
        <v>51</v>
      </c>
      <c r="D19" s="330" t="s">
        <v>0</v>
      </c>
      <c r="E19" s="330"/>
      <c r="F19" s="330"/>
    </row>
    <row r="20" spans="1:6">
      <c r="B20" s="190"/>
      <c r="C20" s="192">
        <v>0</v>
      </c>
      <c r="D20" s="193" t="s">
        <v>39</v>
      </c>
      <c r="E20" s="193"/>
      <c r="F20" s="193"/>
    </row>
    <row r="21" spans="1:6">
      <c r="B21" s="192"/>
      <c r="C21" s="194">
        <v>1</v>
      </c>
      <c r="D21" s="195" t="s">
        <v>65</v>
      </c>
      <c r="E21" s="195"/>
      <c r="F21" s="195"/>
    </row>
    <row r="22" spans="1:6">
      <c r="B22" s="192"/>
      <c r="C22" s="192">
        <v>2</v>
      </c>
      <c r="D22" s="149" t="s">
        <v>64</v>
      </c>
    </row>
    <row r="23" spans="1:6">
      <c r="B23" s="192"/>
      <c r="C23" s="192">
        <v>2</v>
      </c>
      <c r="D23" s="149" t="s">
        <v>67</v>
      </c>
    </row>
    <row r="24" spans="1:6">
      <c r="B24" s="192"/>
      <c r="C24" s="192">
        <v>3</v>
      </c>
      <c r="D24" s="149" t="s">
        <v>1</v>
      </c>
    </row>
    <row r="25" spans="1:6">
      <c r="B25" s="192"/>
      <c r="C25" s="192">
        <v>4</v>
      </c>
      <c r="D25" s="149" t="s">
        <v>2</v>
      </c>
    </row>
    <row r="26" spans="1:6">
      <c r="B26" s="192"/>
      <c r="C26" s="192">
        <v>5</v>
      </c>
      <c r="D26" s="149" t="s">
        <v>72</v>
      </c>
    </row>
    <row r="27" spans="1:6">
      <c r="B27" s="192"/>
      <c r="C27" s="194">
        <v>6</v>
      </c>
      <c r="D27" s="195" t="s">
        <v>66</v>
      </c>
      <c r="E27" s="195"/>
      <c r="F27" s="195"/>
    </row>
    <row r="28" spans="1:6">
      <c r="B28" s="192"/>
      <c r="C28" s="192">
        <v>7</v>
      </c>
      <c r="D28" s="149" t="s">
        <v>3</v>
      </c>
    </row>
    <row r="29" spans="1:6">
      <c r="B29" s="192"/>
      <c r="C29" s="192"/>
    </row>
    <row r="30" spans="1:6">
      <c r="A30" s="192"/>
      <c r="B30" s="192"/>
      <c r="C30" s="192"/>
    </row>
    <row r="31" spans="1:6">
      <c r="A31" s="193" t="s">
        <v>73</v>
      </c>
      <c r="B31" s="192"/>
      <c r="C31" s="192"/>
    </row>
    <row r="32" spans="1:6">
      <c r="A32" s="193" t="s">
        <v>74</v>
      </c>
      <c r="B32" s="192"/>
      <c r="C32" s="192"/>
    </row>
    <row r="33" spans="1:3">
      <c r="A33" s="193" t="s">
        <v>75</v>
      </c>
      <c r="B33" s="192"/>
      <c r="C33" s="192"/>
    </row>
    <row r="34" spans="1:3">
      <c r="A34" s="193" t="s">
        <v>76</v>
      </c>
      <c r="B34" s="192"/>
      <c r="C34" s="192"/>
    </row>
    <row r="35" spans="1:3">
      <c r="A35" s="193"/>
    </row>
  </sheetData>
  <mergeCells count="1">
    <mergeCell ref="D19:F19"/>
  </mergeCells>
  <phoneticPr fontId="8" type="noConversion"/>
  <pageMargins left="0.75" right="0.75" top="1" bottom="1" header="0.5" footer="0.5"/>
  <pageSetup scale="91" orientation="portrait" r:id="rId1"/>
  <headerFooter alignWithMargins="0">
    <oddHeader>&amp;L&amp;D&amp;R&amp;P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78"/>
  <sheetViews>
    <sheetView view="pageBreakPreview" zoomScale="90" zoomScaleNormal="100" zoomScaleSheetLayoutView="90" workbookViewId="0">
      <selection activeCell="E7" sqref="E7"/>
    </sheetView>
  </sheetViews>
  <sheetFormatPr defaultRowHeight="12.75"/>
  <cols>
    <col min="1" max="1" width="14.28515625" customWidth="1"/>
    <col min="2" max="2" width="9.42578125" customWidth="1"/>
    <col min="3" max="3" width="12.42578125" customWidth="1"/>
    <col min="4" max="4" width="11.85546875" customWidth="1"/>
    <col min="5" max="5" width="11.42578125" customWidth="1"/>
    <col min="6" max="6" width="10" customWidth="1"/>
  </cols>
  <sheetData>
    <row r="1" spans="1:9" ht="15.75">
      <c r="A1" s="15" t="s">
        <v>82</v>
      </c>
      <c r="B1" s="1"/>
      <c r="C1" s="1"/>
      <c r="D1" s="1"/>
      <c r="E1" s="1"/>
      <c r="F1" s="1"/>
      <c r="G1" s="1"/>
      <c r="H1" s="1"/>
    </row>
    <row r="2" spans="1:9" ht="15.75">
      <c r="A2" s="15"/>
      <c r="B2" s="1"/>
      <c r="C2" s="1"/>
      <c r="D2" s="1"/>
      <c r="E2" s="1"/>
      <c r="F2" s="1"/>
      <c r="G2" s="1"/>
      <c r="H2" s="1"/>
    </row>
    <row r="3" spans="1:9">
      <c r="A3" s="93" t="s">
        <v>112</v>
      </c>
      <c r="B3" s="7"/>
      <c r="C3" s="7"/>
      <c r="D3" s="7"/>
      <c r="E3" s="7"/>
      <c r="F3" s="7"/>
      <c r="G3" s="7"/>
      <c r="H3" s="7" t="s">
        <v>80</v>
      </c>
      <c r="I3" s="7"/>
    </row>
    <row r="4" spans="1:9">
      <c r="A4" s="7"/>
      <c r="B4" s="7"/>
      <c r="C4" s="7"/>
      <c r="D4" s="7"/>
      <c r="E4" s="7"/>
      <c r="F4" s="7"/>
      <c r="G4" s="7"/>
      <c r="H4" s="7"/>
      <c r="I4" s="7"/>
    </row>
    <row r="5" spans="1:9">
      <c r="A5" s="7" t="s">
        <v>133</v>
      </c>
      <c r="B5" s="7"/>
      <c r="C5" s="7" t="e">
        <f>Cover!#REF!</f>
        <v>#REF!</v>
      </c>
      <c r="D5" s="7"/>
      <c r="E5" s="7"/>
      <c r="F5" s="7"/>
      <c r="G5" s="7"/>
      <c r="H5" s="7"/>
      <c r="I5" s="7"/>
    </row>
    <row r="6" spans="1:9" ht="15.75">
      <c r="A6" s="15"/>
      <c r="B6" s="1" t="s">
        <v>136</v>
      </c>
      <c r="C6" s="1"/>
      <c r="D6" s="7" t="e">
        <f>Cover!#REF!</f>
        <v>#REF!</v>
      </c>
      <c r="E6" s="1" t="s">
        <v>134</v>
      </c>
      <c r="F6" s="1"/>
      <c r="G6" s="1"/>
      <c r="H6" s="1"/>
    </row>
    <row r="7" spans="1:9" ht="15.75">
      <c r="A7" s="15"/>
      <c r="B7" s="1" t="s">
        <v>135</v>
      </c>
      <c r="C7" s="1"/>
      <c r="D7" s="7" t="e">
        <f>Cover!#REF!</f>
        <v>#REF!</v>
      </c>
      <c r="E7" s="1" t="s">
        <v>174</v>
      </c>
      <c r="F7" s="1"/>
      <c r="G7" s="1"/>
      <c r="H7" s="1"/>
    </row>
    <row r="8" spans="1:9" ht="15.75">
      <c r="A8" s="15"/>
      <c r="B8" s="1"/>
      <c r="C8" s="1"/>
      <c r="D8" s="1"/>
      <c r="E8" s="1"/>
      <c r="F8" s="1"/>
      <c r="G8" s="1"/>
      <c r="H8" s="1"/>
    </row>
    <row r="9" spans="1:9">
      <c r="A9" s="100" t="s">
        <v>120</v>
      </c>
      <c r="B9" s="1"/>
      <c r="C9" s="1"/>
      <c r="D9" s="1"/>
      <c r="E9" s="1"/>
      <c r="F9" s="1"/>
      <c r="G9" s="1"/>
      <c r="H9" s="1"/>
    </row>
    <row r="10" spans="1:9">
      <c r="A10" s="193" t="s">
        <v>47</v>
      </c>
      <c r="B10" s="149"/>
      <c r="C10" s="149"/>
      <c r="D10" s="149"/>
      <c r="E10" s="149"/>
      <c r="F10" s="149"/>
      <c r="G10" s="149"/>
      <c r="H10" s="149"/>
    </row>
    <row r="11" spans="1:9">
      <c r="A11" s="149"/>
      <c r="B11" s="149"/>
      <c r="C11" s="149"/>
      <c r="D11" s="149"/>
      <c r="E11" s="149"/>
      <c r="F11" s="149"/>
      <c r="G11" s="149"/>
      <c r="H11" s="149"/>
    </row>
    <row r="12" spans="1:9">
      <c r="A12" s="196" t="s">
        <v>31</v>
      </c>
      <c r="B12" s="196"/>
      <c r="C12" s="190" t="s">
        <v>32</v>
      </c>
      <c r="D12" s="177"/>
      <c r="E12" s="196" t="s">
        <v>33</v>
      </c>
      <c r="F12" s="196"/>
      <c r="G12" s="177" t="s">
        <v>34</v>
      </c>
      <c r="H12" s="177"/>
    </row>
    <row r="13" spans="1:9">
      <c r="A13" s="197" t="s">
        <v>36</v>
      </c>
      <c r="B13" s="149"/>
      <c r="C13" s="198">
        <f>'5-9'!$D$2</f>
        <v>92651</v>
      </c>
      <c r="D13" s="149"/>
      <c r="E13" s="189">
        <f>'5-9'!$D$1</f>
        <v>3770</v>
      </c>
      <c r="F13" s="149"/>
      <c r="G13" s="199">
        <f>E13/C13</f>
        <v>4.0690332538234883E-2</v>
      </c>
      <c r="H13" s="149"/>
    </row>
    <row r="14" spans="1:9">
      <c r="A14" s="197" t="s">
        <v>103</v>
      </c>
      <c r="B14" s="149"/>
      <c r="C14" s="198">
        <f>'10-25'!$D$2</f>
        <v>82114</v>
      </c>
      <c r="D14" s="149"/>
      <c r="E14" s="189">
        <f>'10-25'!$D$1</f>
        <v>4595</v>
      </c>
      <c r="F14" s="149"/>
      <c r="G14" s="199">
        <f>E14/C14</f>
        <v>5.5958789000657622E-2</v>
      </c>
      <c r="H14" s="149"/>
    </row>
    <row r="15" spans="1:9">
      <c r="A15" s="197" t="s">
        <v>104</v>
      </c>
      <c r="B15" s="149"/>
      <c r="C15" s="198">
        <f>'26-99'!$D$2</f>
        <v>42452</v>
      </c>
      <c r="D15" s="149"/>
      <c r="E15" s="189">
        <f>'26-99'!$D$1</f>
        <v>3555</v>
      </c>
      <c r="F15" s="149"/>
      <c r="G15" s="199">
        <f>E15/C15</f>
        <v>8.3741637614246675E-2</v>
      </c>
      <c r="H15" s="149"/>
    </row>
    <row r="16" spans="1:9">
      <c r="A16" s="200" t="s">
        <v>37</v>
      </c>
      <c r="B16" s="149"/>
      <c r="C16" s="201">
        <f>'100+'!$D$2</f>
        <v>12223</v>
      </c>
      <c r="D16" s="149"/>
      <c r="E16" s="202">
        <f>'100+'!$D$1</f>
        <v>2139</v>
      </c>
      <c r="F16" s="149"/>
      <c r="G16" s="203">
        <f>E16/C16</f>
        <v>0.17499795467561155</v>
      </c>
      <c r="H16" s="149"/>
    </row>
    <row r="17" spans="1:8">
      <c r="A17" s="177" t="s">
        <v>77</v>
      </c>
      <c r="B17" s="177"/>
      <c r="C17" s="204">
        <f>SUM(C13:C16)</f>
        <v>229440</v>
      </c>
      <c r="D17" s="177"/>
      <c r="E17" s="204">
        <f>SUM(E13:E16)</f>
        <v>14059</v>
      </c>
      <c r="F17" s="177"/>
      <c r="G17" s="205">
        <f>E17/C17</f>
        <v>6.1275278940027891E-2</v>
      </c>
      <c r="H17" s="149"/>
    </row>
    <row r="18" spans="1:8">
      <c r="A18" s="149"/>
      <c r="B18" s="149"/>
      <c r="C18" s="149"/>
      <c r="D18" s="149"/>
      <c r="E18" s="149"/>
      <c r="F18" s="149"/>
      <c r="G18" s="149"/>
      <c r="H18" s="149"/>
    </row>
    <row r="41" spans="1:11">
      <c r="J41" s="27"/>
      <c r="K41" s="27"/>
    </row>
    <row r="43" spans="1:11">
      <c r="A43" s="206" t="s">
        <v>78</v>
      </c>
      <c r="B43" s="206"/>
      <c r="C43" s="206"/>
      <c r="D43" s="206"/>
      <c r="E43" s="206"/>
      <c r="F43" s="206"/>
      <c r="G43" s="206"/>
      <c r="H43" s="206"/>
      <c r="I43" s="28"/>
      <c r="J43" s="26"/>
      <c r="K43" s="6"/>
    </row>
    <row r="44" spans="1:11">
      <c r="A44" s="206" t="s">
        <v>79</v>
      </c>
      <c r="B44" s="206"/>
      <c r="C44" s="206"/>
      <c r="D44" s="206"/>
      <c r="E44" s="206"/>
      <c r="F44" s="206"/>
      <c r="G44" s="206"/>
      <c r="H44" s="206"/>
      <c r="I44" s="28"/>
      <c r="J44" s="26"/>
      <c r="K44" s="45"/>
    </row>
    <row r="45" spans="1:11">
      <c r="A45" s="207" t="s">
        <v>31</v>
      </c>
      <c r="B45" s="207"/>
      <c r="C45" s="208" t="s">
        <v>32</v>
      </c>
      <c r="D45" s="207"/>
      <c r="E45" s="207" t="s">
        <v>33</v>
      </c>
      <c r="F45" s="207"/>
      <c r="G45" s="207" t="s">
        <v>34</v>
      </c>
      <c r="H45" s="206"/>
      <c r="I45" s="28"/>
      <c r="J45" s="27"/>
      <c r="K45" s="44"/>
    </row>
    <row r="46" spans="1:11">
      <c r="A46" s="209" t="s">
        <v>35</v>
      </c>
      <c r="B46" s="206"/>
      <c r="C46" s="210">
        <f>'0-4'!$D$2</f>
        <v>407793</v>
      </c>
      <c r="D46" s="206"/>
      <c r="E46" s="210">
        <f>'0-4'!$D$1</f>
        <v>9622</v>
      </c>
      <c r="F46" s="206"/>
      <c r="G46" s="211">
        <f>E46/C46</f>
        <v>2.3595304480459448E-2</v>
      </c>
      <c r="H46" s="212"/>
    </row>
    <row r="73" spans="10:10">
      <c r="J73" s="4"/>
    </row>
    <row r="74" spans="10:10">
      <c r="J74" s="6"/>
    </row>
    <row r="75" spans="10:10">
      <c r="J75" s="6"/>
    </row>
    <row r="76" spans="10:10">
      <c r="J76" s="45"/>
    </row>
    <row r="77" spans="10:10">
      <c r="J77" s="6"/>
    </row>
    <row r="78" spans="10:10">
      <c r="J78" s="6"/>
    </row>
  </sheetData>
  <phoneticPr fontId="8" type="noConversion"/>
  <pageMargins left="0.75" right="0.75" top="1" bottom="1" header="0.5" footer="0.5"/>
  <pageSetup scale="91" orientation="portrait" r:id="rId1"/>
  <headerFooter alignWithMargins="0">
    <oddHeader>&amp;L&amp;D&amp;R&amp;P of &amp;N</oddHeader>
  </headerFooter>
  <rowBreaks count="1" manualBreakCount="1">
    <brk id="46" max="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162"/>
  <sheetViews>
    <sheetView zoomScale="90" zoomScaleNormal="90" zoomScaleSheetLayoutView="100" workbookViewId="0">
      <selection activeCell="M37" sqref="M37"/>
    </sheetView>
  </sheetViews>
  <sheetFormatPr defaultRowHeight="12.75"/>
  <cols>
    <col min="1" max="3" width="10.7109375" customWidth="1"/>
    <col min="4" max="4" width="12.42578125" customWidth="1"/>
    <col min="5" max="5" width="8" customWidth="1"/>
    <col min="6" max="6" width="13.28515625" customWidth="1"/>
    <col min="7" max="7" width="10.7109375" customWidth="1"/>
    <col min="8" max="8" width="14" bestFit="1" customWidth="1"/>
    <col min="9" max="9" width="10.7109375" customWidth="1"/>
    <col min="11" max="11" width="16" customWidth="1"/>
    <col min="12" max="12" width="15.42578125" customWidth="1"/>
    <col min="13" max="13" width="19" style="18" customWidth="1"/>
    <col min="14" max="14" width="15.5703125" style="36" customWidth="1"/>
    <col min="15" max="15" width="15.28515625" customWidth="1"/>
  </cols>
  <sheetData>
    <row r="1" spans="2:8">
      <c r="B1" s="331"/>
      <c r="C1" s="331"/>
      <c r="D1" s="331"/>
      <c r="E1" s="331"/>
      <c r="F1" s="331"/>
      <c r="G1" s="331"/>
      <c r="H1" s="331"/>
    </row>
    <row r="2" spans="2:8" ht="15" customHeight="1"/>
    <row r="19" spans="1:14" ht="15.75" customHeight="1"/>
    <row r="21" spans="1:14" ht="18" customHeight="1"/>
    <row r="22" spans="1:14" ht="21" customHeight="1"/>
    <row r="23" spans="1:14" ht="21.75" customHeight="1"/>
    <row r="25" spans="1:14" ht="17.25" customHeight="1" thickBot="1"/>
    <row r="26" spans="1:14" ht="12" customHeight="1" thickBot="1">
      <c r="D26" s="152" t="s">
        <v>83</v>
      </c>
      <c r="E26" s="153" t="s">
        <v>84</v>
      </c>
      <c r="F26" s="154" t="s">
        <v>100</v>
      </c>
      <c r="G26" s="155" t="s">
        <v>99</v>
      </c>
      <c r="H26" s="156" t="s">
        <v>173</v>
      </c>
    </row>
    <row r="27" spans="1:14" ht="15" customHeight="1">
      <c r="A27" s="97"/>
      <c r="B27" s="146"/>
      <c r="C27" s="97"/>
      <c r="D27" s="157" t="s">
        <v>154</v>
      </c>
      <c r="E27" s="158">
        <v>0.112</v>
      </c>
      <c r="F27" s="159">
        <v>216630</v>
      </c>
      <c r="G27" s="159">
        <v>24233</v>
      </c>
      <c r="H27" s="160">
        <f>SUM($G$27:G27)/SUM($F$27:F27)</f>
        <v>0.1118635461385773</v>
      </c>
      <c r="M27"/>
      <c r="N27"/>
    </row>
    <row r="28" spans="1:14" ht="15" customHeight="1">
      <c r="A28" s="97"/>
      <c r="B28" s="146"/>
      <c r="C28" s="97"/>
      <c r="D28" s="174" t="s">
        <v>155</v>
      </c>
      <c r="E28" s="161">
        <v>0.112</v>
      </c>
      <c r="F28" s="162">
        <v>217334</v>
      </c>
      <c r="G28" s="162">
        <v>24443</v>
      </c>
      <c r="H28" s="163">
        <f>SUM($G$27:G28)/SUM($F$27:F28)</f>
        <v>0.11216598611866423</v>
      </c>
      <c r="J28" s="43"/>
      <c r="M28"/>
      <c r="N28"/>
    </row>
    <row r="29" spans="1:14" ht="15" customHeight="1">
      <c r="A29" s="97"/>
      <c r="B29" s="147"/>
      <c r="C29" s="97"/>
      <c r="D29" s="164" t="s">
        <v>156</v>
      </c>
      <c r="E29" s="161">
        <v>7.3999999999999996E-2</v>
      </c>
      <c r="F29" s="162">
        <v>217410</v>
      </c>
      <c r="G29" s="162">
        <v>16090</v>
      </c>
      <c r="H29" s="163">
        <f>SUM($G$27:G29)/SUM($F$27:F29)</f>
        <v>9.9429820656028636E-2</v>
      </c>
      <c r="J29" s="43"/>
      <c r="M29"/>
      <c r="N29"/>
    </row>
    <row r="30" spans="1:14" ht="15" customHeight="1">
      <c r="A30" s="97"/>
      <c r="B30" s="146"/>
      <c r="C30" s="97"/>
      <c r="D30" s="308" t="s">
        <v>157</v>
      </c>
      <c r="E30" s="161">
        <v>6.4000000000000001E-2</v>
      </c>
      <c r="F30" s="162">
        <v>221322</v>
      </c>
      <c r="G30" s="162">
        <v>14208</v>
      </c>
      <c r="H30" s="163">
        <f>SUM($G$27:G30)/SUM($F$27:F30)</f>
        <v>9.0494284378523568E-2</v>
      </c>
      <c r="J30" s="43"/>
      <c r="M30"/>
      <c r="N30"/>
    </row>
    <row r="31" spans="1:14" ht="15" customHeight="1">
      <c r="A31" s="97"/>
      <c r="B31" s="148"/>
      <c r="C31" s="97"/>
      <c r="D31" s="165" t="s">
        <v>159</v>
      </c>
      <c r="E31" s="161">
        <v>6.6000000000000003E-2</v>
      </c>
      <c r="F31" s="162">
        <v>223817</v>
      </c>
      <c r="G31" s="162">
        <v>14725</v>
      </c>
      <c r="H31" s="163">
        <f>SUM($G$27:G31)/SUM($F$27:F31)</f>
        <v>8.5451791269232552E-2</v>
      </c>
      <c r="M31"/>
      <c r="N31"/>
    </row>
    <row r="32" spans="1:14" ht="15" customHeight="1">
      <c r="B32" s="149"/>
      <c r="C32" s="97"/>
      <c r="D32" s="309" t="s">
        <v>158</v>
      </c>
      <c r="E32" s="161">
        <v>9.6000000000000002E-2</v>
      </c>
      <c r="F32" s="162">
        <v>223900</v>
      </c>
      <c r="G32" s="162">
        <v>21518</v>
      </c>
      <c r="H32" s="163">
        <f>SUM($G$27:G32)/SUM($F$27:F32)</f>
        <v>8.7258304787971641E-2</v>
      </c>
      <c r="M32"/>
      <c r="N32"/>
    </row>
    <row r="33" spans="1:14" ht="15" customHeight="1">
      <c r="B33" s="149"/>
      <c r="C33" s="97"/>
      <c r="D33" s="166" t="s">
        <v>160</v>
      </c>
      <c r="E33" s="161">
        <v>7.0000000000000007E-2</v>
      </c>
      <c r="F33" s="162">
        <v>224731</v>
      </c>
      <c r="G33" s="162">
        <v>15659</v>
      </c>
      <c r="H33" s="163">
        <f>SUM($G$27:G33)/SUM($F$27:F33)</f>
        <v>8.4701490605406354E-2</v>
      </c>
      <c r="M33"/>
      <c r="N33"/>
    </row>
    <row r="34" spans="1:14" ht="15" customHeight="1">
      <c r="A34" s="150" t="s">
        <v>125</v>
      </c>
      <c r="B34" s="148"/>
      <c r="C34" s="97"/>
      <c r="D34" s="167" t="s">
        <v>161</v>
      </c>
      <c r="E34" s="161">
        <v>6.6000000000000003E-2</v>
      </c>
      <c r="F34" s="162">
        <v>226147</v>
      </c>
      <c r="G34" s="162">
        <v>14827</v>
      </c>
      <c r="H34" s="163">
        <f>SUM($G$27:G34)/SUM($F$27:F34)</f>
        <v>8.2258081817160475E-2</v>
      </c>
      <c r="M34"/>
      <c r="N34"/>
    </row>
    <row r="35" spans="1:14" ht="15" customHeight="1">
      <c r="A35" s="151" t="s">
        <v>126</v>
      </c>
      <c r="B35" s="148"/>
      <c r="C35" s="97"/>
      <c r="D35" s="168" t="s">
        <v>162</v>
      </c>
      <c r="E35" s="161">
        <v>6.5000000000000002E-2</v>
      </c>
      <c r="F35" s="162">
        <v>228914</v>
      </c>
      <c r="G35" s="162">
        <v>14879</v>
      </c>
      <c r="H35" s="163">
        <f>SUM($G$27:G35)/SUM($F$27:F35)</f>
        <v>8.0282771015970866E-2</v>
      </c>
      <c r="I35" s="29"/>
      <c r="J35" s="30"/>
      <c r="M35"/>
      <c r="N35"/>
    </row>
    <row r="36" spans="1:14" ht="15" customHeight="1">
      <c r="A36" s="150" t="s">
        <v>127</v>
      </c>
      <c r="B36" s="148"/>
      <c r="C36" s="97"/>
      <c r="D36" s="175" t="s">
        <v>163</v>
      </c>
      <c r="E36" s="161">
        <v>6.4000000000000001E-2</v>
      </c>
      <c r="F36" s="162">
        <v>229011</v>
      </c>
      <c r="G36" s="162">
        <v>14664</v>
      </c>
      <c r="H36" s="163">
        <f>SUM($G$27:G36)/SUM($F$27:F36)</f>
        <v>7.8613288259190672E-2</v>
      </c>
      <c r="M36"/>
      <c r="N36"/>
    </row>
    <row r="37" spans="1:14" ht="15" customHeight="1">
      <c r="A37" s="97"/>
      <c r="B37" s="97"/>
      <c r="C37" s="97"/>
      <c r="D37" s="169" t="s">
        <v>164</v>
      </c>
      <c r="E37" s="161">
        <v>5.8999999999999997E-2</v>
      </c>
      <c r="F37" s="162">
        <v>223253</v>
      </c>
      <c r="G37" s="162">
        <v>13218</v>
      </c>
      <c r="H37" s="163">
        <f>SUM($G$27:G37)/SUM($F$27:F37)</f>
        <v>7.6846639040085721E-2</v>
      </c>
      <c r="M37"/>
      <c r="N37"/>
    </row>
    <row r="38" spans="1:14" ht="15" customHeight="1" thickBot="1">
      <c r="A38" s="97"/>
      <c r="B38" s="97"/>
      <c r="C38" s="97"/>
      <c r="D38" s="170" t="s">
        <v>165</v>
      </c>
      <c r="E38" s="171">
        <v>6.0999999999999999E-2</v>
      </c>
      <c r="F38" s="172">
        <v>229440</v>
      </c>
      <c r="G38" s="305">
        <v>14059</v>
      </c>
      <c r="H38" s="173">
        <f>SUM($G$27:G38)/SUM($F$27:F38)</f>
        <v>7.5514493593928797E-2</v>
      </c>
      <c r="M38"/>
      <c r="N38"/>
    </row>
    <row r="39" spans="1:14" ht="12.75" customHeight="1">
      <c r="A39" s="97"/>
      <c r="B39" s="97"/>
      <c r="C39" s="97"/>
      <c r="D39" s="24"/>
      <c r="E39" s="24"/>
      <c r="F39" s="24"/>
      <c r="G39" s="24"/>
      <c r="H39" s="24"/>
      <c r="L39" s="18"/>
      <c r="M39" s="36"/>
      <c r="N39"/>
    </row>
    <row r="40" spans="1:14" s="96" customFormat="1" ht="14.25" customHeight="1">
      <c r="D40" s="143"/>
      <c r="E40" s="24"/>
      <c r="F40" s="24"/>
      <c r="G40" s="24"/>
      <c r="H40" s="19"/>
    </row>
    <row r="41" spans="1:14" s="96" customFormat="1" ht="11.25" customHeight="1">
      <c r="A41" s="24"/>
      <c r="B41" s="24"/>
      <c r="C41" s="24"/>
      <c r="D41" s="24"/>
      <c r="E41" s="24"/>
      <c r="F41" s="24"/>
      <c r="G41" s="24"/>
      <c r="H41" s="24"/>
      <c r="I41" s="24"/>
      <c r="J41" s="24"/>
    </row>
    <row r="42" spans="1:14" s="96" customFormat="1" ht="12" customHeight="1">
      <c r="A42" s="142"/>
      <c r="B42" s="142"/>
      <c r="C42" s="142"/>
      <c r="D42" s="17"/>
      <c r="E42" s="24"/>
      <c r="F42" s="142"/>
      <c r="G42" s="142"/>
      <c r="H42" s="142"/>
      <c r="I42" s="17"/>
      <c r="J42" s="24"/>
    </row>
    <row r="43" spans="1:14" s="96" customFormat="1" ht="12" customHeight="1">
      <c r="A43" s="24"/>
      <c r="B43" s="24"/>
      <c r="C43" s="24"/>
      <c r="D43" s="24"/>
      <c r="E43" s="24"/>
      <c r="F43" s="24"/>
      <c r="G43" s="24"/>
      <c r="H43" s="24"/>
      <c r="I43" s="24"/>
      <c r="J43" s="24"/>
    </row>
    <row r="44" spans="1:14" s="96" customFormat="1" ht="12" customHeight="1">
      <c r="A44" s="24"/>
      <c r="B44" s="24"/>
      <c r="C44" s="24"/>
      <c r="D44" s="24"/>
      <c r="E44" s="24"/>
      <c r="F44" s="24"/>
      <c r="G44" s="24"/>
      <c r="H44" s="24"/>
      <c r="I44" s="62"/>
      <c r="J44" s="24"/>
    </row>
    <row r="45" spans="1:14" s="96" customFormat="1" ht="11.25" customHeight="1">
      <c r="A45" s="24"/>
      <c r="B45" s="24"/>
      <c r="C45" s="24"/>
      <c r="D45" s="24"/>
      <c r="E45" s="24"/>
      <c r="F45" s="24"/>
      <c r="G45" s="24"/>
      <c r="H45" s="24"/>
      <c r="I45" s="24"/>
      <c r="J45" s="24"/>
    </row>
    <row r="46" spans="1:14" s="96" customFormat="1" ht="11.25" customHeight="1">
      <c r="A46" s="24"/>
      <c r="B46" s="24"/>
      <c r="C46" s="24"/>
      <c r="D46" s="145"/>
      <c r="E46" s="24"/>
      <c r="F46" s="24"/>
      <c r="G46" s="24"/>
      <c r="H46" s="24"/>
      <c r="I46" s="144"/>
      <c r="J46" s="24"/>
    </row>
    <row r="47" spans="1:14" s="96" customFormat="1" ht="12" customHeight="1">
      <c r="A47" s="24"/>
      <c r="B47" s="24"/>
      <c r="C47" s="24"/>
      <c r="D47" s="24"/>
      <c r="E47" s="24"/>
      <c r="F47" s="24"/>
      <c r="G47" s="24"/>
      <c r="H47" s="24"/>
      <c r="I47" s="24"/>
      <c r="J47" s="24"/>
    </row>
    <row r="48" spans="1:14" s="96" customFormat="1" ht="12" customHeight="1">
      <c r="A48" s="24"/>
      <c r="B48" s="24"/>
      <c r="C48" s="24"/>
      <c r="D48" s="24"/>
      <c r="E48" s="24"/>
      <c r="F48" s="24"/>
      <c r="G48" s="24"/>
      <c r="H48" s="24"/>
      <c r="I48" s="24"/>
      <c r="J48" s="24"/>
    </row>
    <row r="49" spans="1:14" s="96" customFormat="1" ht="11.25" customHeight="1">
      <c r="A49" s="24"/>
      <c r="B49" s="24"/>
      <c r="C49" s="24"/>
      <c r="D49" s="24"/>
      <c r="E49" s="24"/>
      <c r="F49" s="24"/>
      <c r="G49" s="24"/>
      <c r="H49" s="24"/>
      <c r="I49" s="24"/>
      <c r="J49" s="24"/>
    </row>
    <row r="50" spans="1:14" s="96" customFormat="1" ht="12" customHeight="1">
      <c r="A50" s="24"/>
      <c r="B50" s="24"/>
      <c r="C50" s="24"/>
      <c r="D50" s="145"/>
      <c r="E50" s="24"/>
      <c r="F50" s="24"/>
      <c r="G50" s="24"/>
      <c r="H50" s="24"/>
      <c r="I50" s="144"/>
      <c r="J50" s="24"/>
    </row>
    <row r="51" spans="1:14" s="96" customFormat="1" ht="12" customHeight="1">
      <c r="A51" s="24"/>
      <c r="B51" s="24"/>
      <c r="C51" s="24"/>
      <c r="D51" s="24"/>
      <c r="E51" s="24"/>
      <c r="F51" s="24"/>
      <c r="G51" s="24"/>
      <c r="H51" s="24"/>
      <c r="I51" s="24"/>
      <c r="J51" s="24"/>
    </row>
    <row r="52" spans="1:14" s="96" customFormat="1" ht="11.25" customHeight="1">
      <c r="A52" s="24"/>
      <c r="B52" s="24"/>
      <c r="C52" s="24"/>
      <c r="D52" s="24"/>
      <c r="E52" s="24"/>
      <c r="F52" s="24"/>
      <c r="G52" s="24"/>
      <c r="H52" s="24"/>
      <c r="I52" s="24"/>
      <c r="J52" s="24"/>
    </row>
    <row r="53" spans="1:14" s="96" customFormat="1" ht="12" customHeight="1">
      <c r="A53" s="24"/>
      <c r="B53" s="24"/>
      <c r="C53" s="24"/>
      <c r="D53" s="24"/>
      <c r="E53" s="24"/>
      <c r="F53" s="24"/>
      <c r="G53" s="24"/>
      <c r="H53" s="24"/>
      <c r="I53" s="24"/>
      <c r="J53" s="24"/>
    </row>
    <row r="54" spans="1:14" s="96" customFormat="1" ht="12" customHeight="1">
      <c r="A54" s="24"/>
      <c r="B54" s="24"/>
      <c r="C54" s="24"/>
      <c r="D54" s="145"/>
      <c r="E54" s="24"/>
      <c r="F54" s="24"/>
      <c r="G54" s="24"/>
      <c r="H54" s="24"/>
      <c r="I54" s="144"/>
      <c r="J54" s="24"/>
    </row>
    <row r="55" spans="1:14" s="96" customFormat="1" ht="11.25" customHeight="1">
      <c r="A55" s="24"/>
      <c r="B55" s="24"/>
      <c r="C55" s="24"/>
      <c r="D55" s="24"/>
      <c r="E55" s="24"/>
      <c r="F55" s="24"/>
      <c r="G55" s="24"/>
      <c r="H55" s="24"/>
      <c r="I55" s="24"/>
      <c r="J55" s="24"/>
    </row>
    <row r="56" spans="1:14" s="96" customFormat="1" ht="12" customHeight="1">
      <c r="A56" s="24"/>
      <c r="B56" s="24"/>
      <c r="C56" s="24"/>
      <c r="D56" s="24"/>
      <c r="E56" s="24"/>
      <c r="F56" s="24"/>
      <c r="G56" s="24"/>
      <c r="H56" s="24"/>
      <c r="I56" s="24"/>
      <c r="J56" s="24"/>
    </row>
    <row r="57" spans="1:14" s="96" customFormat="1" ht="11.25" customHeight="1">
      <c r="A57" s="24"/>
      <c r="B57" s="24"/>
      <c r="C57" s="24"/>
      <c r="D57" s="24"/>
      <c r="E57" s="24"/>
      <c r="F57" s="24"/>
      <c r="G57" s="24"/>
      <c r="H57" s="24"/>
      <c r="I57" s="24"/>
      <c r="J57" s="24"/>
    </row>
    <row r="58" spans="1:14" s="96" customFormat="1" ht="11.25" customHeight="1">
      <c r="A58" s="24"/>
      <c r="B58" s="24"/>
      <c r="C58" s="24"/>
      <c r="D58" s="145"/>
      <c r="E58" s="24"/>
      <c r="F58" s="24"/>
      <c r="G58" s="24"/>
      <c r="H58" s="24"/>
      <c r="I58" s="144"/>
      <c r="J58" s="24"/>
    </row>
    <row r="59" spans="1:14" s="96" customFormat="1" ht="11.25" customHeight="1">
      <c r="A59" s="24"/>
      <c r="B59" s="24"/>
      <c r="C59" s="24"/>
      <c r="D59" s="24"/>
      <c r="E59" s="24"/>
      <c r="F59" s="24"/>
      <c r="G59" s="24"/>
      <c r="H59" s="24"/>
      <c r="I59" s="24"/>
      <c r="J59" s="24"/>
    </row>
    <row r="60" spans="1:14" s="96" customFormat="1" ht="12" customHeight="1">
      <c r="A60" s="24"/>
      <c r="B60" s="24"/>
      <c r="C60" s="24"/>
      <c r="D60" s="24"/>
      <c r="E60" s="24"/>
      <c r="F60" s="24"/>
      <c r="G60" s="24"/>
      <c r="H60" s="24"/>
      <c r="I60" s="24"/>
      <c r="J60" s="24"/>
    </row>
    <row r="61" spans="1:14" s="96" customFormat="1" ht="11.25" customHeight="1">
      <c r="A61" s="24"/>
      <c r="B61" s="24"/>
      <c r="C61" s="24"/>
      <c r="D61" s="24"/>
      <c r="E61" s="24"/>
      <c r="F61" s="24"/>
      <c r="G61" s="24"/>
      <c r="H61" s="24"/>
      <c r="I61" s="24"/>
      <c r="J61" s="24"/>
    </row>
    <row r="62" spans="1:14" s="96" customFormat="1">
      <c r="A62" s="24"/>
      <c r="B62" s="24"/>
      <c r="C62" s="19"/>
      <c r="D62" s="145"/>
      <c r="E62" s="24"/>
      <c r="F62" s="24"/>
      <c r="G62" s="24"/>
      <c r="H62" s="19"/>
      <c r="I62" s="144"/>
      <c r="J62" s="24"/>
    </row>
    <row r="63" spans="1:14" s="4" customFormat="1">
      <c r="A63" s="24"/>
      <c r="B63" s="24"/>
      <c r="C63" s="24"/>
      <c r="D63" s="25"/>
      <c r="E63" s="25"/>
      <c r="F63" s="25"/>
      <c r="G63" s="25"/>
      <c r="H63" s="25"/>
      <c r="I63" s="24"/>
      <c r="M63" s="35"/>
      <c r="N63" s="40"/>
    </row>
    <row r="64" spans="1:14" s="4" customFormat="1">
      <c r="A64" s="24"/>
      <c r="B64" s="24"/>
      <c r="C64" s="24"/>
      <c r="D64"/>
      <c r="E64"/>
      <c r="F64"/>
      <c r="G64"/>
      <c r="H64"/>
      <c r="I64" s="17"/>
      <c r="M64" s="35"/>
      <c r="N64" s="40"/>
    </row>
    <row r="65" spans="1:14" s="87" customFormat="1">
      <c r="A65" s="24"/>
      <c r="B65" s="24"/>
      <c r="C65" s="24"/>
      <c r="D65"/>
      <c r="E65"/>
      <c r="F65"/>
      <c r="G65"/>
      <c r="H65"/>
      <c r="I65" s="24"/>
      <c r="M65" s="88"/>
      <c r="N65" s="89"/>
    </row>
    <row r="66" spans="1:14" s="4" customFormat="1">
      <c r="A66" s="24"/>
      <c r="B66" s="24"/>
      <c r="C66" s="24"/>
      <c r="D66"/>
      <c r="E66"/>
      <c r="F66"/>
      <c r="G66"/>
      <c r="H66"/>
      <c r="I66" s="62"/>
      <c r="M66" s="35"/>
      <c r="N66" s="40"/>
    </row>
    <row r="67" spans="1:14" s="4" customFormat="1">
      <c r="A67" s="24"/>
      <c r="B67" s="24"/>
      <c r="C67" s="24"/>
      <c r="D67"/>
      <c r="E67"/>
      <c r="F67"/>
      <c r="G67"/>
      <c r="H67"/>
      <c r="I67" s="24"/>
      <c r="M67" s="35"/>
      <c r="N67" s="40"/>
    </row>
    <row r="68" spans="1:14" s="4" customFormat="1">
      <c r="A68" s="24"/>
      <c r="B68" s="24"/>
      <c r="C68" s="24"/>
      <c r="D68"/>
      <c r="E68"/>
      <c r="F68"/>
      <c r="G68"/>
      <c r="H68"/>
      <c r="I68" s="143"/>
      <c r="M68" s="35"/>
      <c r="N68" s="40"/>
    </row>
    <row r="69" spans="1:14">
      <c r="A69" s="24"/>
      <c r="B69" s="24"/>
      <c r="C69" s="24"/>
      <c r="I69" s="24"/>
    </row>
    <row r="70" spans="1:14">
      <c r="A70" s="24"/>
      <c r="B70" s="24"/>
      <c r="C70" s="24"/>
      <c r="I70" s="24"/>
    </row>
    <row r="71" spans="1:14">
      <c r="A71" s="24"/>
      <c r="B71" s="24"/>
      <c r="C71" s="24"/>
      <c r="I71" s="24"/>
    </row>
    <row r="72" spans="1:14">
      <c r="A72" s="24"/>
      <c r="B72" s="24"/>
      <c r="C72" s="24"/>
      <c r="I72" s="143"/>
    </row>
    <row r="73" spans="1:14">
      <c r="A73" s="24"/>
      <c r="B73" s="24"/>
      <c r="C73" s="24"/>
      <c r="I73" s="24"/>
    </row>
    <row r="74" spans="1:14">
      <c r="A74" s="24"/>
      <c r="B74" s="24"/>
      <c r="C74" s="24"/>
      <c r="I74" s="24"/>
    </row>
    <row r="75" spans="1:14">
      <c r="A75" s="24"/>
      <c r="B75" s="24"/>
      <c r="C75" s="24"/>
      <c r="I75" s="24"/>
    </row>
    <row r="76" spans="1:14">
      <c r="A76" s="24"/>
      <c r="B76" s="24"/>
      <c r="C76" s="24"/>
      <c r="I76" s="143"/>
    </row>
    <row r="77" spans="1:14">
      <c r="A77" s="24"/>
      <c r="B77" s="24"/>
      <c r="C77" s="24"/>
      <c r="I77" s="24"/>
    </row>
    <row r="78" spans="1:14">
      <c r="A78" s="24"/>
      <c r="B78" s="24"/>
      <c r="C78" s="24"/>
      <c r="I78" s="24"/>
    </row>
    <row r="79" spans="1:14">
      <c r="A79" s="24"/>
      <c r="B79" s="24"/>
      <c r="C79" s="24"/>
      <c r="I79" s="24"/>
    </row>
    <row r="80" spans="1:14">
      <c r="A80" s="24"/>
      <c r="B80" s="24"/>
      <c r="C80" s="24"/>
      <c r="I80" s="143"/>
    </row>
    <row r="81" spans="1:9">
      <c r="A81" s="24"/>
      <c r="B81" s="24"/>
      <c r="C81" s="24"/>
      <c r="I81" s="24"/>
    </row>
    <row r="82" spans="1:9">
      <c r="A82" s="24"/>
      <c r="B82" s="24"/>
      <c r="C82" s="24"/>
      <c r="I82" s="24"/>
    </row>
    <row r="83" spans="1:9">
      <c r="A83" s="24"/>
      <c r="B83" s="24"/>
      <c r="C83" s="24"/>
      <c r="I83" s="24"/>
    </row>
    <row r="84" spans="1:9">
      <c r="A84" s="24"/>
      <c r="B84" s="24"/>
      <c r="C84" s="19"/>
      <c r="I84" s="143"/>
    </row>
    <row r="140" spans="6:8">
      <c r="F140" s="25"/>
      <c r="G140" s="25"/>
      <c r="H140" s="25"/>
    </row>
    <row r="161" spans="9:10">
      <c r="J161" s="25"/>
    </row>
    <row r="162" spans="9:10">
      <c r="I162" s="25"/>
    </row>
  </sheetData>
  <mergeCells count="1">
    <mergeCell ref="B1:H1"/>
  </mergeCells>
  <phoneticPr fontId="8" type="noConversion"/>
  <pageMargins left="0.75" right="0.75" top="1" bottom="1" header="0.5" footer="0.5"/>
  <pageSetup scale="91" orientation="portrait" r:id="rId1"/>
  <headerFooter alignWithMargins="0">
    <oddHeader>&amp;L&amp;D&amp;R&amp;P of &amp;N</oddHeader>
  </headerFooter>
  <rowBreaks count="1" manualBreakCount="1">
    <brk id="69" max="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Z305"/>
  <sheetViews>
    <sheetView zoomScale="90" zoomScaleNormal="90" zoomScaleSheetLayoutView="100" workbookViewId="0">
      <selection sqref="A1:C1"/>
    </sheetView>
  </sheetViews>
  <sheetFormatPr defaultRowHeight="12.75"/>
  <cols>
    <col min="1" max="1" width="12" style="213" bestFit="1" customWidth="1"/>
    <col min="2" max="2" width="8.28515625" style="213" customWidth="1"/>
    <col min="3" max="3" width="8.28515625" style="214" customWidth="1"/>
    <col min="4" max="10" width="8.28515625" style="213" customWidth="1"/>
    <col min="11" max="11" width="10" style="213" customWidth="1"/>
    <col min="12" max="12" width="8.140625" style="213" customWidth="1"/>
    <col min="13" max="13" width="8.28515625" style="213" customWidth="1"/>
    <col min="14" max="14" width="9.28515625" style="214" customWidth="1"/>
    <col min="15" max="21" width="8.28515625" style="213" customWidth="1"/>
    <col min="22" max="22" width="9.140625" style="213"/>
    <col min="23" max="23" width="9.140625" style="213" customWidth="1"/>
    <col min="24" max="24" width="10.42578125" style="213" hidden="1" customWidth="1"/>
    <col min="25" max="26" width="9.140625" style="213" hidden="1" customWidth="1"/>
    <col min="27" max="16384" width="9.140625" style="213"/>
  </cols>
  <sheetData>
    <row r="1" spans="1:26">
      <c r="A1" s="332" t="s">
        <v>59</v>
      </c>
      <c r="B1" s="332"/>
      <c r="C1" s="332"/>
      <c r="D1" s="215">
        <f>$K$69</f>
        <v>3770</v>
      </c>
      <c r="X1" s="213" t="s">
        <v>145</v>
      </c>
      <c r="Y1" s="213" t="s">
        <v>105</v>
      </c>
      <c r="Z1" s="213" t="s">
        <v>68</v>
      </c>
    </row>
    <row r="2" spans="1:26">
      <c r="A2" s="332" t="s">
        <v>62</v>
      </c>
      <c r="B2" s="332"/>
      <c r="C2" s="332"/>
      <c r="D2" s="215">
        <f>$K$67</f>
        <v>92651</v>
      </c>
      <c r="X2" s="213">
        <v>1913</v>
      </c>
      <c r="Y2" s="213">
        <v>0</v>
      </c>
      <c r="Z2" s="213" t="s">
        <v>6</v>
      </c>
    </row>
    <row r="3" spans="1:26">
      <c r="B3" s="216"/>
      <c r="C3" s="217" t="s">
        <v>60</v>
      </c>
      <c r="D3" s="320">
        <f>$K$70</f>
        <v>4.0690332538234883E-2</v>
      </c>
      <c r="X3" s="213">
        <v>7</v>
      </c>
      <c r="Y3" s="213">
        <v>1</v>
      </c>
      <c r="Z3" s="213" t="s">
        <v>6</v>
      </c>
    </row>
    <row r="4" spans="1:26">
      <c r="X4" s="213">
        <v>13</v>
      </c>
      <c r="Y4" s="213">
        <v>3</v>
      </c>
      <c r="Z4" s="213" t="s">
        <v>6</v>
      </c>
    </row>
    <row r="5" spans="1:26" ht="12.75" customHeight="1">
      <c r="A5" s="218"/>
      <c r="X5" s="213">
        <v>18</v>
      </c>
      <c r="Y5" s="213">
        <v>6</v>
      </c>
      <c r="Z5" s="213" t="s">
        <v>6</v>
      </c>
    </row>
    <row r="6" spans="1:26" ht="13.5" thickBot="1">
      <c r="A6" s="213" t="s">
        <v>58</v>
      </c>
      <c r="B6" s="214"/>
      <c r="C6" s="213"/>
      <c r="X6" s="213">
        <v>33</v>
      </c>
      <c r="Y6" s="213">
        <v>7</v>
      </c>
      <c r="Z6" s="213" t="s">
        <v>6</v>
      </c>
    </row>
    <row r="7" spans="1:26" ht="13.5" thickBot="1">
      <c r="A7" s="256" t="str">
        <f>M42</f>
        <v>Rank</v>
      </c>
      <c r="B7" s="260" t="str">
        <f>N42</f>
        <v>LWDB</v>
      </c>
      <c r="C7" s="267" t="s">
        <v>53</v>
      </c>
      <c r="X7" s="213">
        <v>1460</v>
      </c>
      <c r="Y7" s="213">
        <v>0</v>
      </c>
      <c r="Z7" s="213" t="s">
        <v>7</v>
      </c>
    </row>
    <row r="8" spans="1:26">
      <c r="A8" s="321">
        <v>1</v>
      </c>
      <c r="B8" s="266" t="str">
        <f t="shared" ref="B8:B31" si="0">VLOOKUP(A:A,$M$43:$N$66,2,FALSE)</f>
        <v>19</v>
      </c>
      <c r="C8" s="317">
        <f t="shared" ref="C8:C31" si="1">SUMIF($M$43:$M$66,$A8,$L$43:$L$66)</f>
        <v>0.12099125364431487</v>
      </c>
      <c r="X8" s="213">
        <v>11</v>
      </c>
      <c r="Y8" s="213">
        <v>1</v>
      </c>
      <c r="Z8" s="213" t="s">
        <v>7</v>
      </c>
    </row>
    <row r="9" spans="1:26">
      <c r="A9" s="322">
        <v>2</v>
      </c>
      <c r="B9" s="219" t="str">
        <f t="shared" si="0"/>
        <v>13</v>
      </c>
      <c r="C9" s="318">
        <f t="shared" si="1"/>
        <v>7.9029733959311427E-2</v>
      </c>
      <c r="X9" s="213">
        <v>1</v>
      </c>
      <c r="Y9" s="213">
        <v>2</v>
      </c>
      <c r="Z9" s="213" t="s">
        <v>7</v>
      </c>
    </row>
    <row r="10" spans="1:26">
      <c r="A10" s="322">
        <v>3</v>
      </c>
      <c r="B10" s="219" t="str">
        <f t="shared" si="0"/>
        <v>04</v>
      </c>
      <c r="C10" s="318">
        <f t="shared" si="1"/>
        <v>7.59392486011191E-2</v>
      </c>
      <c r="X10" s="213">
        <v>10</v>
      </c>
      <c r="Y10" s="213">
        <v>3</v>
      </c>
      <c r="Z10" s="213" t="s">
        <v>7</v>
      </c>
    </row>
    <row r="11" spans="1:26">
      <c r="A11" s="322">
        <v>4</v>
      </c>
      <c r="B11" s="219" t="str">
        <f t="shared" si="0"/>
        <v>23</v>
      </c>
      <c r="C11" s="318">
        <f t="shared" si="1"/>
        <v>6.9919666765843505E-2</v>
      </c>
      <c r="X11" s="213">
        <v>1</v>
      </c>
      <c r="Y11" s="213">
        <v>5</v>
      </c>
      <c r="Z11" s="213" t="s">
        <v>7</v>
      </c>
    </row>
    <row r="12" spans="1:26">
      <c r="A12" s="322">
        <v>5</v>
      </c>
      <c r="B12" s="219" t="str">
        <f t="shared" si="0"/>
        <v>09</v>
      </c>
      <c r="C12" s="318">
        <f t="shared" si="1"/>
        <v>6.6045066045066048E-2</v>
      </c>
      <c r="X12" s="213">
        <v>22</v>
      </c>
      <c r="Y12" s="213">
        <v>6</v>
      </c>
      <c r="Z12" s="213" t="s">
        <v>7</v>
      </c>
    </row>
    <row r="13" spans="1:26">
      <c r="A13" s="322">
        <v>6</v>
      </c>
      <c r="B13" s="219" t="str">
        <f t="shared" si="0"/>
        <v>05</v>
      </c>
      <c r="C13" s="318">
        <f t="shared" si="1"/>
        <v>6.5006075334143376E-2</v>
      </c>
      <c r="X13" s="213">
        <v>21</v>
      </c>
      <c r="Y13" s="213">
        <v>7</v>
      </c>
      <c r="Z13" s="213" t="s">
        <v>7</v>
      </c>
    </row>
    <row r="14" spans="1:26">
      <c r="A14" s="322">
        <v>7</v>
      </c>
      <c r="B14" s="219" t="str">
        <f t="shared" si="0"/>
        <v>03</v>
      </c>
      <c r="C14" s="318">
        <f t="shared" si="1"/>
        <v>6.4285714285714279E-2</v>
      </c>
      <c r="X14" s="213">
        <v>393</v>
      </c>
      <c r="Y14" s="213">
        <v>0</v>
      </c>
      <c r="Z14" s="213" t="s">
        <v>8</v>
      </c>
    </row>
    <row r="15" spans="1:26">
      <c r="A15" s="322">
        <v>8</v>
      </c>
      <c r="B15" s="219" t="str">
        <f t="shared" si="0"/>
        <v>07</v>
      </c>
      <c r="C15" s="318">
        <f t="shared" si="1"/>
        <v>6.3786008230452676E-2</v>
      </c>
      <c r="X15" s="213">
        <v>11</v>
      </c>
      <c r="Y15" s="213">
        <v>1</v>
      </c>
      <c r="Z15" s="213" t="s">
        <v>8</v>
      </c>
    </row>
    <row r="16" spans="1:26">
      <c r="A16" s="322">
        <v>9</v>
      </c>
      <c r="B16" s="219" t="str">
        <f t="shared" si="0"/>
        <v>22</v>
      </c>
      <c r="C16" s="318">
        <f t="shared" si="1"/>
        <v>5.6905819116616033E-2</v>
      </c>
      <c r="X16" s="213">
        <v>1</v>
      </c>
      <c r="Y16" s="213">
        <v>2</v>
      </c>
      <c r="Z16" s="213" t="s">
        <v>8</v>
      </c>
    </row>
    <row r="17" spans="1:26">
      <c r="A17" s="322">
        <v>10</v>
      </c>
      <c r="B17" s="219" t="str">
        <f t="shared" si="0"/>
        <v>10</v>
      </c>
      <c r="C17" s="318">
        <f t="shared" si="1"/>
        <v>4.5923149015932523E-2</v>
      </c>
      <c r="X17" s="213">
        <v>5</v>
      </c>
      <c r="Y17" s="213">
        <v>3</v>
      </c>
      <c r="Z17" s="213" t="s">
        <v>8</v>
      </c>
    </row>
    <row r="18" spans="1:26">
      <c r="A18" s="322">
        <v>11</v>
      </c>
      <c r="B18" s="219" t="str">
        <f t="shared" si="0"/>
        <v>06</v>
      </c>
      <c r="C18" s="318">
        <f t="shared" si="1"/>
        <v>4.5558086560364468E-2</v>
      </c>
      <c r="X18" s="213">
        <v>7</v>
      </c>
      <c r="Y18" s="213">
        <v>6</v>
      </c>
      <c r="Z18" s="213" t="s">
        <v>8</v>
      </c>
    </row>
    <row r="19" spans="1:26">
      <c r="A19" s="322">
        <v>12</v>
      </c>
      <c r="B19" s="219" t="str">
        <f t="shared" si="0"/>
        <v>02</v>
      </c>
      <c r="C19" s="318">
        <f t="shared" si="1"/>
        <v>4.3250327653997382E-2</v>
      </c>
      <c r="X19" s="213">
        <v>3</v>
      </c>
      <c r="Y19" s="213">
        <v>7</v>
      </c>
      <c r="Z19" s="213" t="s">
        <v>8</v>
      </c>
    </row>
    <row r="20" spans="1:26">
      <c r="A20" s="322">
        <v>13</v>
      </c>
      <c r="B20" s="219" t="str">
        <f t="shared" si="0"/>
        <v>01</v>
      </c>
      <c r="C20" s="318">
        <f t="shared" si="1"/>
        <v>3.5786290322580648E-2</v>
      </c>
      <c r="X20" s="213">
        <v>1156</v>
      </c>
      <c r="Y20" s="213">
        <v>0</v>
      </c>
      <c r="Z20" s="213" t="s">
        <v>9</v>
      </c>
    </row>
    <row r="21" spans="1:26">
      <c r="A21" s="322">
        <v>14</v>
      </c>
      <c r="B21" s="219" t="str">
        <f t="shared" si="0"/>
        <v>16</v>
      </c>
      <c r="C21" s="318">
        <f t="shared" si="1"/>
        <v>3.5623409669211195E-2</v>
      </c>
      <c r="X21" s="213">
        <v>24</v>
      </c>
      <c r="Y21" s="213">
        <v>1</v>
      </c>
      <c r="Z21" s="213" t="s">
        <v>9</v>
      </c>
    </row>
    <row r="22" spans="1:26">
      <c r="A22" s="322">
        <v>15</v>
      </c>
      <c r="B22" s="219" t="str">
        <f t="shared" si="0"/>
        <v>11</v>
      </c>
      <c r="C22" s="318">
        <f t="shared" si="1"/>
        <v>3.3480500367917589E-2</v>
      </c>
      <c r="X22" s="213">
        <v>2</v>
      </c>
      <c r="Y22" s="213">
        <v>2</v>
      </c>
      <c r="Z22" s="213" t="s">
        <v>9</v>
      </c>
    </row>
    <row r="23" spans="1:26">
      <c r="A23" s="322">
        <v>16</v>
      </c>
      <c r="B23" s="219" t="str">
        <f t="shared" si="0"/>
        <v>12</v>
      </c>
      <c r="C23" s="318">
        <f t="shared" si="1"/>
        <v>3.3345822405395277E-2</v>
      </c>
      <c r="X23" s="213">
        <v>28</v>
      </c>
      <c r="Y23" s="213">
        <v>3</v>
      </c>
      <c r="Z23" s="213" t="s">
        <v>9</v>
      </c>
    </row>
    <row r="24" spans="1:26">
      <c r="A24" s="322">
        <v>17</v>
      </c>
      <c r="B24" s="219" t="str">
        <f t="shared" si="0"/>
        <v>17</v>
      </c>
      <c r="C24" s="318">
        <f t="shared" si="1"/>
        <v>2.9332129963898917E-2</v>
      </c>
      <c r="X24" s="213">
        <v>1</v>
      </c>
      <c r="Y24" s="213">
        <v>5</v>
      </c>
      <c r="Z24" s="213" t="s">
        <v>9</v>
      </c>
    </row>
    <row r="25" spans="1:26">
      <c r="A25" s="322">
        <v>18</v>
      </c>
      <c r="B25" s="219" t="str">
        <f t="shared" si="0"/>
        <v>20</v>
      </c>
      <c r="C25" s="318">
        <f t="shared" si="1"/>
        <v>2.8571428571428571E-2</v>
      </c>
      <c r="X25" s="213">
        <v>32</v>
      </c>
      <c r="Y25" s="213">
        <v>6</v>
      </c>
      <c r="Z25" s="213" t="s">
        <v>9</v>
      </c>
    </row>
    <row r="26" spans="1:26">
      <c r="A26" s="322">
        <v>19</v>
      </c>
      <c r="B26" s="219" t="str">
        <f t="shared" si="0"/>
        <v>14</v>
      </c>
      <c r="C26" s="318">
        <f t="shared" si="1"/>
        <v>2.6652892561983471E-2</v>
      </c>
      <c r="X26" s="213">
        <v>8</v>
      </c>
      <c r="Y26" s="213">
        <v>7</v>
      </c>
      <c r="Z26" s="213" t="s">
        <v>9</v>
      </c>
    </row>
    <row r="27" spans="1:26">
      <c r="A27" s="322">
        <v>20</v>
      </c>
      <c r="B27" s="219" t="str">
        <f t="shared" si="0"/>
        <v>08</v>
      </c>
      <c r="C27" s="318">
        <f t="shared" si="1"/>
        <v>2.4662360540223135E-2</v>
      </c>
      <c r="X27" s="213">
        <v>1539</v>
      </c>
      <c r="Y27" s="213">
        <v>0</v>
      </c>
      <c r="Z27" s="213" t="s">
        <v>10</v>
      </c>
    </row>
    <row r="28" spans="1:26">
      <c r="A28" s="322">
        <v>21</v>
      </c>
      <c r="B28" s="219" t="str">
        <f t="shared" si="0"/>
        <v>15</v>
      </c>
      <c r="C28" s="318">
        <f t="shared" si="1"/>
        <v>2.3442517662170842E-2</v>
      </c>
      <c r="I28" s="214"/>
      <c r="X28" s="213">
        <v>9</v>
      </c>
      <c r="Y28" s="213">
        <v>1</v>
      </c>
      <c r="Z28" s="213" t="s">
        <v>10</v>
      </c>
    </row>
    <row r="29" spans="1:26">
      <c r="A29" s="322">
        <v>22</v>
      </c>
      <c r="B29" s="219" t="str">
        <f t="shared" si="0"/>
        <v>21</v>
      </c>
      <c r="C29" s="318">
        <f t="shared" si="1"/>
        <v>2.1396241942120423E-2</v>
      </c>
      <c r="X29" s="213">
        <v>35</v>
      </c>
      <c r="Y29" s="213">
        <v>3</v>
      </c>
      <c r="Z29" s="213" t="s">
        <v>10</v>
      </c>
    </row>
    <row r="30" spans="1:26">
      <c r="A30" s="322">
        <v>23</v>
      </c>
      <c r="B30" s="219" t="str">
        <f t="shared" si="0"/>
        <v>18</v>
      </c>
      <c r="C30" s="318">
        <f t="shared" si="1"/>
        <v>1.8838304552590265E-2</v>
      </c>
      <c r="X30" s="213">
        <v>54</v>
      </c>
      <c r="Y30" s="213">
        <v>6</v>
      </c>
      <c r="Z30" s="213" t="s">
        <v>10</v>
      </c>
    </row>
    <row r="31" spans="1:26" ht="13.5" thickBot="1">
      <c r="A31" s="323">
        <v>24</v>
      </c>
      <c r="B31" s="265" t="str">
        <f t="shared" si="0"/>
        <v>24</v>
      </c>
      <c r="C31" s="319">
        <f t="shared" si="1"/>
        <v>1.6959798994974875E-2</v>
      </c>
      <c r="X31" s="213">
        <v>9</v>
      </c>
      <c r="Y31" s="213">
        <v>7</v>
      </c>
      <c r="Z31" s="213" t="s">
        <v>10</v>
      </c>
    </row>
    <row r="32" spans="1:26">
      <c r="A32" s="220"/>
      <c r="B32" s="220"/>
      <c r="C32" s="221"/>
      <c r="X32" s="213">
        <v>419</v>
      </c>
      <c r="Y32" s="213">
        <v>0</v>
      </c>
      <c r="Z32" s="213" t="s">
        <v>11</v>
      </c>
    </row>
    <row r="33" spans="1:26">
      <c r="A33" s="220"/>
      <c r="B33" s="220"/>
      <c r="C33" s="221"/>
    </row>
    <row r="34" spans="1:26">
      <c r="A34" s="220"/>
      <c r="B34" s="220"/>
      <c r="C34" s="221"/>
    </row>
    <row r="35" spans="1:26">
      <c r="A35" s="220"/>
      <c r="B35" s="220"/>
      <c r="C35" s="221"/>
    </row>
    <row r="36" spans="1:26">
      <c r="A36" s="220"/>
      <c r="B36" s="220"/>
      <c r="C36" s="221"/>
    </row>
    <row r="37" spans="1:26">
      <c r="A37" s="220"/>
      <c r="B37" s="220"/>
      <c r="C37" s="221"/>
    </row>
    <row r="38" spans="1:26">
      <c r="A38" s="220"/>
      <c r="B38" s="220"/>
      <c r="C38" s="221"/>
    </row>
    <row r="39" spans="1:26">
      <c r="A39" s="220"/>
      <c r="B39" s="220"/>
      <c r="C39" s="221"/>
    </row>
    <row r="40" spans="1:26" ht="13.5" thickBot="1">
      <c r="A40" s="214"/>
      <c r="J40" s="229"/>
      <c r="X40" s="213">
        <v>7</v>
      </c>
      <c r="Y40" s="213">
        <v>1</v>
      </c>
      <c r="Z40" s="213" t="s">
        <v>11</v>
      </c>
    </row>
    <row r="41" spans="1:26" ht="13.5" thickBot="1">
      <c r="A41" s="230" t="s">
        <v>4</v>
      </c>
      <c r="B41" s="231" t="s">
        <v>5</v>
      </c>
      <c r="C41" s="232"/>
      <c r="D41" s="233"/>
      <c r="E41" s="233"/>
      <c r="F41" s="233"/>
      <c r="G41" s="233"/>
      <c r="H41" s="233"/>
      <c r="I41" s="233"/>
      <c r="J41" s="234" t="s">
        <v>30</v>
      </c>
      <c r="K41" s="235" t="s">
        <v>30</v>
      </c>
      <c r="L41" s="233"/>
      <c r="M41" s="232"/>
      <c r="N41" s="236"/>
      <c r="O41" s="222"/>
      <c r="P41" s="222"/>
      <c r="Q41" s="222"/>
      <c r="R41" s="222"/>
      <c r="S41" s="222"/>
      <c r="T41" s="222"/>
      <c r="U41" s="222"/>
      <c r="X41" s="213">
        <v>9</v>
      </c>
      <c r="Y41" s="213">
        <v>3</v>
      </c>
      <c r="Z41" s="213" t="s">
        <v>11</v>
      </c>
    </row>
    <row r="42" spans="1:26" ht="13.5" thickBot="1">
      <c r="A42" s="256" t="s">
        <v>170</v>
      </c>
      <c r="B42" s="257">
        <v>0</v>
      </c>
      <c r="C42" s="258">
        <v>1</v>
      </c>
      <c r="D42" s="257">
        <v>2</v>
      </c>
      <c r="E42" s="257">
        <v>3</v>
      </c>
      <c r="F42" s="257">
        <v>4</v>
      </c>
      <c r="G42" s="257">
        <v>5</v>
      </c>
      <c r="H42" s="257">
        <v>6</v>
      </c>
      <c r="I42" s="257">
        <v>7</v>
      </c>
      <c r="J42" s="259" t="s">
        <v>52</v>
      </c>
      <c r="K42" s="259" t="s">
        <v>56</v>
      </c>
      <c r="L42" s="260" t="s">
        <v>53</v>
      </c>
      <c r="M42" s="261" t="s">
        <v>54</v>
      </c>
      <c r="N42" s="241" t="s">
        <v>170</v>
      </c>
      <c r="O42" s="223"/>
      <c r="P42" s="223"/>
      <c r="Q42" s="223"/>
      <c r="R42" s="223"/>
      <c r="S42" s="223"/>
      <c r="T42" s="223"/>
      <c r="U42" s="223"/>
      <c r="X42" s="213">
        <v>2</v>
      </c>
      <c r="Y42" s="213">
        <v>6</v>
      </c>
      <c r="Z42" s="213" t="s">
        <v>11</v>
      </c>
    </row>
    <row r="43" spans="1:26">
      <c r="A43" s="252" t="s">
        <v>6</v>
      </c>
      <c r="B43" s="253">
        <f t="shared" ref="B43:I52" si="2">SUMIFS($X:$X,$Y:$Y,B$42,$Z:$Z,$A43)</f>
        <v>1913</v>
      </c>
      <c r="C43" s="253">
        <f t="shared" si="2"/>
        <v>7</v>
      </c>
      <c r="D43" s="253">
        <f t="shared" si="2"/>
        <v>0</v>
      </c>
      <c r="E43" s="253">
        <f t="shared" si="2"/>
        <v>13</v>
      </c>
      <c r="F43" s="253">
        <f t="shared" si="2"/>
        <v>0</v>
      </c>
      <c r="G43" s="253">
        <f t="shared" si="2"/>
        <v>0</v>
      </c>
      <c r="H43" s="253">
        <f t="shared" si="2"/>
        <v>18</v>
      </c>
      <c r="I43" s="253">
        <f t="shared" si="2"/>
        <v>33</v>
      </c>
      <c r="J43" s="225">
        <f t="shared" ref="J43:J67" si="3">SUM(C43:I43)</f>
        <v>71</v>
      </c>
      <c r="K43" s="225">
        <f t="shared" ref="K43:K67" si="4">SUM(B43:I43)</f>
        <v>1984</v>
      </c>
      <c r="L43" s="254">
        <f>J43/K43</f>
        <v>3.5786290322580648E-2</v>
      </c>
      <c r="M43" s="255">
        <f t="shared" ref="M43:M66" si="5">RANK(L43,$L$43:$L$66)</f>
        <v>13</v>
      </c>
      <c r="N43" s="238" t="s">
        <v>6</v>
      </c>
      <c r="X43" s="213">
        <v>2</v>
      </c>
      <c r="Y43" s="213">
        <v>7</v>
      </c>
      <c r="Z43" s="213" t="s">
        <v>11</v>
      </c>
    </row>
    <row r="44" spans="1:26">
      <c r="A44" s="237" t="s">
        <v>7</v>
      </c>
      <c r="B44" s="224">
        <f t="shared" si="2"/>
        <v>1460</v>
      </c>
      <c r="C44" s="224">
        <f t="shared" si="2"/>
        <v>11</v>
      </c>
      <c r="D44" s="224">
        <f t="shared" si="2"/>
        <v>1</v>
      </c>
      <c r="E44" s="224">
        <f t="shared" si="2"/>
        <v>10</v>
      </c>
      <c r="F44" s="224">
        <f t="shared" si="2"/>
        <v>0</v>
      </c>
      <c r="G44" s="224">
        <f t="shared" si="2"/>
        <v>1</v>
      </c>
      <c r="H44" s="224">
        <f t="shared" si="2"/>
        <v>22</v>
      </c>
      <c r="I44" s="224">
        <f t="shared" si="2"/>
        <v>21</v>
      </c>
      <c r="J44" s="225">
        <f t="shared" si="3"/>
        <v>66</v>
      </c>
      <c r="K44" s="226">
        <f t="shared" si="4"/>
        <v>1526</v>
      </c>
      <c r="L44" s="247">
        <f t="shared" ref="L44:L67" si="6">J44/K44</f>
        <v>4.3250327653997382E-2</v>
      </c>
      <c r="M44" s="250">
        <f t="shared" si="5"/>
        <v>12</v>
      </c>
      <c r="N44" s="238" t="s">
        <v>7</v>
      </c>
      <c r="X44" s="213">
        <v>455</v>
      </c>
      <c r="Y44" s="213">
        <v>0</v>
      </c>
      <c r="Z44" s="213" t="s">
        <v>12</v>
      </c>
    </row>
    <row r="45" spans="1:26">
      <c r="A45" s="237" t="s">
        <v>8</v>
      </c>
      <c r="B45" s="224">
        <f t="shared" si="2"/>
        <v>393</v>
      </c>
      <c r="C45" s="224">
        <f t="shared" si="2"/>
        <v>11</v>
      </c>
      <c r="D45" s="224">
        <f t="shared" si="2"/>
        <v>1</v>
      </c>
      <c r="E45" s="224">
        <f t="shared" si="2"/>
        <v>5</v>
      </c>
      <c r="F45" s="224">
        <f t="shared" si="2"/>
        <v>0</v>
      </c>
      <c r="G45" s="224">
        <f t="shared" si="2"/>
        <v>0</v>
      </c>
      <c r="H45" s="224">
        <f t="shared" si="2"/>
        <v>7</v>
      </c>
      <c r="I45" s="224">
        <f t="shared" si="2"/>
        <v>3</v>
      </c>
      <c r="J45" s="225">
        <f t="shared" si="3"/>
        <v>27</v>
      </c>
      <c r="K45" s="226">
        <f t="shared" si="4"/>
        <v>420</v>
      </c>
      <c r="L45" s="247">
        <f t="shared" si="6"/>
        <v>6.4285714285714279E-2</v>
      </c>
      <c r="M45" s="250">
        <f t="shared" si="5"/>
        <v>7</v>
      </c>
      <c r="N45" s="238" t="s">
        <v>8</v>
      </c>
      <c r="X45" s="213">
        <v>3</v>
      </c>
      <c r="Y45" s="213">
        <v>1</v>
      </c>
      <c r="Z45" s="213" t="s">
        <v>12</v>
      </c>
    </row>
    <row r="46" spans="1:26">
      <c r="A46" s="237" t="s">
        <v>9</v>
      </c>
      <c r="B46" s="224">
        <f t="shared" si="2"/>
        <v>1156</v>
      </c>
      <c r="C46" s="224">
        <f t="shared" si="2"/>
        <v>24</v>
      </c>
      <c r="D46" s="224">
        <f t="shared" si="2"/>
        <v>2</v>
      </c>
      <c r="E46" s="224">
        <f t="shared" si="2"/>
        <v>28</v>
      </c>
      <c r="F46" s="224">
        <f t="shared" si="2"/>
        <v>0</v>
      </c>
      <c r="G46" s="224">
        <f t="shared" si="2"/>
        <v>1</v>
      </c>
      <c r="H46" s="224">
        <f t="shared" si="2"/>
        <v>32</v>
      </c>
      <c r="I46" s="224">
        <f t="shared" si="2"/>
        <v>8</v>
      </c>
      <c r="J46" s="225">
        <f t="shared" si="3"/>
        <v>95</v>
      </c>
      <c r="K46" s="226">
        <f t="shared" si="4"/>
        <v>1251</v>
      </c>
      <c r="L46" s="247">
        <f t="shared" si="6"/>
        <v>7.59392486011191E-2</v>
      </c>
      <c r="M46" s="250">
        <f t="shared" si="5"/>
        <v>3</v>
      </c>
      <c r="N46" s="238" t="s">
        <v>9</v>
      </c>
      <c r="X46" s="213">
        <v>12</v>
      </c>
      <c r="Y46" s="213">
        <v>3</v>
      </c>
      <c r="Z46" s="213" t="s">
        <v>12</v>
      </c>
    </row>
    <row r="47" spans="1:26">
      <c r="A47" s="237" t="s">
        <v>10</v>
      </c>
      <c r="B47" s="224">
        <f t="shared" si="2"/>
        <v>1539</v>
      </c>
      <c r="C47" s="224">
        <f t="shared" si="2"/>
        <v>9</v>
      </c>
      <c r="D47" s="224">
        <f t="shared" si="2"/>
        <v>0</v>
      </c>
      <c r="E47" s="224">
        <f t="shared" si="2"/>
        <v>35</v>
      </c>
      <c r="F47" s="224">
        <f t="shared" si="2"/>
        <v>0</v>
      </c>
      <c r="G47" s="224">
        <f t="shared" si="2"/>
        <v>0</v>
      </c>
      <c r="H47" s="224">
        <f t="shared" si="2"/>
        <v>54</v>
      </c>
      <c r="I47" s="224">
        <f t="shared" si="2"/>
        <v>9</v>
      </c>
      <c r="J47" s="225">
        <f t="shared" si="3"/>
        <v>107</v>
      </c>
      <c r="K47" s="226">
        <f t="shared" si="4"/>
        <v>1646</v>
      </c>
      <c r="L47" s="247">
        <f t="shared" si="6"/>
        <v>6.5006075334143376E-2</v>
      </c>
      <c r="M47" s="250">
        <f t="shared" si="5"/>
        <v>6</v>
      </c>
      <c r="N47" s="238" t="s">
        <v>10</v>
      </c>
      <c r="X47" s="213">
        <v>11</v>
      </c>
      <c r="Y47" s="213">
        <v>6</v>
      </c>
      <c r="Z47" s="213" t="s">
        <v>12</v>
      </c>
    </row>
    <row r="48" spans="1:26">
      <c r="A48" s="237" t="s">
        <v>11</v>
      </c>
      <c r="B48" s="224">
        <f t="shared" si="2"/>
        <v>419</v>
      </c>
      <c r="C48" s="224">
        <f t="shared" si="2"/>
        <v>7</v>
      </c>
      <c r="D48" s="224">
        <f t="shared" si="2"/>
        <v>0</v>
      </c>
      <c r="E48" s="224">
        <f t="shared" si="2"/>
        <v>9</v>
      </c>
      <c r="F48" s="224">
        <f t="shared" si="2"/>
        <v>0</v>
      </c>
      <c r="G48" s="224">
        <f t="shared" si="2"/>
        <v>0</v>
      </c>
      <c r="H48" s="224">
        <f t="shared" si="2"/>
        <v>2</v>
      </c>
      <c r="I48" s="224">
        <f t="shared" si="2"/>
        <v>2</v>
      </c>
      <c r="J48" s="225">
        <f t="shared" si="3"/>
        <v>20</v>
      </c>
      <c r="K48" s="226">
        <f t="shared" si="4"/>
        <v>439</v>
      </c>
      <c r="L48" s="247">
        <f t="shared" si="6"/>
        <v>4.5558086560364468E-2</v>
      </c>
      <c r="M48" s="250">
        <f t="shared" si="5"/>
        <v>11</v>
      </c>
      <c r="N48" s="238" t="s">
        <v>11</v>
      </c>
      <c r="X48" s="213">
        <v>5</v>
      </c>
      <c r="Y48" s="213">
        <v>7</v>
      </c>
      <c r="Z48" s="213" t="s">
        <v>12</v>
      </c>
    </row>
    <row r="49" spans="1:26">
      <c r="A49" s="237" t="s">
        <v>12</v>
      </c>
      <c r="B49" s="224">
        <f t="shared" si="2"/>
        <v>455</v>
      </c>
      <c r="C49" s="224">
        <f t="shared" si="2"/>
        <v>3</v>
      </c>
      <c r="D49" s="224">
        <f t="shared" si="2"/>
        <v>0</v>
      </c>
      <c r="E49" s="224">
        <f t="shared" si="2"/>
        <v>12</v>
      </c>
      <c r="F49" s="224">
        <f t="shared" si="2"/>
        <v>0</v>
      </c>
      <c r="G49" s="224">
        <f t="shared" si="2"/>
        <v>0</v>
      </c>
      <c r="H49" s="224">
        <f t="shared" si="2"/>
        <v>11</v>
      </c>
      <c r="I49" s="224">
        <f t="shared" si="2"/>
        <v>5</v>
      </c>
      <c r="J49" s="225">
        <f t="shared" si="3"/>
        <v>31</v>
      </c>
      <c r="K49" s="226">
        <f t="shared" si="4"/>
        <v>486</v>
      </c>
      <c r="L49" s="247">
        <f t="shared" si="6"/>
        <v>6.3786008230452676E-2</v>
      </c>
      <c r="M49" s="250">
        <f t="shared" si="5"/>
        <v>8</v>
      </c>
      <c r="N49" s="238" t="s">
        <v>12</v>
      </c>
      <c r="X49" s="213">
        <v>6644</v>
      </c>
      <c r="Y49" s="213">
        <v>0</v>
      </c>
      <c r="Z49" s="213" t="s">
        <v>13</v>
      </c>
    </row>
    <row r="50" spans="1:26">
      <c r="A50" s="237" t="s">
        <v>13</v>
      </c>
      <c r="B50" s="224">
        <f t="shared" si="2"/>
        <v>6644</v>
      </c>
      <c r="C50" s="224">
        <f t="shared" si="2"/>
        <v>31</v>
      </c>
      <c r="D50" s="224">
        <f t="shared" si="2"/>
        <v>4</v>
      </c>
      <c r="E50" s="224">
        <f t="shared" si="2"/>
        <v>44</v>
      </c>
      <c r="F50" s="224">
        <f t="shared" si="2"/>
        <v>0</v>
      </c>
      <c r="G50" s="224">
        <f t="shared" si="2"/>
        <v>0</v>
      </c>
      <c r="H50" s="224">
        <f t="shared" si="2"/>
        <v>72</v>
      </c>
      <c r="I50" s="224">
        <f t="shared" si="2"/>
        <v>17</v>
      </c>
      <c r="J50" s="225">
        <f t="shared" si="3"/>
        <v>168</v>
      </c>
      <c r="K50" s="226">
        <f t="shared" si="4"/>
        <v>6812</v>
      </c>
      <c r="L50" s="247">
        <f t="shared" si="6"/>
        <v>2.4662360540223135E-2</v>
      </c>
      <c r="M50" s="250">
        <f t="shared" si="5"/>
        <v>20</v>
      </c>
      <c r="N50" s="238" t="s">
        <v>13</v>
      </c>
      <c r="X50" s="213">
        <v>31</v>
      </c>
      <c r="Y50" s="213">
        <v>1</v>
      </c>
      <c r="Z50" s="213" t="s">
        <v>13</v>
      </c>
    </row>
    <row r="51" spans="1:26">
      <c r="A51" s="237" t="s">
        <v>14</v>
      </c>
      <c r="B51" s="224">
        <f t="shared" si="2"/>
        <v>1202</v>
      </c>
      <c r="C51" s="224">
        <f t="shared" si="2"/>
        <v>10</v>
      </c>
      <c r="D51" s="224">
        <f t="shared" si="2"/>
        <v>7</v>
      </c>
      <c r="E51" s="224">
        <f t="shared" si="2"/>
        <v>29</v>
      </c>
      <c r="F51" s="224">
        <f t="shared" si="2"/>
        <v>0</v>
      </c>
      <c r="G51" s="224">
        <f t="shared" si="2"/>
        <v>0</v>
      </c>
      <c r="H51" s="224">
        <f t="shared" si="2"/>
        <v>26</v>
      </c>
      <c r="I51" s="224">
        <f t="shared" si="2"/>
        <v>13</v>
      </c>
      <c r="J51" s="225">
        <f t="shared" si="3"/>
        <v>85</v>
      </c>
      <c r="K51" s="226">
        <f t="shared" si="4"/>
        <v>1287</v>
      </c>
      <c r="L51" s="247">
        <f t="shared" si="6"/>
        <v>6.6045066045066048E-2</v>
      </c>
      <c r="M51" s="250">
        <f t="shared" si="5"/>
        <v>5</v>
      </c>
      <c r="N51" s="238" t="s">
        <v>14</v>
      </c>
      <c r="X51" s="213">
        <v>4</v>
      </c>
      <c r="Y51" s="213">
        <v>2</v>
      </c>
      <c r="Z51" s="213" t="s">
        <v>13</v>
      </c>
    </row>
    <row r="52" spans="1:26">
      <c r="A52" s="237" t="s">
        <v>15</v>
      </c>
      <c r="B52" s="224">
        <f t="shared" si="2"/>
        <v>2036</v>
      </c>
      <c r="C52" s="224">
        <f t="shared" si="2"/>
        <v>27</v>
      </c>
      <c r="D52" s="224">
        <f t="shared" si="2"/>
        <v>1</v>
      </c>
      <c r="E52" s="224">
        <f t="shared" si="2"/>
        <v>30</v>
      </c>
      <c r="F52" s="224">
        <f t="shared" si="2"/>
        <v>0</v>
      </c>
      <c r="G52" s="224">
        <f t="shared" si="2"/>
        <v>0</v>
      </c>
      <c r="H52" s="224">
        <f t="shared" si="2"/>
        <v>27</v>
      </c>
      <c r="I52" s="224">
        <f t="shared" si="2"/>
        <v>13</v>
      </c>
      <c r="J52" s="225">
        <f t="shared" si="3"/>
        <v>98</v>
      </c>
      <c r="K52" s="226">
        <f t="shared" si="4"/>
        <v>2134</v>
      </c>
      <c r="L52" s="247">
        <f t="shared" si="6"/>
        <v>4.5923149015932523E-2</v>
      </c>
      <c r="M52" s="250">
        <f t="shared" si="5"/>
        <v>10</v>
      </c>
      <c r="N52" s="238" t="s">
        <v>15</v>
      </c>
      <c r="X52" s="213">
        <v>44</v>
      </c>
      <c r="Y52" s="213">
        <v>3</v>
      </c>
      <c r="Z52" s="213" t="s">
        <v>13</v>
      </c>
    </row>
    <row r="53" spans="1:26">
      <c r="A53" s="237" t="s">
        <v>16</v>
      </c>
      <c r="B53" s="224">
        <f t="shared" ref="B53:I66" si="7">SUMIFS($X:$X,$Y:$Y,B$42,$Z:$Z,$A53)</f>
        <v>2627</v>
      </c>
      <c r="C53" s="224">
        <f t="shared" si="7"/>
        <v>9</v>
      </c>
      <c r="D53" s="224">
        <f t="shared" si="7"/>
        <v>0</v>
      </c>
      <c r="E53" s="224">
        <f t="shared" si="7"/>
        <v>19</v>
      </c>
      <c r="F53" s="224">
        <f t="shared" si="7"/>
        <v>1</v>
      </c>
      <c r="G53" s="224">
        <f t="shared" si="7"/>
        <v>2</v>
      </c>
      <c r="H53" s="224">
        <f t="shared" si="7"/>
        <v>35</v>
      </c>
      <c r="I53" s="224">
        <f t="shared" si="7"/>
        <v>25</v>
      </c>
      <c r="J53" s="225">
        <f t="shared" si="3"/>
        <v>91</v>
      </c>
      <c r="K53" s="226">
        <f t="shared" si="4"/>
        <v>2718</v>
      </c>
      <c r="L53" s="247">
        <f t="shared" si="6"/>
        <v>3.3480500367917589E-2</v>
      </c>
      <c r="M53" s="250">
        <f t="shared" si="5"/>
        <v>15</v>
      </c>
      <c r="N53" s="238" t="s">
        <v>16</v>
      </c>
      <c r="X53" s="213">
        <v>72</v>
      </c>
      <c r="Y53" s="213">
        <v>6</v>
      </c>
      <c r="Z53" s="213" t="s">
        <v>13</v>
      </c>
    </row>
    <row r="54" spans="1:26">
      <c r="A54" s="237" t="s">
        <v>17</v>
      </c>
      <c r="B54" s="224">
        <f t="shared" si="7"/>
        <v>10320</v>
      </c>
      <c r="C54" s="224">
        <f t="shared" si="7"/>
        <v>39</v>
      </c>
      <c r="D54" s="224">
        <f t="shared" si="7"/>
        <v>2</v>
      </c>
      <c r="E54" s="224">
        <f t="shared" si="7"/>
        <v>72</v>
      </c>
      <c r="F54" s="224">
        <f t="shared" si="7"/>
        <v>0</v>
      </c>
      <c r="G54" s="224">
        <f t="shared" si="7"/>
        <v>3</v>
      </c>
      <c r="H54" s="224">
        <f t="shared" si="7"/>
        <v>202</v>
      </c>
      <c r="I54" s="224">
        <f t="shared" si="7"/>
        <v>38</v>
      </c>
      <c r="J54" s="225">
        <f t="shared" si="3"/>
        <v>356</v>
      </c>
      <c r="K54" s="226">
        <f t="shared" si="4"/>
        <v>10676</v>
      </c>
      <c r="L54" s="247">
        <f t="shared" si="6"/>
        <v>3.3345822405395277E-2</v>
      </c>
      <c r="M54" s="250">
        <f t="shared" si="5"/>
        <v>16</v>
      </c>
      <c r="N54" s="238" t="s">
        <v>17</v>
      </c>
      <c r="X54" s="213">
        <v>17</v>
      </c>
      <c r="Y54" s="213">
        <v>7</v>
      </c>
      <c r="Z54" s="213" t="s">
        <v>13</v>
      </c>
    </row>
    <row r="55" spans="1:26">
      <c r="A55" s="237" t="s">
        <v>18</v>
      </c>
      <c r="B55" s="224">
        <f t="shared" si="7"/>
        <v>2354</v>
      </c>
      <c r="C55" s="224">
        <f t="shared" si="7"/>
        <v>51</v>
      </c>
      <c r="D55" s="224">
        <f t="shared" si="7"/>
        <v>2</v>
      </c>
      <c r="E55" s="224">
        <f t="shared" si="7"/>
        <v>73</v>
      </c>
      <c r="F55" s="224">
        <f t="shared" si="7"/>
        <v>2</v>
      </c>
      <c r="G55" s="224">
        <f t="shared" si="7"/>
        <v>0</v>
      </c>
      <c r="H55" s="224">
        <f t="shared" si="7"/>
        <v>57</v>
      </c>
      <c r="I55" s="224">
        <f t="shared" si="7"/>
        <v>17</v>
      </c>
      <c r="J55" s="225">
        <f t="shared" si="3"/>
        <v>202</v>
      </c>
      <c r="K55" s="226">
        <f t="shared" si="4"/>
        <v>2556</v>
      </c>
      <c r="L55" s="247">
        <f t="shared" si="6"/>
        <v>7.9029733959311427E-2</v>
      </c>
      <c r="M55" s="250">
        <f t="shared" si="5"/>
        <v>2</v>
      </c>
      <c r="N55" s="238" t="s">
        <v>18</v>
      </c>
      <c r="X55" s="213">
        <v>1202</v>
      </c>
      <c r="Y55" s="213">
        <v>0</v>
      </c>
      <c r="Z55" s="213" t="s">
        <v>14</v>
      </c>
    </row>
    <row r="56" spans="1:26">
      <c r="A56" s="237" t="s">
        <v>19</v>
      </c>
      <c r="B56" s="224">
        <f t="shared" si="7"/>
        <v>4711</v>
      </c>
      <c r="C56" s="224">
        <f t="shared" si="7"/>
        <v>9</v>
      </c>
      <c r="D56" s="224">
        <f t="shared" si="7"/>
        <v>0</v>
      </c>
      <c r="E56" s="224">
        <f t="shared" si="7"/>
        <v>38</v>
      </c>
      <c r="F56" s="224">
        <f t="shared" si="7"/>
        <v>1</v>
      </c>
      <c r="G56" s="224">
        <f t="shared" si="7"/>
        <v>0</v>
      </c>
      <c r="H56" s="224">
        <f t="shared" si="7"/>
        <v>64</v>
      </c>
      <c r="I56" s="224">
        <f t="shared" si="7"/>
        <v>17</v>
      </c>
      <c r="J56" s="225">
        <f t="shared" si="3"/>
        <v>129</v>
      </c>
      <c r="K56" s="226">
        <f t="shared" si="4"/>
        <v>4840</v>
      </c>
      <c r="L56" s="247">
        <f t="shared" si="6"/>
        <v>2.6652892561983471E-2</v>
      </c>
      <c r="M56" s="250">
        <f t="shared" si="5"/>
        <v>19</v>
      </c>
      <c r="N56" s="238" t="s">
        <v>19</v>
      </c>
      <c r="X56" s="213">
        <v>10</v>
      </c>
      <c r="Y56" s="213">
        <v>1</v>
      </c>
      <c r="Z56" s="213" t="s">
        <v>14</v>
      </c>
    </row>
    <row r="57" spans="1:26">
      <c r="A57" s="237" t="s">
        <v>20</v>
      </c>
      <c r="B57" s="224">
        <f t="shared" si="7"/>
        <v>6082</v>
      </c>
      <c r="C57" s="224">
        <f t="shared" si="7"/>
        <v>19</v>
      </c>
      <c r="D57" s="224">
        <f t="shared" si="7"/>
        <v>0</v>
      </c>
      <c r="E57" s="224">
        <f t="shared" si="7"/>
        <v>24</v>
      </c>
      <c r="F57" s="224">
        <f t="shared" si="7"/>
        <v>0</v>
      </c>
      <c r="G57" s="224">
        <f t="shared" si="7"/>
        <v>0</v>
      </c>
      <c r="H57" s="224">
        <f t="shared" si="7"/>
        <v>86</v>
      </c>
      <c r="I57" s="224">
        <f t="shared" si="7"/>
        <v>17</v>
      </c>
      <c r="J57" s="225">
        <f t="shared" si="3"/>
        <v>146</v>
      </c>
      <c r="K57" s="226">
        <f t="shared" si="4"/>
        <v>6228</v>
      </c>
      <c r="L57" s="247">
        <f t="shared" si="6"/>
        <v>2.3442517662170842E-2</v>
      </c>
      <c r="M57" s="250">
        <f t="shared" si="5"/>
        <v>21</v>
      </c>
      <c r="N57" s="238" t="s">
        <v>20</v>
      </c>
      <c r="X57" s="213">
        <v>7</v>
      </c>
      <c r="Y57" s="213">
        <v>2</v>
      </c>
      <c r="Z57" s="213" t="s">
        <v>14</v>
      </c>
    </row>
    <row r="58" spans="1:26">
      <c r="A58" s="237" t="s">
        <v>21</v>
      </c>
      <c r="B58" s="224">
        <f t="shared" si="7"/>
        <v>2274</v>
      </c>
      <c r="C58" s="224">
        <f t="shared" si="7"/>
        <v>22</v>
      </c>
      <c r="D58" s="224">
        <f t="shared" si="7"/>
        <v>1</v>
      </c>
      <c r="E58" s="224">
        <f t="shared" si="7"/>
        <v>15</v>
      </c>
      <c r="F58" s="224">
        <f t="shared" si="7"/>
        <v>0</v>
      </c>
      <c r="G58" s="224">
        <f t="shared" si="7"/>
        <v>0</v>
      </c>
      <c r="H58" s="224">
        <f t="shared" si="7"/>
        <v>41</v>
      </c>
      <c r="I58" s="224">
        <f t="shared" si="7"/>
        <v>5</v>
      </c>
      <c r="J58" s="225">
        <f t="shared" si="3"/>
        <v>84</v>
      </c>
      <c r="K58" s="226">
        <f t="shared" si="4"/>
        <v>2358</v>
      </c>
      <c r="L58" s="247">
        <f t="shared" si="6"/>
        <v>3.5623409669211195E-2</v>
      </c>
      <c r="M58" s="250">
        <f t="shared" si="5"/>
        <v>14</v>
      </c>
      <c r="N58" s="238" t="s">
        <v>21</v>
      </c>
      <c r="X58" s="213">
        <v>29</v>
      </c>
      <c r="Y58" s="213">
        <v>3</v>
      </c>
      <c r="Z58" s="213" t="s">
        <v>14</v>
      </c>
    </row>
    <row r="59" spans="1:26">
      <c r="A59" s="237" t="s">
        <v>22</v>
      </c>
      <c r="B59" s="224">
        <f t="shared" si="7"/>
        <v>2151</v>
      </c>
      <c r="C59" s="224">
        <f t="shared" si="7"/>
        <v>10</v>
      </c>
      <c r="D59" s="224">
        <f t="shared" si="7"/>
        <v>0</v>
      </c>
      <c r="E59" s="224">
        <f t="shared" si="7"/>
        <v>24</v>
      </c>
      <c r="F59" s="224">
        <f t="shared" si="7"/>
        <v>0</v>
      </c>
      <c r="G59" s="224">
        <f t="shared" si="7"/>
        <v>0</v>
      </c>
      <c r="H59" s="224">
        <f t="shared" si="7"/>
        <v>16</v>
      </c>
      <c r="I59" s="224">
        <f t="shared" si="7"/>
        <v>15</v>
      </c>
      <c r="J59" s="225">
        <f t="shared" si="3"/>
        <v>65</v>
      </c>
      <c r="K59" s="226">
        <f t="shared" si="4"/>
        <v>2216</v>
      </c>
      <c r="L59" s="247">
        <f t="shared" si="6"/>
        <v>2.9332129963898917E-2</v>
      </c>
      <c r="M59" s="250">
        <f t="shared" si="5"/>
        <v>17</v>
      </c>
      <c r="N59" s="238" t="s">
        <v>22</v>
      </c>
      <c r="X59" s="213">
        <v>26</v>
      </c>
      <c r="Y59" s="213">
        <v>6</v>
      </c>
      <c r="Z59" s="213" t="s">
        <v>14</v>
      </c>
    </row>
    <row r="60" spans="1:26">
      <c r="A60" s="237" t="s">
        <v>23</v>
      </c>
      <c r="B60" s="224">
        <f t="shared" si="7"/>
        <v>3750</v>
      </c>
      <c r="C60" s="224">
        <f t="shared" si="7"/>
        <v>18</v>
      </c>
      <c r="D60" s="224">
        <f t="shared" si="7"/>
        <v>1</v>
      </c>
      <c r="E60" s="224">
        <f t="shared" si="7"/>
        <v>19</v>
      </c>
      <c r="F60" s="224">
        <f t="shared" si="7"/>
        <v>1</v>
      </c>
      <c r="G60" s="224">
        <f t="shared" si="7"/>
        <v>0</v>
      </c>
      <c r="H60" s="224">
        <f t="shared" si="7"/>
        <v>23</v>
      </c>
      <c r="I60" s="224">
        <f t="shared" si="7"/>
        <v>10</v>
      </c>
      <c r="J60" s="225">
        <f t="shared" si="3"/>
        <v>72</v>
      </c>
      <c r="K60" s="226">
        <f t="shared" si="4"/>
        <v>3822</v>
      </c>
      <c r="L60" s="247">
        <f t="shared" si="6"/>
        <v>1.8838304552590265E-2</v>
      </c>
      <c r="M60" s="250">
        <f t="shared" si="5"/>
        <v>23</v>
      </c>
      <c r="N60" s="238" t="s">
        <v>23</v>
      </c>
      <c r="X60" s="213">
        <v>13</v>
      </c>
      <c r="Y60" s="213">
        <v>7</v>
      </c>
      <c r="Z60" s="213" t="s">
        <v>14</v>
      </c>
    </row>
    <row r="61" spans="1:26">
      <c r="A61" s="237" t="s">
        <v>24</v>
      </c>
      <c r="B61" s="224">
        <f t="shared" si="7"/>
        <v>603</v>
      </c>
      <c r="C61" s="224">
        <f t="shared" si="7"/>
        <v>22</v>
      </c>
      <c r="D61" s="224">
        <f t="shared" si="7"/>
        <v>2</v>
      </c>
      <c r="E61" s="224">
        <f t="shared" si="7"/>
        <v>24</v>
      </c>
      <c r="F61" s="224">
        <f t="shared" si="7"/>
        <v>0</v>
      </c>
      <c r="G61" s="224">
        <f t="shared" si="7"/>
        <v>0</v>
      </c>
      <c r="H61" s="224">
        <f t="shared" si="7"/>
        <v>28</v>
      </c>
      <c r="I61" s="224">
        <f t="shared" si="7"/>
        <v>7</v>
      </c>
      <c r="J61" s="225">
        <f t="shared" si="3"/>
        <v>83</v>
      </c>
      <c r="K61" s="226">
        <f t="shared" si="4"/>
        <v>686</v>
      </c>
      <c r="L61" s="247">
        <f t="shared" si="6"/>
        <v>0.12099125364431487</v>
      </c>
      <c r="M61" s="250">
        <f t="shared" si="5"/>
        <v>1</v>
      </c>
      <c r="N61" s="238" t="s">
        <v>24</v>
      </c>
      <c r="X61" s="213">
        <v>2036</v>
      </c>
      <c r="Y61" s="213">
        <v>0</v>
      </c>
      <c r="Z61" s="213" t="s">
        <v>15</v>
      </c>
    </row>
    <row r="62" spans="1:26">
      <c r="A62" s="237" t="s">
        <v>25</v>
      </c>
      <c r="B62" s="224">
        <f t="shared" si="7"/>
        <v>2822</v>
      </c>
      <c r="C62" s="224">
        <f t="shared" si="7"/>
        <v>12</v>
      </c>
      <c r="D62" s="224">
        <f t="shared" si="7"/>
        <v>2</v>
      </c>
      <c r="E62" s="224">
        <f t="shared" si="7"/>
        <v>25</v>
      </c>
      <c r="F62" s="224">
        <f t="shared" si="7"/>
        <v>0</v>
      </c>
      <c r="G62" s="224">
        <f t="shared" si="7"/>
        <v>0</v>
      </c>
      <c r="H62" s="224">
        <f t="shared" si="7"/>
        <v>30</v>
      </c>
      <c r="I62" s="224">
        <f t="shared" si="7"/>
        <v>14</v>
      </c>
      <c r="J62" s="225">
        <f t="shared" si="3"/>
        <v>83</v>
      </c>
      <c r="K62" s="226">
        <f t="shared" si="4"/>
        <v>2905</v>
      </c>
      <c r="L62" s="247">
        <f t="shared" si="6"/>
        <v>2.8571428571428571E-2</v>
      </c>
      <c r="M62" s="250">
        <f t="shared" si="5"/>
        <v>18</v>
      </c>
      <c r="N62" s="238" t="s">
        <v>25</v>
      </c>
      <c r="X62" s="213">
        <v>27</v>
      </c>
      <c r="Y62" s="213">
        <v>1</v>
      </c>
      <c r="Z62" s="213" t="s">
        <v>15</v>
      </c>
    </row>
    <row r="63" spans="1:26">
      <c r="A63" s="237" t="s">
        <v>26</v>
      </c>
      <c r="B63" s="224">
        <f t="shared" si="7"/>
        <v>7135</v>
      </c>
      <c r="C63" s="224">
        <f t="shared" si="7"/>
        <v>13</v>
      </c>
      <c r="D63" s="224">
        <f t="shared" si="7"/>
        <v>0</v>
      </c>
      <c r="E63" s="224">
        <f t="shared" si="7"/>
        <v>33</v>
      </c>
      <c r="F63" s="224">
        <f t="shared" si="7"/>
        <v>0</v>
      </c>
      <c r="G63" s="224">
        <f t="shared" si="7"/>
        <v>3</v>
      </c>
      <c r="H63" s="224">
        <f t="shared" si="7"/>
        <v>85</v>
      </c>
      <c r="I63" s="224">
        <f t="shared" si="7"/>
        <v>22</v>
      </c>
      <c r="J63" s="225">
        <f t="shared" si="3"/>
        <v>156</v>
      </c>
      <c r="K63" s="226">
        <f t="shared" si="4"/>
        <v>7291</v>
      </c>
      <c r="L63" s="247">
        <f t="shared" si="6"/>
        <v>2.1396241942120423E-2</v>
      </c>
      <c r="M63" s="250">
        <f t="shared" si="5"/>
        <v>22</v>
      </c>
      <c r="N63" s="238" t="s">
        <v>26</v>
      </c>
      <c r="X63" s="213">
        <v>1</v>
      </c>
      <c r="Y63" s="213">
        <v>2</v>
      </c>
      <c r="Z63" s="213" t="s">
        <v>15</v>
      </c>
    </row>
    <row r="64" spans="1:26">
      <c r="A64" s="237" t="s">
        <v>27</v>
      </c>
      <c r="B64" s="224">
        <f t="shared" si="7"/>
        <v>8071</v>
      </c>
      <c r="C64" s="224">
        <f t="shared" si="7"/>
        <v>48</v>
      </c>
      <c r="D64" s="224">
        <f t="shared" si="7"/>
        <v>5</v>
      </c>
      <c r="E64" s="224">
        <f t="shared" si="7"/>
        <v>62</v>
      </c>
      <c r="F64" s="224">
        <f t="shared" si="7"/>
        <v>1</v>
      </c>
      <c r="G64" s="224">
        <f t="shared" si="7"/>
        <v>0</v>
      </c>
      <c r="H64" s="224">
        <f t="shared" si="7"/>
        <v>313</v>
      </c>
      <c r="I64" s="224">
        <f t="shared" si="7"/>
        <v>58</v>
      </c>
      <c r="J64" s="225">
        <f t="shared" si="3"/>
        <v>487</v>
      </c>
      <c r="K64" s="226">
        <f t="shared" si="4"/>
        <v>8558</v>
      </c>
      <c r="L64" s="247">
        <f t="shared" si="6"/>
        <v>5.6905819116616033E-2</v>
      </c>
      <c r="M64" s="250">
        <f t="shared" si="5"/>
        <v>9</v>
      </c>
      <c r="N64" s="238" t="s">
        <v>27</v>
      </c>
      <c r="X64" s="213">
        <v>30</v>
      </c>
      <c r="Y64" s="213">
        <v>3</v>
      </c>
      <c r="Z64" s="213" t="s">
        <v>15</v>
      </c>
    </row>
    <row r="65" spans="1:26">
      <c r="A65" s="237" t="s">
        <v>28</v>
      </c>
      <c r="B65" s="224">
        <f t="shared" si="7"/>
        <v>12504</v>
      </c>
      <c r="C65" s="224">
        <f t="shared" si="7"/>
        <v>108</v>
      </c>
      <c r="D65" s="224">
        <f t="shared" si="7"/>
        <v>6</v>
      </c>
      <c r="E65" s="224">
        <f t="shared" si="7"/>
        <v>152</v>
      </c>
      <c r="F65" s="224">
        <f t="shared" si="7"/>
        <v>6</v>
      </c>
      <c r="G65" s="224">
        <f t="shared" si="7"/>
        <v>2</v>
      </c>
      <c r="H65" s="224">
        <f t="shared" si="7"/>
        <v>534</v>
      </c>
      <c r="I65" s="224">
        <f t="shared" si="7"/>
        <v>132</v>
      </c>
      <c r="J65" s="225">
        <f t="shared" si="3"/>
        <v>940</v>
      </c>
      <c r="K65" s="226">
        <f t="shared" si="4"/>
        <v>13444</v>
      </c>
      <c r="L65" s="247">
        <f t="shared" si="6"/>
        <v>6.9919666765843505E-2</v>
      </c>
      <c r="M65" s="250">
        <f t="shared" si="5"/>
        <v>4</v>
      </c>
      <c r="N65" s="238" t="s">
        <v>28</v>
      </c>
      <c r="X65" s="213">
        <v>27</v>
      </c>
      <c r="Y65" s="213">
        <v>6</v>
      </c>
      <c r="Z65" s="213" t="s">
        <v>15</v>
      </c>
    </row>
    <row r="66" spans="1:26" ht="13.5" thickBot="1">
      <c r="A66" s="242" t="s">
        <v>29</v>
      </c>
      <c r="B66" s="243">
        <f t="shared" si="7"/>
        <v>6260</v>
      </c>
      <c r="C66" s="243">
        <f t="shared" si="7"/>
        <v>12</v>
      </c>
      <c r="D66" s="243">
        <f t="shared" si="7"/>
        <v>0</v>
      </c>
      <c r="E66" s="243">
        <f t="shared" si="7"/>
        <v>31</v>
      </c>
      <c r="F66" s="243">
        <f t="shared" si="7"/>
        <v>0</v>
      </c>
      <c r="G66" s="243">
        <f t="shared" si="7"/>
        <v>1</v>
      </c>
      <c r="H66" s="243">
        <f t="shared" si="7"/>
        <v>44</v>
      </c>
      <c r="I66" s="243">
        <f t="shared" si="7"/>
        <v>20</v>
      </c>
      <c r="J66" s="244">
        <f t="shared" si="3"/>
        <v>108</v>
      </c>
      <c r="K66" s="245">
        <f t="shared" si="4"/>
        <v>6368</v>
      </c>
      <c r="L66" s="248">
        <f t="shared" si="6"/>
        <v>1.6959798994974875E-2</v>
      </c>
      <c r="M66" s="251">
        <f t="shared" si="5"/>
        <v>24</v>
      </c>
      <c r="N66" s="246" t="s">
        <v>29</v>
      </c>
      <c r="X66" s="213">
        <v>13</v>
      </c>
      <c r="Y66" s="213">
        <v>7</v>
      </c>
      <c r="Z66" s="213" t="s">
        <v>15</v>
      </c>
    </row>
    <row r="67" spans="1:26" ht="12" customHeight="1" thickBot="1">
      <c r="A67" s="262" t="s">
        <v>38</v>
      </c>
      <c r="B67" s="263">
        <f>SUM(B43:B66)</f>
        <v>88881</v>
      </c>
      <c r="C67" s="263">
        <f>SUM(C43:C66)</f>
        <v>532</v>
      </c>
      <c r="D67" s="263">
        <f t="shared" ref="D67:I67" si="8">SUM(D43:D66)</f>
        <v>37</v>
      </c>
      <c r="E67" s="263">
        <f t="shared" si="8"/>
        <v>826</v>
      </c>
      <c r="F67" s="263">
        <f t="shared" si="8"/>
        <v>12</v>
      </c>
      <c r="G67" s="263">
        <f t="shared" si="8"/>
        <v>13</v>
      </c>
      <c r="H67" s="263">
        <f t="shared" si="8"/>
        <v>1829</v>
      </c>
      <c r="I67" s="263">
        <f t="shared" si="8"/>
        <v>521</v>
      </c>
      <c r="J67" s="264">
        <f t="shared" si="3"/>
        <v>3770</v>
      </c>
      <c r="K67" s="264">
        <f t="shared" si="4"/>
        <v>92651</v>
      </c>
      <c r="L67" s="249">
        <f t="shared" si="6"/>
        <v>4.0690332538234883E-2</v>
      </c>
      <c r="M67" s="239"/>
      <c r="N67" s="240" t="s">
        <v>38</v>
      </c>
      <c r="O67" s="222"/>
      <c r="P67" s="222"/>
      <c r="Q67" s="222"/>
      <c r="R67" s="222"/>
      <c r="S67" s="222"/>
      <c r="T67" s="222"/>
      <c r="U67" s="222"/>
      <c r="X67" s="213">
        <v>2627</v>
      </c>
      <c r="Y67" s="213">
        <v>0</v>
      </c>
      <c r="Z67" s="213" t="s">
        <v>16</v>
      </c>
    </row>
    <row r="68" spans="1:26">
      <c r="X68" s="213">
        <v>9</v>
      </c>
      <c r="Y68" s="213">
        <v>1</v>
      </c>
      <c r="Z68" s="213" t="s">
        <v>16</v>
      </c>
    </row>
    <row r="69" spans="1:26">
      <c r="J69" s="227" t="s">
        <v>57</v>
      </c>
      <c r="K69" s="215">
        <f>SUM(C67:I67)</f>
        <v>3770</v>
      </c>
      <c r="X69" s="213">
        <v>19</v>
      </c>
      <c r="Y69" s="213">
        <v>3</v>
      </c>
      <c r="Z69" s="213" t="s">
        <v>16</v>
      </c>
    </row>
    <row r="70" spans="1:26">
      <c r="I70" s="228"/>
      <c r="J70" s="227" t="s">
        <v>55</v>
      </c>
      <c r="K70" s="310">
        <f>K69/K67</f>
        <v>4.0690332538234883E-2</v>
      </c>
      <c r="X70" s="213">
        <v>1</v>
      </c>
      <c r="Y70" s="213">
        <v>4</v>
      </c>
      <c r="Z70" s="213" t="s">
        <v>16</v>
      </c>
    </row>
    <row r="71" spans="1:26">
      <c r="C71" s="213"/>
      <c r="K71" s="214"/>
      <c r="N71" s="213"/>
      <c r="X71" s="213">
        <v>2</v>
      </c>
      <c r="Y71" s="213">
        <v>5</v>
      </c>
      <c r="Z71" s="213" t="s">
        <v>16</v>
      </c>
    </row>
    <row r="72" spans="1:26">
      <c r="C72" s="213"/>
      <c r="K72" s="214"/>
      <c r="N72" s="213"/>
      <c r="X72" s="213">
        <v>35</v>
      </c>
      <c r="Y72" s="213">
        <v>6</v>
      </c>
      <c r="Z72" s="213" t="s">
        <v>16</v>
      </c>
    </row>
    <row r="73" spans="1:26">
      <c r="C73" s="213"/>
      <c r="K73" s="214"/>
      <c r="N73" s="213"/>
      <c r="X73" s="213">
        <v>25</v>
      </c>
      <c r="Y73" s="213">
        <v>7</v>
      </c>
      <c r="Z73" s="213" t="s">
        <v>16</v>
      </c>
    </row>
    <row r="74" spans="1:26">
      <c r="C74" s="213"/>
      <c r="K74" s="214"/>
      <c r="N74" s="213"/>
      <c r="X74" s="213">
        <v>10320</v>
      </c>
      <c r="Y74" s="213">
        <v>0</v>
      </c>
      <c r="Z74" s="213" t="s">
        <v>17</v>
      </c>
    </row>
    <row r="75" spans="1:26">
      <c r="C75" s="213"/>
      <c r="K75" s="214"/>
      <c r="N75" s="213"/>
      <c r="X75" s="213">
        <v>39</v>
      </c>
      <c r="Y75" s="213">
        <v>1</v>
      </c>
      <c r="Z75" s="213" t="s">
        <v>17</v>
      </c>
    </row>
    <row r="76" spans="1:26">
      <c r="C76" s="213"/>
      <c r="K76" s="214"/>
      <c r="N76" s="213"/>
      <c r="X76" s="213">
        <v>2</v>
      </c>
      <c r="Y76" s="213">
        <v>2</v>
      </c>
      <c r="Z76" s="213" t="s">
        <v>17</v>
      </c>
    </row>
    <row r="77" spans="1:26">
      <c r="C77" s="213"/>
      <c r="K77" s="214"/>
      <c r="N77" s="213"/>
      <c r="X77" s="213">
        <v>72</v>
      </c>
      <c r="Y77" s="213">
        <v>3</v>
      </c>
      <c r="Z77" s="213" t="s">
        <v>17</v>
      </c>
    </row>
    <row r="78" spans="1:26">
      <c r="C78" s="213"/>
      <c r="K78" s="214"/>
      <c r="N78" s="213"/>
      <c r="X78" s="213">
        <v>3</v>
      </c>
      <c r="Y78" s="213">
        <v>5</v>
      </c>
      <c r="Z78" s="213" t="s">
        <v>17</v>
      </c>
    </row>
    <row r="79" spans="1:26">
      <c r="C79" s="213"/>
      <c r="K79" s="214"/>
      <c r="N79" s="213"/>
      <c r="X79" s="213">
        <v>202</v>
      </c>
      <c r="Y79" s="213">
        <v>6</v>
      </c>
      <c r="Z79" s="213" t="s">
        <v>17</v>
      </c>
    </row>
    <row r="80" spans="1:26">
      <c r="C80" s="213"/>
      <c r="K80" s="214"/>
      <c r="N80" s="213"/>
      <c r="X80" s="213">
        <v>38</v>
      </c>
      <c r="Y80" s="213">
        <v>7</v>
      </c>
      <c r="Z80" s="213" t="s">
        <v>17</v>
      </c>
    </row>
    <row r="81" spans="3:26">
      <c r="C81" s="213"/>
      <c r="K81" s="214"/>
      <c r="N81" s="213"/>
      <c r="X81" s="213">
        <v>2354</v>
      </c>
      <c r="Y81" s="213">
        <v>0</v>
      </c>
      <c r="Z81" s="213" t="s">
        <v>18</v>
      </c>
    </row>
    <row r="82" spans="3:26">
      <c r="C82" s="213"/>
      <c r="K82" s="214"/>
      <c r="N82" s="213"/>
      <c r="X82" s="213">
        <v>51</v>
      </c>
      <c r="Y82" s="213">
        <v>1</v>
      </c>
      <c r="Z82" s="213" t="s">
        <v>18</v>
      </c>
    </row>
    <row r="83" spans="3:26">
      <c r="C83" s="213"/>
      <c r="K83" s="214"/>
      <c r="N83" s="213"/>
      <c r="X83" s="213">
        <v>2</v>
      </c>
      <c r="Y83" s="213">
        <v>2</v>
      </c>
      <c r="Z83" s="213" t="s">
        <v>18</v>
      </c>
    </row>
    <row r="84" spans="3:26">
      <c r="C84" s="213"/>
      <c r="K84" s="214"/>
      <c r="N84" s="213"/>
      <c r="X84" s="213">
        <v>73</v>
      </c>
      <c r="Y84" s="213">
        <v>3</v>
      </c>
      <c r="Z84" s="213" t="s">
        <v>18</v>
      </c>
    </row>
    <row r="85" spans="3:26">
      <c r="C85" s="213"/>
      <c r="K85" s="214"/>
      <c r="N85" s="213"/>
      <c r="X85" s="213">
        <v>2</v>
      </c>
      <c r="Y85" s="213">
        <v>4</v>
      </c>
      <c r="Z85" s="213" t="s">
        <v>18</v>
      </c>
    </row>
    <row r="86" spans="3:26">
      <c r="C86" s="213"/>
      <c r="K86" s="214"/>
      <c r="N86" s="213"/>
      <c r="X86" s="213">
        <v>57</v>
      </c>
      <c r="Y86" s="213">
        <v>6</v>
      </c>
      <c r="Z86" s="213" t="s">
        <v>18</v>
      </c>
    </row>
    <row r="87" spans="3:26">
      <c r="C87" s="213"/>
      <c r="K87" s="214"/>
      <c r="N87" s="213"/>
      <c r="X87" s="213">
        <v>17</v>
      </c>
      <c r="Y87" s="213">
        <v>7</v>
      </c>
      <c r="Z87" s="213" t="s">
        <v>18</v>
      </c>
    </row>
    <row r="88" spans="3:26">
      <c r="C88" s="213"/>
      <c r="K88" s="214"/>
      <c r="N88" s="213"/>
      <c r="X88" s="213">
        <v>4711</v>
      </c>
      <c r="Y88" s="213">
        <v>0</v>
      </c>
      <c r="Z88" s="213" t="s">
        <v>19</v>
      </c>
    </row>
    <row r="89" spans="3:26">
      <c r="C89" s="213"/>
      <c r="K89" s="214"/>
      <c r="N89" s="213"/>
      <c r="X89" s="213">
        <v>9</v>
      </c>
      <c r="Y89" s="213">
        <v>1</v>
      </c>
      <c r="Z89" s="213" t="s">
        <v>19</v>
      </c>
    </row>
    <row r="90" spans="3:26">
      <c r="C90" s="213"/>
      <c r="K90" s="214"/>
      <c r="N90" s="213"/>
      <c r="X90" s="213">
        <v>38</v>
      </c>
      <c r="Y90" s="213">
        <v>3</v>
      </c>
      <c r="Z90" s="213" t="s">
        <v>19</v>
      </c>
    </row>
    <row r="91" spans="3:26">
      <c r="C91" s="213"/>
      <c r="K91" s="214"/>
      <c r="N91" s="213"/>
      <c r="X91" s="213">
        <v>1</v>
      </c>
      <c r="Y91" s="213">
        <v>4</v>
      </c>
      <c r="Z91" s="213" t="s">
        <v>19</v>
      </c>
    </row>
    <row r="92" spans="3:26">
      <c r="C92" s="213"/>
      <c r="K92" s="214"/>
      <c r="N92" s="213"/>
      <c r="X92" s="213">
        <v>64</v>
      </c>
      <c r="Y92" s="213">
        <v>6</v>
      </c>
      <c r="Z92" s="213" t="s">
        <v>19</v>
      </c>
    </row>
    <row r="93" spans="3:26">
      <c r="C93" s="213"/>
      <c r="K93" s="214"/>
      <c r="N93" s="213"/>
      <c r="X93" s="213">
        <v>17</v>
      </c>
      <c r="Y93" s="213">
        <v>7</v>
      </c>
      <c r="Z93" s="213" t="s">
        <v>19</v>
      </c>
    </row>
    <row r="94" spans="3:26">
      <c r="C94" s="213"/>
      <c r="K94" s="214"/>
      <c r="N94" s="213"/>
      <c r="X94" s="213">
        <v>6082</v>
      </c>
      <c r="Y94" s="213">
        <v>0</v>
      </c>
      <c r="Z94" s="213" t="s">
        <v>20</v>
      </c>
    </row>
    <row r="95" spans="3:26">
      <c r="C95" s="213"/>
      <c r="K95" s="214"/>
      <c r="N95" s="213"/>
      <c r="X95" s="213">
        <v>19</v>
      </c>
      <c r="Y95" s="213">
        <v>1</v>
      </c>
      <c r="Z95" s="213" t="s">
        <v>20</v>
      </c>
    </row>
    <row r="96" spans="3:26">
      <c r="C96" s="213"/>
      <c r="K96" s="214"/>
      <c r="N96" s="213"/>
      <c r="X96" s="213">
        <v>24</v>
      </c>
      <c r="Y96" s="213">
        <v>3</v>
      </c>
      <c r="Z96" s="213" t="s">
        <v>20</v>
      </c>
    </row>
    <row r="97" spans="3:26">
      <c r="C97" s="213"/>
      <c r="K97" s="214"/>
      <c r="N97" s="213"/>
      <c r="X97" s="213">
        <v>86</v>
      </c>
      <c r="Y97" s="213">
        <v>6</v>
      </c>
      <c r="Z97" s="213" t="s">
        <v>20</v>
      </c>
    </row>
    <row r="98" spans="3:26">
      <c r="C98" s="213"/>
      <c r="K98" s="214"/>
      <c r="N98" s="213"/>
      <c r="X98" s="213">
        <v>17</v>
      </c>
      <c r="Y98" s="213">
        <v>7</v>
      </c>
      <c r="Z98" s="213" t="s">
        <v>20</v>
      </c>
    </row>
    <row r="99" spans="3:26">
      <c r="C99" s="213"/>
      <c r="K99" s="214"/>
      <c r="N99" s="213"/>
      <c r="X99" s="213">
        <v>2274</v>
      </c>
      <c r="Y99" s="213">
        <v>0</v>
      </c>
      <c r="Z99" s="213" t="s">
        <v>21</v>
      </c>
    </row>
    <row r="100" spans="3:26">
      <c r="C100" s="213"/>
      <c r="K100" s="214"/>
      <c r="N100" s="213"/>
      <c r="X100" s="213">
        <v>22</v>
      </c>
      <c r="Y100" s="213">
        <v>1</v>
      </c>
      <c r="Z100" s="213" t="s">
        <v>21</v>
      </c>
    </row>
    <row r="101" spans="3:26">
      <c r="C101" s="213"/>
      <c r="K101" s="214"/>
      <c r="N101" s="213"/>
      <c r="X101" s="213">
        <v>1</v>
      </c>
      <c r="Y101" s="213">
        <v>2</v>
      </c>
      <c r="Z101" s="213" t="s">
        <v>21</v>
      </c>
    </row>
    <row r="102" spans="3:26">
      <c r="C102" s="213"/>
      <c r="K102" s="214"/>
      <c r="N102" s="213"/>
      <c r="X102" s="213">
        <v>15</v>
      </c>
      <c r="Y102" s="213">
        <v>3</v>
      </c>
      <c r="Z102" s="213" t="s">
        <v>21</v>
      </c>
    </row>
    <row r="103" spans="3:26">
      <c r="C103" s="213"/>
      <c r="K103" s="214"/>
      <c r="N103" s="213"/>
      <c r="X103" s="213">
        <v>41</v>
      </c>
      <c r="Y103" s="213">
        <v>6</v>
      </c>
      <c r="Z103" s="213" t="s">
        <v>21</v>
      </c>
    </row>
    <row r="104" spans="3:26">
      <c r="C104" s="213"/>
      <c r="K104" s="214"/>
      <c r="N104" s="213"/>
      <c r="X104" s="213">
        <v>5</v>
      </c>
      <c r="Y104" s="213">
        <v>7</v>
      </c>
      <c r="Z104" s="213" t="s">
        <v>21</v>
      </c>
    </row>
    <row r="105" spans="3:26">
      <c r="C105" s="213"/>
      <c r="K105" s="214"/>
      <c r="N105" s="213"/>
      <c r="X105" s="213">
        <v>2151</v>
      </c>
      <c r="Y105" s="213">
        <v>0</v>
      </c>
      <c r="Z105" s="213" t="s">
        <v>22</v>
      </c>
    </row>
    <row r="106" spans="3:26">
      <c r="C106" s="213"/>
      <c r="K106" s="214"/>
      <c r="N106" s="213"/>
      <c r="X106" s="213">
        <v>10</v>
      </c>
      <c r="Y106" s="213">
        <v>1</v>
      </c>
      <c r="Z106" s="213" t="s">
        <v>22</v>
      </c>
    </row>
    <row r="107" spans="3:26">
      <c r="C107" s="213"/>
      <c r="K107" s="214"/>
      <c r="N107" s="213"/>
      <c r="X107" s="213">
        <v>24</v>
      </c>
      <c r="Y107" s="213">
        <v>3</v>
      </c>
      <c r="Z107" s="213" t="s">
        <v>22</v>
      </c>
    </row>
    <row r="108" spans="3:26">
      <c r="C108" s="213"/>
      <c r="K108" s="214"/>
      <c r="N108" s="213"/>
      <c r="X108" s="213">
        <v>16</v>
      </c>
      <c r="Y108" s="213">
        <v>6</v>
      </c>
      <c r="Z108" s="213" t="s">
        <v>22</v>
      </c>
    </row>
    <row r="109" spans="3:26">
      <c r="C109" s="213"/>
      <c r="K109" s="214"/>
      <c r="N109" s="213"/>
      <c r="X109" s="213">
        <v>15</v>
      </c>
      <c r="Y109" s="213">
        <v>7</v>
      </c>
      <c r="Z109" s="213" t="s">
        <v>22</v>
      </c>
    </row>
    <row r="110" spans="3:26">
      <c r="C110" s="213"/>
      <c r="K110" s="214"/>
      <c r="N110" s="213"/>
      <c r="X110" s="213">
        <v>3750</v>
      </c>
      <c r="Y110" s="213">
        <v>0</v>
      </c>
      <c r="Z110" s="213" t="s">
        <v>23</v>
      </c>
    </row>
    <row r="111" spans="3:26">
      <c r="C111" s="213"/>
      <c r="K111" s="214"/>
      <c r="N111" s="213"/>
      <c r="X111" s="213">
        <v>18</v>
      </c>
      <c r="Y111" s="213">
        <v>1</v>
      </c>
      <c r="Z111" s="213" t="s">
        <v>23</v>
      </c>
    </row>
    <row r="112" spans="3:26">
      <c r="C112" s="213"/>
      <c r="K112" s="214"/>
      <c r="N112" s="213"/>
      <c r="X112" s="213">
        <v>1</v>
      </c>
      <c r="Y112" s="213">
        <v>2</v>
      </c>
      <c r="Z112" s="213" t="s">
        <v>23</v>
      </c>
    </row>
    <row r="113" spans="3:26">
      <c r="C113" s="213"/>
      <c r="K113" s="214"/>
      <c r="N113" s="213"/>
      <c r="X113" s="213">
        <v>19</v>
      </c>
      <c r="Y113" s="213">
        <v>3</v>
      </c>
      <c r="Z113" s="213" t="s">
        <v>23</v>
      </c>
    </row>
    <row r="114" spans="3:26">
      <c r="C114" s="213"/>
      <c r="K114" s="214"/>
      <c r="N114" s="213"/>
      <c r="X114" s="213">
        <v>1</v>
      </c>
      <c r="Y114" s="213">
        <v>4</v>
      </c>
      <c r="Z114" s="213" t="s">
        <v>23</v>
      </c>
    </row>
    <row r="115" spans="3:26">
      <c r="C115" s="213"/>
      <c r="K115" s="214"/>
      <c r="N115" s="213"/>
      <c r="X115" s="213">
        <v>23</v>
      </c>
      <c r="Y115" s="213">
        <v>6</v>
      </c>
      <c r="Z115" s="213" t="s">
        <v>23</v>
      </c>
    </row>
    <row r="116" spans="3:26">
      <c r="C116" s="213"/>
      <c r="K116" s="214"/>
      <c r="N116" s="213"/>
      <c r="X116" s="213">
        <v>10</v>
      </c>
      <c r="Y116" s="213">
        <v>7</v>
      </c>
      <c r="Z116" s="213" t="s">
        <v>23</v>
      </c>
    </row>
    <row r="117" spans="3:26">
      <c r="C117" s="213"/>
      <c r="K117" s="214"/>
      <c r="N117" s="213"/>
      <c r="X117" s="213">
        <v>603</v>
      </c>
      <c r="Y117" s="213">
        <v>0</v>
      </c>
      <c r="Z117" s="213" t="s">
        <v>24</v>
      </c>
    </row>
    <row r="118" spans="3:26">
      <c r="C118" s="213"/>
      <c r="K118" s="214"/>
      <c r="N118" s="213"/>
      <c r="X118" s="213">
        <v>22</v>
      </c>
      <c r="Y118" s="213">
        <v>1</v>
      </c>
      <c r="Z118" s="213" t="s">
        <v>24</v>
      </c>
    </row>
    <row r="119" spans="3:26">
      <c r="C119" s="213"/>
      <c r="K119" s="214"/>
      <c r="N119" s="213"/>
      <c r="X119" s="213">
        <v>2</v>
      </c>
      <c r="Y119" s="213">
        <v>2</v>
      </c>
      <c r="Z119" s="213" t="s">
        <v>24</v>
      </c>
    </row>
    <row r="120" spans="3:26">
      <c r="C120" s="213"/>
      <c r="K120" s="214"/>
      <c r="N120" s="213"/>
      <c r="X120" s="213">
        <v>24</v>
      </c>
      <c r="Y120" s="213">
        <v>3</v>
      </c>
      <c r="Z120" s="213" t="s">
        <v>24</v>
      </c>
    </row>
    <row r="121" spans="3:26">
      <c r="C121" s="213"/>
      <c r="K121" s="214"/>
      <c r="N121" s="213"/>
      <c r="X121" s="213">
        <v>28</v>
      </c>
      <c r="Y121" s="213">
        <v>6</v>
      </c>
      <c r="Z121" s="213" t="s">
        <v>24</v>
      </c>
    </row>
    <row r="122" spans="3:26">
      <c r="C122" s="213"/>
      <c r="K122" s="214"/>
      <c r="N122" s="213"/>
      <c r="X122" s="213">
        <v>7</v>
      </c>
      <c r="Y122" s="213">
        <v>7</v>
      </c>
      <c r="Z122" s="213" t="s">
        <v>24</v>
      </c>
    </row>
    <row r="123" spans="3:26">
      <c r="C123" s="213"/>
      <c r="K123" s="214"/>
      <c r="N123" s="213"/>
      <c r="X123" s="213">
        <v>2822</v>
      </c>
      <c r="Y123" s="213">
        <v>0</v>
      </c>
      <c r="Z123" s="213" t="s">
        <v>25</v>
      </c>
    </row>
    <row r="124" spans="3:26">
      <c r="C124" s="213"/>
      <c r="K124" s="214"/>
      <c r="N124" s="213"/>
      <c r="X124" s="213">
        <v>12</v>
      </c>
      <c r="Y124" s="213">
        <v>1</v>
      </c>
      <c r="Z124" s="213" t="s">
        <v>25</v>
      </c>
    </row>
    <row r="125" spans="3:26">
      <c r="C125" s="213"/>
      <c r="K125" s="214"/>
      <c r="N125" s="213"/>
      <c r="X125" s="213">
        <v>2</v>
      </c>
      <c r="Y125" s="213">
        <v>2</v>
      </c>
      <c r="Z125" s="213" t="s">
        <v>25</v>
      </c>
    </row>
    <row r="126" spans="3:26">
      <c r="C126" s="213"/>
      <c r="K126" s="214"/>
      <c r="N126" s="213"/>
      <c r="X126" s="213">
        <v>25</v>
      </c>
      <c r="Y126" s="213">
        <v>3</v>
      </c>
      <c r="Z126" s="213" t="s">
        <v>25</v>
      </c>
    </row>
    <row r="127" spans="3:26">
      <c r="C127" s="213"/>
      <c r="K127" s="214"/>
      <c r="N127" s="213"/>
      <c r="X127" s="213">
        <v>30</v>
      </c>
      <c r="Y127" s="213">
        <v>6</v>
      </c>
      <c r="Z127" s="213" t="s">
        <v>25</v>
      </c>
    </row>
    <row r="128" spans="3:26">
      <c r="C128" s="213"/>
      <c r="K128" s="214"/>
      <c r="N128" s="213"/>
      <c r="X128" s="213">
        <v>14</v>
      </c>
      <c r="Y128" s="213">
        <v>7</v>
      </c>
      <c r="Z128" s="213" t="s">
        <v>25</v>
      </c>
    </row>
    <row r="129" spans="3:26">
      <c r="C129" s="213"/>
      <c r="K129" s="214"/>
      <c r="N129" s="213"/>
      <c r="X129" s="213">
        <v>7135</v>
      </c>
      <c r="Y129" s="213">
        <v>0</v>
      </c>
      <c r="Z129" s="213" t="s">
        <v>26</v>
      </c>
    </row>
    <row r="130" spans="3:26">
      <c r="C130" s="213"/>
      <c r="K130" s="214"/>
      <c r="N130" s="213"/>
      <c r="X130" s="213">
        <v>13</v>
      </c>
      <c r="Y130" s="213">
        <v>1</v>
      </c>
      <c r="Z130" s="213" t="s">
        <v>26</v>
      </c>
    </row>
    <row r="131" spans="3:26">
      <c r="C131" s="213"/>
      <c r="K131" s="214"/>
      <c r="N131" s="213"/>
      <c r="X131" s="213">
        <v>33</v>
      </c>
      <c r="Y131" s="213">
        <v>3</v>
      </c>
      <c r="Z131" s="213" t="s">
        <v>26</v>
      </c>
    </row>
    <row r="132" spans="3:26">
      <c r="C132" s="213"/>
      <c r="K132" s="214"/>
      <c r="N132" s="213"/>
      <c r="X132" s="213">
        <v>3</v>
      </c>
      <c r="Y132" s="213">
        <v>5</v>
      </c>
      <c r="Z132" s="213" t="s">
        <v>26</v>
      </c>
    </row>
    <row r="133" spans="3:26">
      <c r="C133" s="213"/>
      <c r="K133" s="214"/>
      <c r="N133" s="213"/>
      <c r="X133" s="213">
        <v>85</v>
      </c>
      <c r="Y133" s="213">
        <v>6</v>
      </c>
      <c r="Z133" s="213" t="s">
        <v>26</v>
      </c>
    </row>
    <row r="134" spans="3:26">
      <c r="C134" s="213"/>
      <c r="K134" s="214"/>
      <c r="N134" s="213"/>
      <c r="X134" s="213">
        <v>22</v>
      </c>
      <c r="Y134" s="213">
        <v>7</v>
      </c>
      <c r="Z134" s="213" t="s">
        <v>26</v>
      </c>
    </row>
    <row r="135" spans="3:26">
      <c r="C135" s="213"/>
      <c r="K135" s="214"/>
      <c r="N135" s="213"/>
      <c r="X135" s="213">
        <v>8071</v>
      </c>
      <c r="Y135" s="213">
        <v>0</v>
      </c>
      <c r="Z135" s="213" t="s">
        <v>27</v>
      </c>
    </row>
    <row r="136" spans="3:26">
      <c r="C136" s="213"/>
      <c r="K136" s="214"/>
      <c r="N136" s="213"/>
      <c r="X136" s="213">
        <v>48</v>
      </c>
      <c r="Y136" s="213">
        <v>1</v>
      </c>
      <c r="Z136" s="213" t="s">
        <v>27</v>
      </c>
    </row>
    <row r="137" spans="3:26">
      <c r="C137" s="213"/>
      <c r="K137" s="214"/>
      <c r="N137" s="213"/>
      <c r="X137" s="213">
        <v>5</v>
      </c>
      <c r="Y137" s="213">
        <v>2</v>
      </c>
      <c r="Z137" s="213" t="s">
        <v>27</v>
      </c>
    </row>
    <row r="138" spans="3:26">
      <c r="C138" s="213"/>
      <c r="K138" s="214"/>
      <c r="N138" s="213"/>
      <c r="X138" s="213">
        <v>62</v>
      </c>
      <c r="Y138" s="213">
        <v>3</v>
      </c>
      <c r="Z138" s="213" t="s">
        <v>27</v>
      </c>
    </row>
    <row r="139" spans="3:26">
      <c r="C139" s="213"/>
      <c r="K139" s="214"/>
      <c r="N139" s="213"/>
      <c r="X139" s="213">
        <v>1</v>
      </c>
      <c r="Y139" s="213">
        <v>4</v>
      </c>
      <c r="Z139" s="213" t="s">
        <v>27</v>
      </c>
    </row>
    <row r="140" spans="3:26">
      <c r="C140" s="213"/>
      <c r="K140" s="214"/>
      <c r="N140" s="213"/>
      <c r="X140" s="213">
        <v>313</v>
      </c>
      <c r="Y140" s="213">
        <v>6</v>
      </c>
      <c r="Z140" s="213" t="s">
        <v>27</v>
      </c>
    </row>
    <row r="141" spans="3:26">
      <c r="C141" s="213"/>
      <c r="K141" s="214"/>
      <c r="N141" s="213"/>
      <c r="X141" s="213">
        <v>58</v>
      </c>
      <c r="Y141" s="213">
        <v>7</v>
      </c>
      <c r="Z141" s="213" t="s">
        <v>27</v>
      </c>
    </row>
    <row r="142" spans="3:26">
      <c r="C142" s="213"/>
      <c r="K142" s="214"/>
      <c r="N142" s="213"/>
      <c r="X142" s="213">
        <v>12504</v>
      </c>
      <c r="Y142" s="213">
        <v>0</v>
      </c>
      <c r="Z142" s="213" t="s">
        <v>28</v>
      </c>
    </row>
    <row r="143" spans="3:26">
      <c r="C143" s="213"/>
      <c r="K143" s="214"/>
      <c r="N143" s="213"/>
      <c r="X143" s="213">
        <v>108</v>
      </c>
      <c r="Y143" s="213">
        <v>1</v>
      </c>
      <c r="Z143" s="213" t="s">
        <v>28</v>
      </c>
    </row>
    <row r="144" spans="3:26">
      <c r="C144" s="213"/>
      <c r="K144" s="214"/>
      <c r="N144" s="213"/>
      <c r="X144" s="213">
        <v>6</v>
      </c>
      <c r="Y144" s="213">
        <v>2</v>
      </c>
      <c r="Z144" s="213" t="s">
        <v>28</v>
      </c>
    </row>
    <row r="145" spans="3:26">
      <c r="C145" s="213"/>
      <c r="K145" s="214"/>
      <c r="N145" s="213"/>
      <c r="X145" s="213">
        <v>152</v>
      </c>
      <c r="Y145" s="213">
        <v>3</v>
      </c>
      <c r="Z145" s="213" t="s">
        <v>28</v>
      </c>
    </row>
    <row r="146" spans="3:26">
      <c r="C146" s="213"/>
      <c r="K146" s="214"/>
      <c r="N146" s="213"/>
      <c r="X146" s="213">
        <v>6</v>
      </c>
      <c r="Y146" s="213">
        <v>4</v>
      </c>
      <c r="Z146" s="213" t="s">
        <v>28</v>
      </c>
    </row>
    <row r="147" spans="3:26">
      <c r="C147" s="213"/>
      <c r="K147" s="214"/>
      <c r="N147" s="213"/>
      <c r="X147" s="213">
        <v>2</v>
      </c>
      <c r="Y147" s="213">
        <v>5</v>
      </c>
      <c r="Z147" s="213" t="s">
        <v>28</v>
      </c>
    </row>
    <row r="148" spans="3:26">
      <c r="C148" s="213"/>
      <c r="K148" s="214"/>
      <c r="N148" s="213"/>
      <c r="X148" s="213">
        <v>534</v>
      </c>
      <c r="Y148" s="213">
        <v>6</v>
      </c>
      <c r="Z148" s="213" t="s">
        <v>28</v>
      </c>
    </row>
    <row r="149" spans="3:26">
      <c r="C149" s="213"/>
      <c r="K149" s="214"/>
      <c r="N149" s="213"/>
      <c r="X149" s="213">
        <v>132</v>
      </c>
      <c r="Y149" s="213">
        <v>7</v>
      </c>
      <c r="Z149" s="213" t="s">
        <v>28</v>
      </c>
    </row>
    <row r="150" spans="3:26">
      <c r="C150" s="213"/>
      <c r="K150" s="214"/>
      <c r="N150" s="213"/>
      <c r="X150" s="213">
        <v>6260</v>
      </c>
      <c r="Y150" s="213">
        <v>0</v>
      </c>
      <c r="Z150" s="213" t="s">
        <v>29</v>
      </c>
    </row>
    <row r="151" spans="3:26">
      <c r="C151" s="213"/>
      <c r="K151" s="214"/>
      <c r="N151" s="213"/>
      <c r="X151" s="213">
        <v>12</v>
      </c>
      <c r="Y151" s="213">
        <v>1</v>
      </c>
      <c r="Z151" s="213" t="s">
        <v>29</v>
      </c>
    </row>
    <row r="152" spans="3:26">
      <c r="C152" s="213"/>
      <c r="K152" s="214"/>
      <c r="N152" s="213"/>
      <c r="X152" s="213">
        <v>31</v>
      </c>
      <c r="Y152" s="213">
        <v>3</v>
      </c>
      <c r="Z152" s="213" t="s">
        <v>29</v>
      </c>
    </row>
    <row r="153" spans="3:26">
      <c r="C153" s="213"/>
      <c r="K153" s="214"/>
      <c r="N153" s="213"/>
      <c r="X153" s="213">
        <v>1</v>
      </c>
      <c r="Y153" s="213">
        <v>5</v>
      </c>
      <c r="Z153" s="213" t="s">
        <v>29</v>
      </c>
    </row>
    <row r="154" spans="3:26">
      <c r="C154" s="213"/>
      <c r="K154" s="214"/>
      <c r="N154" s="213"/>
      <c r="X154" s="213">
        <v>44</v>
      </c>
      <c r="Y154" s="213">
        <v>6</v>
      </c>
      <c r="Z154" s="213" t="s">
        <v>29</v>
      </c>
    </row>
    <row r="155" spans="3:26">
      <c r="C155" s="213"/>
      <c r="K155" s="214"/>
      <c r="N155" s="213"/>
      <c r="X155" s="213">
        <v>20</v>
      </c>
      <c r="Y155" s="213">
        <v>7</v>
      </c>
      <c r="Z155" s="213" t="s">
        <v>29</v>
      </c>
    </row>
    <row r="156" spans="3:26">
      <c r="C156" s="213"/>
      <c r="K156" s="214"/>
      <c r="N156" s="213"/>
    </row>
    <row r="157" spans="3:26">
      <c r="C157" s="213"/>
      <c r="K157" s="214"/>
      <c r="N157" s="213"/>
    </row>
    <row r="158" spans="3:26">
      <c r="C158" s="213"/>
      <c r="K158" s="214"/>
      <c r="N158" s="213"/>
    </row>
    <row r="159" spans="3:26">
      <c r="C159" s="213"/>
      <c r="K159" s="214"/>
      <c r="N159" s="213"/>
    </row>
    <row r="160" spans="3:26">
      <c r="C160" s="213"/>
      <c r="K160" s="214"/>
      <c r="N160" s="213"/>
    </row>
    <row r="161" spans="3:14">
      <c r="C161" s="213"/>
      <c r="K161" s="214"/>
      <c r="N161" s="213"/>
    </row>
    <row r="162" spans="3:14">
      <c r="C162" s="213"/>
      <c r="K162" s="214"/>
      <c r="N162" s="213"/>
    </row>
    <row r="163" spans="3:14">
      <c r="C163" s="213"/>
      <c r="K163" s="214"/>
      <c r="N163" s="213"/>
    </row>
    <row r="164" spans="3:14">
      <c r="C164" s="213"/>
      <c r="K164" s="214"/>
      <c r="N164" s="213"/>
    </row>
    <row r="165" spans="3:14">
      <c r="C165" s="213"/>
      <c r="K165" s="214"/>
      <c r="N165" s="213"/>
    </row>
    <row r="166" spans="3:14">
      <c r="C166" s="213"/>
      <c r="K166" s="214"/>
      <c r="N166" s="213"/>
    </row>
    <row r="167" spans="3:14">
      <c r="C167" s="213"/>
      <c r="K167" s="214"/>
      <c r="N167" s="213"/>
    </row>
    <row r="168" spans="3:14">
      <c r="C168" s="213"/>
      <c r="K168" s="214"/>
      <c r="N168" s="213"/>
    </row>
    <row r="169" spans="3:14">
      <c r="C169" s="213"/>
      <c r="K169" s="214"/>
      <c r="N169" s="213"/>
    </row>
    <row r="170" spans="3:14">
      <c r="C170" s="213"/>
      <c r="K170" s="214"/>
      <c r="N170" s="213"/>
    </row>
    <row r="171" spans="3:14">
      <c r="C171" s="213"/>
      <c r="K171" s="214"/>
      <c r="N171" s="213"/>
    </row>
    <row r="172" spans="3:14">
      <c r="C172" s="213"/>
      <c r="K172" s="214"/>
      <c r="N172" s="213"/>
    </row>
    <row r="173" spans="3:14">
      <c r="C173" s="213"/>
      <c r="K173" s="214"/>
      <c r="N173" s="213"/>
    </row>
    <row r="174" spans="3:14">
      <c r="C174" s="213"/>
      <c r="K174" s="214"/>
      <c r="N174" s="213"/>
    </row>
    <row r="175" spans="3:14">
      <c r="C175" s="213"/>
      <c r="K175" s="214"/>
      <c r="N175" s="213"/>
    </row>
    <row r="176" spans="3:14">
      <c r="C176" s="213"/>
      <c r="K176" s="214"/>
      <c r="N176" s="213"/>
    </row>
    <row r="177" spans="3:14">
      <c r="C177" s="213"/>
      <c r="K177" s="214"/>
      <c r="N177" s="213"/>
    </row>
    <row r="178" spans="3:14">
      <c r="C178" s="213"/>
      <c r="K178" s="214"/>
      <c r="N178" s="213"/>
    </row>
    <row r="179" spans="3:14">
      <c r="C179" s="213"/>
      <c r="K179" s="214"/>
      <c r="N179" s="213"/>
    </row>
    <row r="180" spans="3:14">
      <c r="C180" s="213"/>
      <c r="K180" s="214"/>
      <c r="N180" s="213"/>
    </row>
    <row r="181" spans="3:14">
      <c r="C181" s="213"/>
      <c r="K181" s="214"/>
      <c r="N181" s="213"/>
    </row>
    <row r="182" spans="3:14">
      <c r="C182" s="213"/>
      <c r="K182" s="214"/>
      <c r="N182" s="213"/>
    </row>
    <row r="183" spans="3:14">
      <c r="C183" s="213"/>
      <c r="K183" s="214"/>
      <c r="N183" s="213"/>
    </row>
    <row r="184" spans="3:14">
      <c r="C184" s="213"/>
      <c r="K184" s="214"/>
      <c r="N184" s="213"/>
    </row>
    <row r="185" spans="3:14">
      <c r="C185" s="213"/>
      <c r="K185" s="214"/>
      <c r="N185" s="213"/>
    </row>
    <row r="186" spans="3:14">
      <c r="C186" s="213"/>
      <c r="K186" s="214"/>
      <c r="N186" s="213"/>
    </row>
    <row r="187" spans="3:14">
      <c r="C187" s="213"/>
      <c r="K187" s="214"/>
      <c r="N187" s="213"/>
    </row>
    <row r="188" spans="3:14">
      <c r="C188" s="213"/>
      <c r="K188" s="214"/>
      <c r="N188" s="213"/>
    </row>
    <row r="189" spans="3:14">
      <c r="C189" s="213"/>
      <c r="K189" s="214"/>
      <c r="N189" s="213"/>
    </row>
    <row r="190" spans="3:14">
      <c r="C190" s="213"/>
      <c r="K190" s="214"/>
      <c r="N190" s="213"/>
    </row>
    <row r="191" spans="3:14">
      <c r="C191" s="213"/>
      <c r="K191" s="214"/>
      <c r="N191" s="213"/>
    </row>
    <row r="192" spans="3:14">
      <c r="C192" s="213"/>
      <c r="K192" s="214"/>
      <c r="N192" s="213"/>
    </row>
    <row r="193" spans="3:14">
      <c r="C193" s="213"/>
      <c r="K193" s="214"/>
      <c r="N193" s="213"/>
    </row>
    <row r="194" spans="3:14">
      <c r="C194" s="213"/>
      <c r="K194" s="214"/>
      <c r="N194" s="213"/>
    </row>
    <row r="195" spans="3:14">
      <c r="C195" s="213"/>
      <c r="K195" s="214"/>
      <c r="N195" s="213"/>
    </row>
    <row r="196" spans="3:14">
      <c r="C196" s="213"/>
      <c r="K196" s="214"/>
      <c r="N196" s="213"/>
    </row>
    <row r="197" spans="3:14">
      <c r="C197" s="213"/>
      <c r="K197" s="214"/>
      <c r="N197" s="213"/>
    </row>
    <row r="198" spans="3:14">
      <c r="C198" s="213"/>
      <c r="K198" s="214"/>
      <c r="N198" s="213"/>
    </row>
    <row r="199" spans="3:14">
      <c r="C199" s="213"/>
      <c r="K199" s="214"/>
      <c r="N199" s="213"/>
    </row>
    <row r="200" spans="3:14">
      <c r="C200" s="213"/>
      <c r="K200" s="214"/>
      <c r="N200" s="213"/>
    </row>
    <row r="201" spans="3:14">
      <c r="C201" s="213"/>
      <c r="K201" s="214"/>
      <c r="N201" s="213"/>
    </row>
    <row r="202" spans="3:14">
      <c r="C202" s="213"/>
      <c r="K202" s="214"/>
      <c r="N202" s="213"/>
    </row>
    <row r="203" spans="3:14">
      <c r="C203" s="213"/>
      <c r="K203" s="214"/>
      <c r="N203" s="213"/>
    </row>
    <row r="204" spans="3:14">
      <c r="C204" s="213"/>
      <c r="K204" s="214"/>
      <c r="N204" s="213"/>
    </row>
    <row r="205" spans="3:14">
      <c r="C205" s="213"/>
      <c r="K205" s="214"/>
      <c r="N205" s="213"/>
    </row>
    <row r="206" spans="3:14">
      <c r="C206" s="213"/>
      <c r="K206" s="214"/>
      <c r="N206" s="213"/>
    </row>
    <row r="207" spans="3:14">
      <c r="C207" s="213"/>
      <c r="K207" s="214"/>
      <c r="N207" s="213"/>
    </row>
    <row r="208" spans="3:14">
      <c r="C208" s="213"/>
      <c r="K208" s="214"/>
      <c r="N208" s="213"/>
    </row>
    <row r="209" spans="3:14">
      <c r="C209" s="213"/>
      <c r="K209" s="214"/>
      <c r="N209" s="213"/>
    </row>
    <row r="210" spans="3:14">
      <c r="C210" s="213"/>
      <c r="K210" s="214"/>
      <c r="N210" s="213"/>
    </row>
    <row r="211" spans="3:14">
      <c r="C211" s="213"/>
      <c r="K211" s="214"/>
      <c r="N211" s="213"/>
    </row>
    <row r="212" spans="3:14">
      <c r="C212" s="213"/>
      <c r="K212" s="214"/>
      <c r="N212" s="213"/>
    </row>
    <row r="213" spans="3:14">
      <c r="C213" s="213"/>
      <c r="K213" s="214"/>
      <c r="N213" s="213"/>
    </row>
    <row r="214" spans="3:14">
      <c r="C214" s="213"/>
      <c r="K214" s="214"/>
      <c r="N214" s="213"/>
    </row>
    <row r="215" spans="3:14">
      <c r="C215" s="213"/>
      <c r="K215" s="214"/>
      <c r="N215" s="213"/>
    </row>
    <row r="216" spans="3:14">
      <c r="C216" s="213"/>
      <c r="K216" s="214"/>
      <c r="N216" s="213"/>
    </row>
    <row r="217" spans="3:14">
      <c r="C217" s="213"/>
      <c r="K217" s="214"/>
      <c r="N217" s="213"/>
    </row>
    <row r="218" spans="3:14">
      <c r="C218" s="213"/>
      <c r="K218" s="214"/>
      <c r="N218" s="213"/>
    </row>
    <row r="219" spans="3:14">
      <c r="C219" s="213"/>
      <c r="K219" s="214"/>
      <c r="N219" s="213"/>
    </row>
    <row r="220" spans="3:14">
      <c r="C220" s="213"/>
      <c r="K220" s="214"/>
      <c r="N220" s="213"/>
    </row>
    <row r="221" spans="3:14">
      <c r="C221" s="213"/>
      <c r="K221" s="214"/>
      <c r="N221" s="213"/>
    </row>
    <row r="222" spans="3:14">
      <c r="C222" s="213"/>
      <c r="K222" s="214"/>
      <c r="N222" s="213"/>
    </row>
    <row r="223" spans="3:14">
      <c r="C223" s="213"/>
      <c r="K223" s="214"/>
      <c r="N223" s="213"/>
    </row>
    <row r="224" spans="3:14">
      <c r="C224" s="213"/>
      <c r="K224" s="214"/>
      <c r="N224" s="213"/>
    </row>
    <row r="225" spans="3:14">
      <c r="C225" s="213"/>
      <c r="K225" s="214"/>
      <c r="N225" s="213"/>
    </row>
    <row r="226" spans="3:14">
      <c r="C226" s="213"/>
      <c r="K226" s="214"/>
      <c r="N226" s="213"/>
    </row>
    <row r="227" spans="3:14">
      <c r="C227" s="213"/>
      <c r="K227" s="214"/>
      <c r="N227" s="213"/>
    </row>
    <row r="228" spans="3:14">
      <c r="C228" s="213"/>
      <c r="K228" s="214"/>
      <c r="N228" s="213"/>
    </row>
    <row r="229" spans="3:14">
      <c r="C229" s="213"/>
      <c r="K229" s="214"/>
      <c r="N229" s="213"/>
    </row>
    <row r="230" spans="3:14">
      <c r="C230" s="213"/>
      <c r="K230" s="214"/>
      <c r="N230" s="213"/>
    </row>
    <row r="231" spans="3:14">
      <c r="C231" s="213"/>
      <c r="K231" s="214"/>
      <c r="N231" s="213"/>
    </row>
    <row r="232" spans="3:14">
      <c r="C232" s="213"/>
      <c r="K232" s="214"/>
      <c r="N232" s="213"/>
    </row>
    <row r="233" spans="3:14">
      <c r="C233" s="213"/>
      <c r="K233" s="214"/>
      <c r="N233" s="213"/>
    </row>
    <row r="234" spans="3:14">
      <c r="C234" s="213"/>
      <c r="K234" s="214"/>
      <c r="N234" s="213"/>
    </row>
    <row r="235" spans="3:14">
      <c r="C235" s="213"/>
      <c r="K235" s="214"/>
      <c r="N235" s="213"/>
    </row>
    <row r="236" spans="3:14">
      <c r="C236" s="213"/>
      <c r="K236" s="214"/>
      <c r="N236" s="213"/>
    </row>
    <row r="237" spans="3:14">
      <c r="C237" s="213"/>
      <c r="K237" s="214"/>
      <c r="N237" s="213"/>
    </row>
    <row r="238" spans="3:14">
      <c r="C238" s="213"/>
      <c r="K238" s="214"/>
      <c r="N238" s="213"/>
    </row>
    <row r="239" spans="3:14">
      <c r="C239" s="213"/>
      <c r="K239" s="214"/>
      <c r="N239" s="213"/>
    </row>
    <row r="240" spans="3:14">
      <c r="C240" s="213"/>
      <c r="K240" s="214"/>
      <c r="N240" s="213"/>
    </row>
    <row r="241" spans="3:14">
      <c r="C241" s="213"/>
      <c r="K241" s="214"/>
      <c r="N241" s="213"/>
    </row>
    <row r="242" spans="3:14">
      <c r="C242" s="213"/>
      <c r="K242" s="214"/>
      <c r="N242" s="213"/>
    </row>
    <row r="243" spans="3:14">
      <c r="C243" s="213"/>
      <c r="K243" s="214"/>
      <c r="N243" s="213"/>
    </row>
    <row r="244" spans="3:14">
      <c r="C244" s="213"/>
      <c r="K244" s="214"/>
      <c r="N244" s="213"/>
    </row>
    <row r="245" spans="3:14">
      <c r="C245" s="213"/>
      <c r="K245" s="214"/>
      <c r="N245" s="213"/>
    </row>
    <row r="246" spans="3:14">
      <c r="C246" s="213"/>
      <c r="K246" s="214"/>
      <c r="N246" s="213"/>
    </row>
    <row r="247" spans="3:14">
      <c r="C247" s="213"/>
      <c r="K247" s="214"/>
      <c r="N247" s="213"/>
    </row>
    <row r="248" spans="3:14">
      <c r="C248" s="213"/>
      <c r="K248" s="214"/>
      <c r="N248" s="213"/>
    </row>
    <row r="249" spans="3:14">
      <c r="C249" s="213"/>
      <c r="K249" s="214"/>
      <c r="N249" s="213"/>
    </row>
    <row r="250" spans="3:14">
      <c r="C250" s="213"/>
      <c r="K250" s="214"/>
      <c r="N250" s="213"/>
    </row>
    <row r="251" spans="3:14">
      <c r="C251" s="213"/>
      <c r="K251" s="214"/>
      <c r="N251" s="213"/>
    </row>
    <row r="252" spans="3:14">
      <c r="C252" s="213"/>
      <c r="K252" s="214"/>
      <c r="N252" s="213"/>
    </row>
    <row r="253" spans="3:14">
      <c r="C253" s="213"/>
      <c r="K253" s="214"/>
      <c r="N253" s="213"/>
    </row>
    <row r="254" spans="3:14">
      <c r="C254" s="213"/>
      <c r="K254" s="214"/>
      <c r="N254" s="213"/>
    </row>
    <row r="255" spans="3:14">
      <c r="C255" s="213"/>
      <c r="K255" s="214"/>
      <c r="N255" s="213"/>
    </row>
    <row r="256" spans="3:14">
      <c r="C256" s="213"/>
      <c r="K256" s="214"/>
      <c r="N256" s="213"/>
    </row>
    <row r="257" spans="3:14">
      <c r="C257" s="213"/>
      <c r="K257" s="214"/>
      <c r="N257" s="213"/>
    </row>
    <row r="258" spans="3:14">
      <c r="C258" s="213"/>
      <c r="K258" s="214"/>
      <c r="N258" s="213"/>
    </row>
    <row r="259" spans="3:14">
      <c r="C259" s="213"/>
      <c r="K259" s="214"/>
      <c r="N259" s="213"/>
    </row>
    <row r="260" spans="3:14">
      <c r="C260" s="213"/>
      <c r="K260" s="214"/>
      <c r="N260" s="213"/>
    </row>
    <row r="261" spans="3:14">
      <c r="C261" s="213"/>
      <c r="K261" s="214"/>
      <c r="N261" s="213"/>
    </row>
    <row r="262" spans="3:14">
      <c r="C262" s="213"/>
      <c r="K262" s="214"/>
      <c r="N262" s="213"/>
    </row>
    <row r="263" spans="3:14">
      <c r="C263" s="213"/>
      <c r="K263" s="214"/>
      <c r="N263" s="213"/>
    </row>
    <row r="264" spans="3:14">
      <c r="C264" s="213"/>
      <c r="K264" s="214"/>
      <c r="N264" s="213"/>
    </row>
    <row r="265" spans="3:14">
      <c r="C265" s="213"/>
      <c r="K265" s="214"/>
      <c r="N265" s="213"/>
    </row>
    <row r="266" spans="3:14">
      <c r="C266" s="213"/>
      <c r="K266" s="214"/>
      <c r="N266" s="213"/>
    </row>
    <row r="267" spans="3:14">
      <c r="C267" s="213"/>
      <c r="K267" s="214"/>
      <c r="N267" s="213"/>
    </row>
    <row r="268" spans="3:14">
      <c r="C268" s="213"/>
      <c r="K268" s="214"/>
      <c r="N268" s="213"/>
    </row>
    <row r="269" spans="3:14">
      <c r="C269" s="213"/>
      <c r="K269" s="214"/>
      <c r="N269" s="213"/>
    </row>
    <row r="270" spans="3:14">
      <c r="C270" s="213"/>
      <c r="K270" s="214"/>
      <c r="N270" s="213"/>
    </row>
    <row r="271" spans="3:14">
      <c r="C271" s="213"/>
      <c r="K271" s="214"/>
      <c r="N271" s="213"/>
    </row>
    <row r="272" spans="3:14">
      <c r="C272" s="213"/>
      <c r="K272" s="214"/>
      <c r="N272" s="213"/>
    </row>
    <row r="273" spans="3:14">
      <c r="C273" s="213"/>
      <c r="K273" s="214"/>
      <c r="N273" s="213"/>
    </row>
    <row r="274" spans="3:14">
      <c r="C274" s="213"/>
      <c r="K274" s="214"/>
      <c r="N274" s="213"/>
    </row>
    <row r="275" spans="3:14">
      <c r="C275" s="213"/>
      <c r="K275" s="214"/>
      <c r="N275" s="213"/>
    </row>
    <row r="276" spans="3:14">
      <c r="C276" s="213"/>
      <c r="K276" s="214"/>
      <c r="N276" s="213"/>
    </row>
    <row r="277" spans="3:14">
      <c r="C277" s="213"/>
      <c r="K277" s="214"/>
      <c r="N277" s="213"/>
    </row>
    <row r="278" spans="3:14">
      <c r="C278" s="213"/>
      <c r="K278" s="214"/>
      <c r="N278" s="213"/>
    </row>
    <row r="279" spans="3:14">
      <c r="C279" s="213"/>
      <c r="K279" s="214"/>
      <c r="N279" s="213"/>
    </row>
    <row r="280" spans="3:14">
      <c r="C280" s="213"/>
      <c r="K280" s="214"/>
      <c r="N280" s="213"/>
    </row>
    <row r="281" spans="3:14">
      <c r="C281" s="213"/>
      <c r="K281" s="214"/>
      <c r="N281" s="213"/>
    </row>
    <row r="282" spans="3:14">
      <c r="C282" s="213"/>
      <c r="K282" s="214"/>
      <c r="N282" s="213"/>
    </row>
    <row r="283" spans="3:14">
      <c r="C283" s="213"/>
      <c r="K283" s="214"/>
      <c r="N283" s="213"/>
    </row>
    <row r="284" spans="3:14">
      <c r="C284" s="213"/>
      <c r="K284" s="214"/>
      <c r="N284" s="213"/>
    </row>
    <row r="285" spans="3:14">
      <c r="C285" s="213"/>
      <c r="K285" s="214"/>
      <c r="N285" s="213"/>
    </row>
    <row r="286" spans="3:14">
      <c r="C286" s="213"/>
      <c r="K286" s="214"/>
      <c r="N286" s="213"/>
    </row>
    <row r="287" spans="3:14">
      <c r="C287" s="213"/>
      <c r="K287" s="214"/>
      <c r="N287" s="213"/>
    </row>
    <row r="288" spans="3:14">
      <c r="C288" s="213"/>
      <c r="K288" s="214"/>
      <c r="N288" s="213"/>
    </row>
    <row r="289" spans="3:14">
      <c r="C289" s="213"/>
      <c r="K289" s="214"/>
      <c r="N289" s="213"/>
    </row>
    <row r="290" spans="3:14">
      <c r="C290" s="213"/>
      <c r="K290" s="214"/>
      <c r="N290" s="213"/>
    </row>
    <row r="291" spans="3:14">
      <c r="C291" s="213"/>
      <c r="K291" s="214"/>
      <c r="N291" s="213"/>
    </row>
    <row r="292" spans="3:14">
      <c r="C292" s="213"/>
      <c r="K292" s="214"/>
      <c r="N292" s="213"/>
    </row>
    <row r="293" spans="3:14">
      <c r="C293" s="213"/>
      <c r="K293" s="214"/>
      <c r="N293" s="213"/>
    </row>
    <row r="294" spans="3:14">
      <c r="C294" s="213"/>
      <c r="K294" s="214"/>
      <c r="N294" s="213"/>
    </row>
    <row r="295" spans="3:14">
      <c r="C295" s="213"/>
      <c r="K295" s="214"/>
      <c r="N295" s="213"/>
    </row>
    <row r="296" spans="3:14">
      <c r="C296" s="213"/>
      <c r="K296" s="214"/>
      <c r="N296" s="213"/>
    </row>
    <row r="297" spans="3:14">
      <c r="C297" s="213"/>
      <c r="K297" s="214"/>
      <c r="N297" s="213"/>
    </row>
    <row r="298" spans="3:14">
      <c r="C298" s="213"/>
      <c r="K298" s="214"/>
      <c r="N298" s="213"/>
    </row>
    <row r="299" spans="3:14">
      <c r="C299" s="213"/>
      <c r="K299" s="214"/>
      <c r="N299" s="213"/>
    </row>
    <row r="300" spans="3:14">
      <c r="C300" s="213"/>
      <c r="K300" s="214"/>
      <c r="N300" s="213"/>
    </row>
    <row r="301" spans="3:14">
      <c r="C301" s="213"/>
      <c r="K301" s="214"/>
      <c r="N301" s="213"/>
    </row>
    <row r="302" spans="3:14">
      <c r="C302" s="213"/>
      <c r="K302" s="214"/>
      <c r="N302" s="213"/>
    </row>
    <row r="303" spans="3:14">
      <c r="C303" s="213"/>
      <c r="K303" s="214"/>
      <c r="N303" s="213"/>
    </row>
    <row r="304" spans="3:14">
      <c r="C304" s="213"/>
      <c r="K304" s="214"/>
      <c r="N304" s="213"/>
    </row>
    <row r="305" spans="3:14">
      <c r="C305" s="213"/>
      <c r="K305" s="214"/>
      <c r="N305" s="213"/>
    </row>
  </sheetData>
  <mergeCells count="2">
    <mergeCell ref="A1:C1"/>
    <mergeCell ref="A2:C2"/>
  </mergeCells>
  <phoneticPr fontId="0" type="noConversion"/>
  <pageMargins left="0.75" right="0.75" top="1" bottom="1" header="0.5" footer="0.5"/>
  <pageSetup scale="91" orientation="landscape" r:id="rId1"/>
  <headerFooter alignWithMargins="0">
    <oddHeader>&amp;L&amp;D&amp;R&amp;P of &amp;N</oddHeader>
  </headerFooter>
  <rowBreaks count="1" manualBreakCount="1">
    <brk id="39" max="14" man="1"/>
  </rowBreaks>
  <ignoredErrors>
    <ignoredError sqref="A43:A66"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Z312"/>
  <sheetViews>
    <sheetView zoomScale="90" zoomScaleNormal="90" zoomScaleSheetLayoutView="100" workbookViewId="0">
      <selection activeCell="W4" sqref="W4"/>
    </sheetView>
  </sheetViews>
  <sheetFormatPr defaultRowHeight="12.75"/>
  <cols>
    <col min="1" max="1" width="12" style="213" bestFit="1" customWidth="1"/>
    <col min="2" max="2" width="8.28515625" style="213" customWidth="1"/>
    <col min="3" max="3" width="12.140625" style="214" customWidth="1"/>
    <col min="4" max="4" width="9.85546875" style="213" customWidth="1"/>
    <col min="5" max="10" width="8.28515625" style="213" customWidth="1"/>
    <col min="11" max="11" width="10" style="213" customWidth="1"/>
    <col min="12" max="12" width="8.140625" style="213" customWidth="1"/>
    <col min="13" max="13" width="8.28515625" style="213" customWidth="1"/>
    <col min="14" max="14" width="9.28515625" style="214" customWidth="1"/>
    <col min="15" max="19" width="8.28515625" style="213" customWidth="1"/>
    <col min="20" max="23" width="9.140625" style="213"/>
    <col min="24" max="26" width="9.140625" style="213" hidden="1" customWidth="1"/>
    <col min="27" max="16384" width="9.140625" style="213"/>
  </cols>
  <sheetData>
    <row r="1" spans="1:26">
      <c r="A1" s="228" t="s">
        <v>59</v>
      </c>
      <c r="B1" s="228"/>
      <c r="C1" s="228"/>
      <c r="D1" s="228">
        <f>$K$69</f>
        <v>4595</v>
      </c>
      <c r="X1" s="213" t="s">
        <v>145</v>
      </c>
      <c r="Y1" s="213" t="s">
        <v>105</v>
      </c>
      <c r="Z1" s="213" t="s">
        <v>68</v>
      </c>
    </row>
    <row r="2" spans="1:26">
      <c r="A2" s="228" t="s">
        <v>62</v>
      </c>
      <c r="B2" s="228"/>
      <c r="C2" s="228"/>
      <c r="D2" s="228">
        <f>$K$67</f>
        <v>82114</v>
      </c>
      <c r="X2" s="213">
        <v>1715</v>
      </c>
      <c r="Y2" s="213">
        <v>0</v>
      </c>
      <c r="Z2" s="213" t="s">
        <v>6</v>
      </c>
    </row>
    <row r="3" spans="1:26">
      <c r="A3" s="228" t="s">
        <v>60</v>
      </c>
      <c r="B3" s="228"/>
      <c r="C3" s="324"/>
      <c r="D3" s="325">
        <f>$K$70</f>
        <v>5.5958789000657622E-2</v>
      </c>
      <c r="X3" s="213">
        <v>8</v>
      </c>
      <c r="Y3" s="213">
        <v>1</v>
      </c>
      <c r="Z3" s="213" t="s">
        <v>6</v>
      </c>
    </row>
    <row r="4" spans="1:26">
      <c r="X4" s="213">
        <v>1</v>
      </c>
      <c r="Y4" s="213">
        <v>2</v>
      </c>
      <c r="Z4" s="213" t="s">
        <v>6</v>
      </c>
    </row>
    <row r="5" spans="1:26" ht="12.75" customHeight="1">
      <c r="A5" s="218"/>
      <c r="X5" s="213">
        <v>17</v>
      </c>
      <c r="Y5" s="213">
        <v>3</v>
      </c>
      <c r="Z5" s="213" t="s">
        <v>6</v>
      </c>
    </row>
    <row r="6" spans="1:26" ht="13.5" thickBot="1">
      <c r="A6" s="213" t="s">
        <v>58</v>
      </c>
      <c r="B6" s="214"/>
      <c r="C6" s="213"/>
      <c r="X6" s="213">
        <v>34</v>
      </c>
      <c r="Y6" s="213">
        <v>6</v>
      </c>
      <c r="Z6" s="213" t="s">
        <v>6</v>
      </c>
    </row>
    <row r="7" spans="1:26" ht="13.5" thickBot="1">
      <c r="A7" s="256" t="s">
        <v>54</v>
      </c>
      <c r="B7" s="260" t="s">
        <v>170</v>
      </c>
      <c r="C7" s="267" t="s">
        <v>53</v>
      </c>
      <c r="X7" s="213">
        <v>53</v>
      </c>
      <c r="Y7" s="213">
        <v>7</v>
      </c>
      <c r="Z7" s="213" t="s">
        <v>6</v>
      </c>
    </row>
    <row r="8" spans="1:26">
      <c r="A8" s="321">
        <v>1</v>
      </c>
      <c r="B8" s="266" t="str">
        <f t="shared" ref="B8:B31" si="0">VLOOKUP(A:A,$M$43:$N$66,2,FALSE)</f>
        <v>19</v>
      </c>
      <c r="C8" s="317">
        <f t="shared" ref="C8:C31" si="1">SUMIF($M$43:$M$66,$A8,$L$43:$L$66)</f>
        <v>0.15714285714285714</v>
      </c>
      <c r="X8" s="213">
        <v>1284</v>
      </c>
      <c r="Y8" s="213">
        <v>0</v>
      </c>
      <c r="Z8" s="213" t="s">
        <v>7</v>
      </c>
    </row>
    <row r="9" spans="1:26">
      <c r="A9" s="322">
        <v>2</v>
      </c>
      <c r="B9" s="219" t="str">
        <f t="shared" si="0"/>
        <v>13</v>
      </c>
      <c r="C9" s="318">
        <f t="shared" si="1"/>
        <v>0.10848842487517023</v>
      </c>
      <c r="X9" s="213">
        <v>11</v>
      </c>
      <c r="Y9" s="213">
        <v>1</v>
      </c>
      <c r="Z9" s="213" t="s">
        <v>7</v>
      </c>
    </row>
    <row r="10" spans="1:26">
      <c r="A10" s="322">
        <v>3</v>
      </c>
      <c r="B10" s="219" t="str">
        <f t="shared" si="0"/>
        <v>03</v>
      </c>
      <c r="C10" s="318">
        <f t="shared" si="1"/>
        <v>0.10416666666666667</v>
      </c>
      <c r="X10" s="213">
        <v>1</v>
      </c>
      <c r="Y10" s="213">
        <v>2</v>
      </c>
      <c r="Z10" s="213" t="s">
        <v>7</v>
      </c>
    </row>
    <row r="11" spans="1:26">
      <c r="A11" s="322">
        <v>4</v>
      </c>
      <c r="B11" s="219" t="str">
        <f t="shared" si="0"/>
        <v>04</v>
      </c>
      <c r="C11" s="318">
        <f t="shared" si="1"/>
        <v>0.10164569215876089</v>
      </c>
      <c r="X11" s="213">
        <v>21</v>
      </c>
      <c r="Y11" s="213">
        <v>3</v>
      </c>
      <c r="Z11" s="213" t="s">
        <v>7</v>
      </c>
    </row>
    <row r="12" spans="1:26">
      <c r="A12" s="322">
        <v>5</v>
      </c>
      <c r="B12" s="219" t="str">
        <f t="shared" si="0"/>
        <v>07</v>
      </c>
      <c r="C12" s="318">
        <f t="shared" si="1"/>
        <v>9.585492227979274E-2</v>
      </c>
      <c r="X12" s="213">
        <v>22</v>
      </c>
      <c r="Y12" s="213">
        <v>6</v>
      </c>
      <c r="Z12" s="213" t="s">
        <v>7</v>
      </c>
    </row>
    <row r="13" spans="1:26">
      <c r="A13" s="322">
        <v>6</v>
      </c>
      <c r="B13" s="219" t="str">
        <f t="shared" si="0"/>
        <v>23</v>
      </c>
      <c r="C13" s="318">
        <f t="shared" si="1"/>
        <v>9.3870789618995032E-2</v>
      </c>
      <c r="X13" s="213">
        <v>30</v>
      </c>
      <c r="Y13" s="213">
        <v>7</v>
      </c>
      <c r="Z13" s="213" t="s">
        <v>7</v>
      </c>
    </row>
    <row r="14" spans="1:26">
      <c r="A14" s="322">
        <v>7</v>
      </c>
      <c r="B14" s="219" t="str">
        <f t="shared" si="0"/>
        <v>10</v>
      </c>
      <c r="C14" s="318">
        <f t="shared" si="1"/>
        <v>7.8780908568142613E-2</v>
      </c>
      <c r="X14" s="213">
        <v>301</v>
      </c>
      <c r="Y14" s="213">
        <v>0</v>
      </c>
      <c r="Z14" s="213" t="s">
        <v>8</v>
      </c>
    </row>
    <row r="15" spans="1:26">
      <c r="A15" s="322">
        <v>8</v>
      </c>
      <c r="B15" s="219" t="str">
        <f t="shared" si="0"/>
        <v>09</v>
      </c>
      <c r="C15" s="318">
        <f t="shared" si="1"/>
        <v>7.7173030056864336E-2</v>
      </c>
      <c r="X15" s="213">
        <v>7</v>
      </c>
      <c r="Y15" s="213">
        <v>1</v>
      </c>
      <c r="Z15" s="213" t="s">
        <v>8</v>
      </c>
    </row>
    <row r="16" spans="1:26">
      <c r="A16" s="322">
        <v>9</v>
      </c>
      <c r="B16" s="219" t="str">
        <f t="shared" si="0"/>
        <v>05</v>
      </c>
      <c r="C16" s="318">
        <f t="shared" si="1"/>
        <v>7.43801652892562E-2</v>
      </c>
      <c r="X16" s="213">
        <v>1</v>
      </c>
      <c r="Y16" s="213">
        <v>2</v>
      </c>
      <c r="Z16" s="213" t="s">
        <v>8</v>
      </c>
    </row>
    <row r="17" spans="1:26">
      <c r="A17" s="322">
        <v>10</v>
      </c>
      <c r="B17" s="219" t="str">
        <f t="shared" si="0"/>
        <v>22</v>
      </c>
      <c r="C17" s="318">
        <f t="shared" si="1"/>
        <v>7.3314166231050706E-2</v>
      </c>
      <c r="X17" s="213">
        <v>10</v>
      </c>
      <c r="Y17" s="213">
        <v>3</v>
      </c>
      <c r="Z17" s="213" t="s">
        <v>8</v>
      </c>
    </row>
    <row r="18" spans="1:26">
      <c r="A18" s="322">
        <v>11</v>
      </c>
      <c r="B18" s="219" t="str">
        <f t="shared" si="0"/>
        <v>02</v>
      </c>
      <c r="C18" s="318">
        <f t="shared" si="1"/>
        <v>6.2089116143170198E-2</v>
      </c>
      <c r="X18" s="213">
        <v>6</v>
      </c>
      <c r="Y18" s="213">
        <v>6</v>
      </c>
      <c r="Z18" s="213" t="s">
        <v>8</v>
      </c>
    </row>
    <row r="19" spans="1:26">
      <c r="A19" s="322">
        <v>12</v>
      </c>
      <c r="B19" s="219" t="str">
        <f t="shared" si="0"/>
        <v>01</v>
      </c>
      <c r="C19" s="318">
        <f t="shared" si="1"/>
        <v>6.1816192560175058E-2</v>
      </c>
      <c r="X19" s="213">
        <v>11</v>
      </c>
      <c r="Y19" s="213">
        <v>7</v>
      </c>
      <c r="Z19" s="213" t="s">
        <v>8</v>
      </c>
    </row>
    <row r="20" spans="1:26">
      <c r="A20" s="322">
        <v>13</v>
      </c>
      <c r="B20" s="219" t="str">
        <f t="shared" si="0"/>
        <v>16</v>
      </c>
      <c r="C20" s="318">
        <f t="shared" si="1"/>
        <v>5.808080808080808E-2</v>
      </c>
      <c r="X20" s="213">
        <v>928</v>
      </c>
      <c r="Y20" s="213">
        <v>0</v>
      </c>
      <c r="Z20" s="213" t="s">
        <v>9</v>
      </c>
    </row>
    <row r="21" spans="1:26">
      <c r="A21" s="322">
        <v>14</v>
      </c>
      <c r="B21" s="219" t="str">
        <f t="shared" si="0"/>
        <v>06</v>
      </c>
      <c r="C21" s="318">
        <f t="shared" si="1"/>
        <v>5.5393586005830907E-2</v>
      </c>
      <c r="X21" s="213">
        <v>34</v>
      </c>
      <c r="Y21" s="213">
        <v>1</v>
      </c>
      <c r="Z21" s="213" t="s">
        <v>9</v>
      </c>
    </row>
    <row r="22" spans="1:26">
      <c r="A22" s="322">
        <v>15</v>
      </c>
      <c r="B22" s="219" t="str">
        <f t="shared" si="0"/>
        <v>11</v>
      </c>
      <c r="C22" s="318">
        <f t="shared" si="1"/>
        <v>5.3006681514476614E-2</v>
      </c>
      <c r="X22" s="213">
        <v>3</v>
      </c>
      <c r="Y22" s="213">
        <v>2</v>
      </c>
      <c r="Z22" s="213" t="s">
        <v>9</v>
      </c>
    </row>
    <row r="23" spans="1:26">
      <c r="A23" s="322">
        <v>16</v>
      </c>
      <c r="B23" s="219" t="str">
        <f t="shared" si="0"/>
        <v>20</v>
      </c>
      <c r="C23" s="318">
        <f t="shared" si="1"/>
        <v>5.2716950527169508E-2</v>
      </c>
      <c r="X23" s="213">
        <v>18</v>
      </c>
      <c r="Y23" s="213">
        <v>3</v>
      </c>
      <c r="Z23" s="213" t="s">
        <v>9</v>
      </c>
    </row>
    <row r="24" spans="1:26">
      <c r="A24" s="322">
        <v>17</v>
      </c>
      <c r="B24" s="219" t="str">
        <f t="shared" si="0"/>
        <v>12</v>
      </c>
      <c r="C24" s="318">
        <f t="shared" si="1"/>
        <v>4.7711592653775142E-2</v>
      </c>
      <c r="X24" s="213">
        <v>1</v>
      </c>
      <c r="Y24" s="213">
        <v>5</v>
      </c>
      <c r="Z24" s="213" t="s">
        <v>9</v>
      </c>
    </row>
    <row r="25" spans="1:26">
      <c r="A25" s="322">
        <v>18</v>
      </c>
      <c r="B25" s="219" t="str">
        <f t="shared" si="0"/>
        <v>17</v>
      </c>
      <c r="C25" s="318">
        <f t="shared" si="1"/>
        <v>4.2074363992172209E-2</v>
      </c>
      <c r="X25" s="213">
        <v>32</v>
      </c>
      <c r="Y25" s="213">
        <v>6</v>
      </c>
      <c r="Z25" s="213" t="s">
        <v>9</v>
      </c>
    </row>
    <row r="26" spans="1:26">
      <c r="A26" s="322">
        <v>19</v>
      </c>
      <c r="B26" s="219" t="str">
        <f t="shared" si="0"/>
        <v>21</v>
      </c>
      <c r="C26" s="318">
        <f t="shared" si="1"/>
        <v>3.52256644126435E-2</v>
      </c>
      <c r="X26" s="213">
        <v>17</v>
      </c>
      <c r="Y26" s="213">
        <v>7</v>
      </c>
      <c r="Z26" s="213" t="s">
        <v>9</v>
      </c>
    </row>
    <row r="27" spans="1:26">
      <c r="A27" s="322">
        <v>20</v>
      </c>
      <c r="B27" s="219" t="str">
        <f t="shared" si="0"/>
        <v>18</v>
      </c>
      <c r="C27" s="318">
        <f t="shared" si="1"/>
        <v>3.3018867924528301E-2</v>
      </c>
      <c r="X27" s="213">
        <v>1456</v>
      </c>
      <c r="Y27" s="213">
        <v>0</v>
      </c>
      <c r="Z27" s="213" t="s">
        <v>10</v>
      </c>
    </row>
    <row r="28" spans="1:26">
      <c r="A28" s="322">
        <v>21</v>
      </c>
      <c r="B28" s="219" t="str">
        <f t="shared" si="0"/>
        <v>08</v>
      </c>
      <c r="C28" s="318">
        <f t="shared" si="1"/>
        <v>3.1674208144796379E-2</v>
      </c>
      <c r="I28" s="214"/>
      <c r="X28" s="213">
        <v>17</v>
      </c>
      <c r="Y28" s="213">
        <v>1</v>
      </c>
      <c r="Z28" s="213" t="s">
        <v>10</v>
      </c>
    </row>
    <row r="29" spans="1:26">
      <c r="A29" s="322">
        <v>22</v>
      </c>
      <c r="B29" s="219" t="str">
        <f t="shared" si="0"/>
        <v>14</v>
      </c>
      <c r="C29" s="318">
        <f t="shared" si="1"/>
        <v>3.091040811398213E-2</v>
      </c>
      <c r="X29" s="213">
        <v>3</v>
      </c>
      <c r="Y29" s="213">
        <v>2</v>
      </c>
      <c r="Z29" s="213" t="s">
        <v>10</v>
      </c>
    </row>
    <row r="30" spans="1:26">
      <c r="A30" s="322">
        <v>23</v>
      </c>
      <c r="B30" s="219" t="str">
        <f t="shared" si="0"/>
        <v>15</v>
      </c>
      <c r="C30" s="318">
        <f t="shared" si="1"/>
        <v>3.0196275792652241E-2</v>
      </c>
      <c r="X30" s="213">
        <v>23</v>
      </c>
      <c r="Y30" s="213">
        <v>3</v>
      </c>
      <c r="Z30" s="213" t="s">
        <v>10</v>
      </c>
    </row>
    <row r="31" spans="1:26" ht="13.5" thickBot="1">
      <c r="A31" s="323">
        <v>24</v>
      </c>
      <c r="B31" s="265" t="str">
        <f t="shared" si="0"/>
        <v>24</v>
      </c>
      <c r="C31" s="319">
        <f t="shared" si="1"/>
        <v>2.7160043747721473E-2</v>
      </c>
      <c r="X31" s="213">
        <v>67</v>
      </c>
      <c r="Y31" s="213">
        <v>6</v>
      </c>
      <c r="Z31" s="213" t="s">
        <v>10</v>
      </c>
    </row>
    <row r="32" spans="1:26">
      <c r="A32" s="220"/>
      <c r="B32" s="220"/>
      <c r="C32" s="221"/>
      <c r="X32" s="213">
        <v>7</v>
      </c>
      <c r="Y32" s="213">
        <v>7</v>
      </c>
      <c r="Z32" s="213" t="s">
        <v>10</v>
      </c>
    </row>
    <row r="33" spans="1:26">
      <c r="A33" s="220"/>
      <c r="B33" s="220"/>
      <c r="C33" s="221"/>
      <c r="X33" s="213">
        <v>324</v>
      </c>
      <c r="Y33" s="213">
        <v>0</v>
      </c>
      <c r="Z33" s="213" t="s">
        <v>11</v>
      </c>
    </row>
    <row r="34" spans="1:26">
      <c r="A34" s="220"/>
      <c r="B34" s="220"/>
      <c r="C34" s="221"/>
    </row>
    <row r="35" spans="1:26">
      <c r="A35" s="220"/>
      <c r="B35" s="220"/>
      <c r="C35" s="221"/>
    </row>
    <row r="36" spans="1:26">
      <c r="A36" s="220"/>
      <c r="B36" s="220"/>
      <c r="C36" s="221"/>
    </row>
    <row r="37" spans="1:26">
      <c r="A37" s="220"/>
      <c r="B37" s="220"/>
      <c r="C37" s="221"/>
    </row>
    <row r="38" spans="1:26">
      <c r="A38" s="220"/>
      <c r="B38" s="220"/>
      <c r="C38" s="221"/>
    </row>
    <row r="39" spans="1:26">
      <c r="A39" s="220"/>
      <c r="B39" s="220"/>
      <c r="C39" s="221"/>
    </row>
    <row r="40" spans="1:26" ht="13.5" thickBot="1">
      <c r="A40" s="220"/>
      <c r="B40" s="220"/>
      <c r="C40" s="221"/>
    </row>
    <row r="41" spans="1:26" ht="13.5" thickBot="1">
      <c r="A41" s="230" t="s">
        <v>4</v>
      </c>
      <c r="B41" s="231" t="s">
        <v>5</v>
      </c>
      <c r="C41" s="232"/>
      <c r="D41" s="233"/>
      <c r="E41" s="233"/>
      <c r="F41" s="233"/>
      <c r="G41" s="233"/>
      <c r="H41" s="233"/>
      <c r="I41" s="233"/>
      <c r="J41" s="234" t="s">
        <v>30</v>
      </c>
      <c r="K41" s="235" t="s">
        <v>30</v>
      </c>
      <c r="L41" s="233"/>
      <c r="M41" s="232"/>
      <c r="N41" s="236"/>
      <c r="X41" s="213">
        <v>3</v>
      </c>
      <c r="Y41" s="213">
        <v>1</v>
      </c>
      <c r="Z41" s="213" t="s">
        <v>11</v>
      </c>
    </row>
    <row r="42" spans="1:26" ht="13.5" thickBot="1">
      <c r="A42" s="256" t="s">
        <v>170</v>
      </c>
      <c r="B42" s="257">
        <v>0</v>
      </c>
      <c r="C42" s="258">
        <v>1</v>
      </c>
      <c r="D42" s="257">
        <v>2</v>
      </c>
      <c r="E42" s="257">
        <v>3</v>
      </c>
      <c r="F42" s="257">
        <v>4</v>
      </c>
      <c r="G42" s="257">
        <v>5</v>
      </c>
      <c r="H42" s="257">
        <v>6</v>
      </c>
      <c r="I42" s="257">
        <v>7</v>
      </c>
      <c r="J42" s="259" t="s">
        <v>52</v>
      </c>
      <c r="K42" s="259" t="s">
        <v>56</v>
      </c>
      <c r="L42" s="260" t="s">
        <v>53</v>
      </c>
      <c r="M42" s="261" t="s">
        <v>54</v>
      </c>
      <c r="N42" s="241" t="s">
        <v>170</v>
      </c>
      <c r="X42" s="213">
        <v>9</v>
      </c>
      <c r="Y42" s="213">
        <v>3</v>
      </c>
      <c r="Z42" s="213" t="s">
        <v>11</v>
      </c>
    </row>
    <row r="43" spans="1:26">
      <c r="A43" s="252" t="s">
        <v>6</v>
      </c>
      <c r="B43" s="253">
        <f t="shared" ref="B43:I52" si="2">SUMIFS($X:$X,$Y:$Y,B$42,$Z:$Z,$A43)</f>
        <v>1715</v>
      </c>
      <c r="C43" s="253">
        <f t="shared" si="2"/>
        <v>8</v>
      </c>
      <c r="D43" s="253">
        <f t="shared" si="2"/>
        <v>1</v>
      </c>
      <c r="E43" s="253">
        <f t="shared" si="2"/>
        <v>17</v>
      </c>
      <c r="F43" s="253">
        <f t="shared" si="2"/>
        <v>0</v>
      </c>
      <c r="G43" s="253">
        <f t="shared" si="2"/>
        <v>0</v>
      </c>
      <c r="H43" s="253">
        <f t="shared" si="2"/>
        <v>34</v>
      </c>
      <c r="I43" s="253">
        <f t="shared" si="2"/>
        <v>53</v>
      </c>
      <c r="J43" s="225">
        <f t="shared" ref="J43:J67" si="3">SUM(C43:I43)</f>
        <v>113</v>
      </c>
      <c r="K43" s="225">
        <f t="shared" ref="K43:K67" si="4">SUM(B43:I43)</f>
        <v>1828</v>
      </c>
      <c r="L43" s="254">
        <f>J43/K43</f>
        <v>6.1816192560175058E-2</v>
      </c>
      <c r="M43" s="255">
        <f t="shared" ref="M43:M66" si="5">RANK(L43,$L$43:$L$66)</f>
        <v>12</v>
      </c>
      <c r="N43" s="238" t="s">
        <v>6</v>
      </c>
      <c r="X43" s="213">
        <v>5</v>
      </c>
      <c r="Y43" s="213">
        <v>6</v>
      </c>
      <c r="Z43" s="213" t="s">
        <v>11</v>
      </c>
    </row>
    <row r="44" spans="1:26">
      <c r="A44" s="237" t="s">
        <v>7</v>
      </c>
      <c r="B44" s="224">
        <f t="shared" si="2"/>
        <v>1284</v>
      </c>
      <c r="C44" s="224">
        <f t="shared" si="2"/>
        <v>11</v>
      </c>
      <c r="D44" s="224">
        <f t="shared" si="2"/>
        <v>1</v>
      </c>
      <c r="E44" s="224">
        <f t="shared" si="2"/>
        <v>21</v>
      </c>
      <c r="F44" s="224">
        <f t="shared" si="2"/>
        <v>0</v>
      </c>
      <c r="G44" s="224">
        <f t="shared" si="2"/>
        <v>0</v>
      </c>
      <c r="H44" s="224">
        <f t="shared" si="2"/>
        <v>22</v>
      </c>
      <c r="I44" s="224">
        <f t="shared" si="2"/>
        <v>30</v>
      </c>
      <c r="J44" s="225">
        <f t="shared" si="3"/>
        <v>85</v>
      </c>
      <c r="K44" s="226">
        <f t="shared" si="4"/>
        <v>1369</v>
      </c>
      <c r="L44" s="247">
        <f t="shared" ref="L44:L66" si="6">J44/K44</f>
        <v>6.2089116143170198E-2</v>
      </c>
      <c r="M44" s="250">
        <f t="shared" si="5"/>
        <v>11</v>
      </c>
      <c r="N44" s="238" t="s">
        <v>7</v>
      </c>
      <c r="X44" s="213">
        <v>2</v>
      </c>
      <c r="Y44" s="213">
        <v>7</v>
      </c>
      <c r="Z44" s="213" t="s">
        <v>11</v>
      </c>
    </row>
    <row r="45" spans="1:26">
      <c r="A45" s="237" t="s">
        <v>8</v>
      </c>
      <c r="B45" s="224">
        <f t="shared" si="2"/>
        <v>301</v>
      </c>
      <c r="C45" s="224">
        <f t="shared" si="2"/>
        <v>7</v>
      </c>
      <c r="D45" s="224">
        <f t="shared" si="2"/>
        <v>1</v>
      </c>
      <c r="E45" s="224">
        <f t="shared" si="2"/>
        <v>10</v>
      </c>
      <c r="F45" s="224">
        <f t="shared" si="2"/>
        <v>0</v>
      </c>
      <c r="G45" s="224">
        <f t="shared" si="2"/>
        <v>0</v>
      </c>
      <c r="H45" s="224">
        <f t="shared" si="2"/>
        <v>6</v>
      </c>
      <c r="I45" s="224">
        <f t="shared" si="2"/>
        <v>11</v>
      </c>
      <c r="J45" s="225">
        <f t="shared" si="3"/>
        <v>35</v>
      </c>
      <c r="K45" s="226">
        <f t="shared" si="4"/>
        <v>336</v>
      </c>
      <c r="L45" s="247">
        <f t="shared" si="6"/>
        <v>0.10416666666666667</v>
      </c>
      <c r="M45" s="250">
        <f t="shared" si="5"/>
        <v>3</v>
      </c>
      <c r="N45" s="238" t="s">
        <v>8</v>
      </c>
      <c r="X45" s="213">
        <v>349</v>
      </c>
      <c r="Y45" s="213">
        <v>0</v>
      </c>
      <c r="Z45" s="213" t="s">
        <v>12</v>
      </c>
    </row>
    <row r="46" spans="1:26">
      <c r="A46" s="237" t="s">
        <v>9</v>
      </c>
      <c r="B46" s="224">
        <f t="shared" si="2"/>
        <v>928</v>
      </c>
      <c r="C46" s="224">
        <f t="shared" si="2"/>
        <v>34</v>
      </c>
      <c r="D46" s="224">
        <f t="shared" si="2"/>
        <v>3</v>
      </c>
      <c r="E46" s="224">
        <f t="shared" si="2"/>
        <v>18</v>
      </c>
      <c r="F46" s="224">
        <f t="shared" si="2"/>
        <v>0</v>
      </c>
      <c r="G46" s="224">
        <f t="shared" si="2"/>
        <v>1</v>
      </c>
      <c r="H46" s="224">
        <f t="shared" si="2"/>
        <v>32</v>
      </c>
      <c r="I46" s="224">
        <f t="shared" si="2"/>
        <v>17</v>
      </c>
      <c r="J46" s="225">
        <f t="shared" si="3"/>
        <v>105</v>
      </c>
      <c r="K46" s="226">
        <f t="shared" si="4"/>
        <v>1033</v>
      </c>
      <c r="L46" s="247">
        <f t="shared" si="6"/>
        <v>0.10164569215876089</v>
      </c>
      <c r="M46" s="250">
        <f t="shared" si="5"/>
        <v>4</v>
      </c>
      <c r="N46" s="238" t="s">
        <v>9</v>
      </c>
      <c r="X46" s="213">
        <v>8</v>
      </c>
      <c r="Y46" s="213">
        <v>1</v>
      </c>
      <c r="Z46" s="213" t="s">
        <v>12</v>
      </c>
    </row>
    <row r="47" spans="1:26">
      <c r="A47" s="237" t="s">
        <v>10</v>
      </c>
      <c r="B47" s="224">
        <f t="shared" si="2"/>
        <v>1456</v>
      </c>
      <c r="C47" s="224">
        <f t="shared" si="2"/>
        <v>17</v>
      </c>
      <c r="D47" s="224">
        <f t="shared" si="2"/>
        <v>3</v>
      </c>
      <c r="E47" s="224">
        <f t="shared" si="2"/>
        <v>23</v>
      </c>
      <c r="F47" s="224">
        <f t="shared" si="2"/>
        <v>0</v>
      </c>
      <c r="G47" s="224">
        <f t="shared" si="2"/>
        <v>0</v>
      </c>
      <c r="H47" s="224">
        <f t="shared" si="2"/>
        <v>67</v>
      </c>
      <c r="I47" s="224">
        <f t="shared" si="2"/>
        <v>7</v>
      </c>
      <c r="J47" s="225">
        <f t="shared" si="3"/>
        <v>117</v>
      </c>
      <c r="K47" s="226">
        <f t="shared" si="4"/>
        <v>1573</v>
      </c>
      <c r="L47" s="247">
        <f t="shared" si="6"/>
        <v>7.43801652892562E-2</v>
      </c>
      <c r="M47" s="250">
        <f t="shared" si="5"/>
        <v>9</v>
      </c>
      <c r="N47" s="238" t="s">
        <v>10</v>
      </c>
      <c r="X47" s="213">
        <v>1</v>
      </c>
      <c r="Y47" s="213">
        <v>2</v>
      </c>
      <c r="Z47" s="213" t="s">
        <v>12</v>
      </c>
    </row>
    <row r="48" spans="1:26">
      <c r="A48" s="237" t="s">
        <v>11</v>
      </c>
      <c r="B48" s="224">
        <f t="shared" si="2"/>
        <v>324</v>
      </c>
      <c r="C48" s="224">
        <f t="shared" si="2"/>
        <v>3</v>
      </c>
      <c r="D48" s="224">
        <f t="shared" si="2"/>
        <v>0</v>
      </c>
      <c r="E48" s="224">
        <f t="shared" si="2"/>
        <v>9</v>
      </c>
      <c r="F48" s="224">
        <f t="shared" si="2"/>
        <v>0</v>
      </c>
      <c r="G48" s="224">
        <f t="shared" si="2"/>
        <v>0</v>
      </c>
      <c r="H48" s="224">
        <f t="shared" si="2"/>
        <v>5</v>
      </c>
      <c r="I48" s="224">
        <f t="shared" si="2"/>
        <v>2</v>
      </c>
      <c r="J48" s="225">
        <f t="shared" si="3"/>
        <v>19</v>
      </c>
      <c r="K48" s="226">
        <f t="shared" si="4"/>
        <v>343</v>
      </c>
      <c r="L48" s="247">
        <f t="shared" si="6"/>
        <v>5.5393586005830907E-2</v>
      </c>
      <c r="M48" s="250">
        <f t="shared" si="5"/>
        <v>14</v>
      </c>
      <c r="N48" s="238" t="s">
        <v>11</v>
      </c>
      <c r="O48" s="222"/>
      <c r="P48" s="222"/>
      <c r="Q48" s="222"/>
      <c r="R48" s="222"/>
      <c r="S48" s="222"/>
      <c r="X48" s="213">
        <v>12</v>
      </c>
      <c r="Y48" s="213">
        <v>3</v>
      </c>
      <c r="Z48" s="213" t="s">
        <v>12</v>
      </c>
    </row>
    <row r="49" spans="1:26">
      <c r="A49" s="237" t="s">
        <v>12</v>
      </c>
      <c r="B49" s="224">
        <f t="shared" si="2"/>
        <v>349</v>
      </c>
      <c r="C49" s="224">
        <f t="shared" si="2"/>
        <v>8</v>
      </c>
      <c r="D49" s="224">
        <f t="shared" si="2"/>
        <v>1</v>
      </c>
      <c r="E49" s="224">
        <f t="shared" si="2"/>
        <v>12</v>
      </c>
      <c r="F49" s="224">
        <f t="shared" si="2"/>
        <v>0</v>
      </c>
      <c r="G49" s="224">
        <f t="shared" si="2"/>
        <v>0</v>
      </c>
      <c r="H49" s="224">
        <f t="shared" si="2"/>
        <v>11</v>
      </c>
      <c r="I49" s="224">
        <f t="shared" si="2"/>
        <v>5</v>
      </c>
      <c r="J49" s="225">
        <f t="shared" si="3"/>
        <v>37</v>
      </c>
      <c r="K49" s="226">
        <f t="shared" si="4"/>
        <v>386</v>
      </c>
      <c r="L49" s="247">
        <f t="shared" si="6"/>
        <v>9.585492227979274E-2</v>
      </c>
      <c r="M49" s="250">
        <f t="shared" si="5"/>
        <v>5</v>
      </c>
      <c r="N49" s="238" t="s">
        <v>12</v>
      </c>
      <c r="O49" s="223"/>
      <c r="P49" s="223"/>
      <c r="Q49" s="223"/>
      <c r="R49" s="223"/>
      <c r="S49" s="223"/>
      <c r="X49" s="213">
        <v>11</v>
      </c>
      <c r="Y49" s="213">
        <v>6</v>
      </c>
      <c r="Z49" s="213" t="s">
        <v>12</v>
      </c>
    </row>
    <row r="50" spans="1:26">
      <c r="A50" s="237" t="s">
        <v>13</v>
      </c>
      <c r="B50" s="224">
        <f t="shared" si="2"/>
        <v>6420</v>
      </c>
      <c r="C50" s="224">
        <f t="shared" si="2"/>
        <v>46</v>
      </c>
      <c r="D50" s="224">
        <f t="shared" si="2"/>
        <v>9</v>
      </c>
      <c r="E50" s="224">
        <f t="shared" si="2"/>
        <v>51</v>
      </c>
      <c r="F50" s="224">
        <f t="shared" si="2"/>
        <v>3</v>
      </c>
      <c r="G50" s="224">
        <f t="shared" si="2"/>
        <v>0</v>
      </c>
      <c r="H50" s="224">
        <f t="shared" si="2"/>
        <v>82</v>
      </c>
      <c r="I50" s="224">
        <f t="shared" si="2"/>
        <v>19</v>
      </c>
      <c r="J50" s="225">
        <f t="shared" si="3"/>
        <v>210</v>
      </c>
      <c r="K50" s="226">
        <f t="shared" si="4"/>
        <v>6630</v>
      </c>
      <c r="L50" s="247">
        <f t="shared" si="6"/>
        <v>3.1674208144796379E-2</v>
      </c>
      <c r="M50" s="250">
        <f t="shared" si="5"/>
        <v>21</v>
      </c>
      <c r="N50" s="238" t="s">
        <v>13</v>
      </c>
      <c r="X50" s="213">
        <v>5</v>
      </c>
      <c r="Y50" s="213">
        <v>7</v>
      </c>
      <c r="Z50" s="213" t="s">
        <v>12</v>
      </c>
    </row>
    <row r="51" spans="1:26">
      <c r="A51" s="237" t="s">
        <v>14</v>
      </c>
      <c r="B51" s="224">
        <f t="shared" si="2"/>
        <v>1136</v>
      </c>
      <c r="C51" s="224">
        <f t="shared" si="2"/>
        <v>21</v>
      </c>
      <c r="D51" s="224">
        <f t="shared" si="2"/>
        <v>2</v>
      </c>
      <c r="E51" s="224">
        <f t="shared" si="2"/>
        <v>27</v>
      </c>
      <c r="F51" s="224">
        <f t="shared" si="2"/>
        <v>1</v>
      </c>
      <c r="G51" s="224">
        <f t="shared" si="2"/>
        <v>0</v>
      </c>
      <c r="H51" s="224">
        <f t="shared" si="2"/>
        <v>35</v>
      </c>
      <c r="I51" s="224">
        <f t="shared" si="2"/>
        <v>9</v>
      </c>
      <c r="J51" s="225">
        <f t="shared" si="3"/>
        <v>95</v>
      </c>
      <c r="K51" s="226">
        <f t="shared" si="4"/>
        <v>1231</v>
      </c>
      <c r="L51" s="247">
        <f t="shared" si="6"/>
        <v>7.7173030056864336E-2</v>
      </c>
      <c r="M51" s="250">
        <f t="shared" si="5"/>
        <v>8</v>
      </c>
      <c r="N51" s="238" t="s">
        <v>14</v>
      </c>
      <c r="X51" s="213">
        <v>6420</v>
      </c>
      <c r="Y51" s="213">
        <v>0</v>
      </c>
      <c r="Z51" s="213" t="s">
        <v>13</v>
      </c>
    </row>
    <row r="52" spans="1:26">
      <c r="A52" s="237" t="s">
        <v>15</v>
      </c>
      <c r="B52" s="224">
        <f t="shared" si="2"/>
        <v>1602</v>
      </c>
      <c r="C52" s="224">
        <f t="shared" si="2"/>
        <v>40</v>
      </c>
      <c r="D52" s="224">
        <f t="shared" si="2"/>
        <v>2</v>
      </c>
      <c r="E52" s="224">
        <f t="shared" si="2"/>
        <v>39</v>
      </c>
      <c r="F52" s="224">
        <f t="shared" si="2"/>
        <v>0</v>
      </c>
      <c r="G52" s="224">
        <f t="shared" si="2"/>
        <v>1</v>
      </c>
      <c r="H52" s="224">
        <f t="shared" si="2"/>
        <v>39</v>
      </c>
      <c r="I52" s="224">
        <f t="shared" si="2"/>
        <v>16</v>
      </c>
      <c r="J52" s="225">
        <f t="shared" si="3"/>
        <v>137</v>
      </c>
      <c r="K52" s="226">
        <f t="shared" si="4"/>
        <v>1739</v>
      </c>
      <c r="L52" s="247">
        <f t="shared" si="6"/>
        <v>7.8780908568142613E-2</v>
      </c>
      <c r="M52" s="250">
        <f t="shared" si="5"/>
        <v>7</v>
      </c>
      <c r="N52" s="238" t="s">
        <v>15</v>
      </c>
      <c r="X52" s="213">
        <v>46</v>
      </c>
      <c r="Y52" s="213">
        <v>1</v>
      </c>
      <c r="Z52" s="213" t="s">
        <v>13</v>
      </c>
    </row>
    <row r="53" spans="1:26">
      <c r="A53" s="237" t="s">
        <v>16</v>
      </c>
      <c r="B53" s="224">
        <f t="shared" ref="B53:I66" si="7">SUMIFS($X:$X,$Y:$Y,B$42,$Z:$Z,$A53)</f>
        <v>2126</v>
      </c>
      <c r="C53" s="224">
        <f t="shared" si="7"/>
        <v>30</v>
      </c>
      <c r="D53" s="224">
        <f t="shared" si="7"/>
        <v>2</v>
      </c>
      <c r="E53" s="224">
        <f t="shared" si="7"/>
        <v>21</v>
      </c>
      <c r="F53" s="224">
        <f t="shared" si="7"/>
        <v>2</v>
      </c>
      <c r="G53" s="224">
        <f t="shared" si="7"/>
        <v>7</v>
      </c>
      <c r="H53" s="224">
        <f t="shared" si="7"/>
        <v>38</v>
      </c>
      <c r="I53" s="224">
        <f t="shared" si="7"/>
        <v>19</v>
      </c>
      <c r="J53" s="225">
        <f t="shared" si="3"/>
        <v>119</v>
      </c>
      <c r="K53" s="226">
        <f t="shared" si="4"/>
        <v>2245</v>
      </c>
      <c r="L53" s="247">
        <f t="shared" si="6"/>
        <v>5.3006681514476614E-2</v>
      </c>
      <c r="M53" s="250">
        <f t="shared" si="5"/>
        <v>15</v>
      </c>
      <c r="N53" s="238" t="s">
        <v>16</v>
      </c>
      <c r="X53" s="213">
        <v>9</v>
      </c>
      <c r="Y53" s="213">
        <v>2</v>
      </c>
      <c r="Z53" s="213" t="s">
        <v>13</v>
      </c>
    </row>
    <row r="54" spans="1:26">
      <c r="A54" s="237" t="s">
        <v>17</v>
      </c>
      <c r="B54" s="224">
        <f t="shared" si="7"/>
        <v>9800</v>
      </c>
      <c r="C54" s="224">
        <f t="shared" si="7"/>
        <v>81</v>
      </c>
      <c r="D54" s="224">
        <f t="shared" si="7"/>
        <v>4</v>
      </c>
      <c r="E54" s="224">
        <f t="shared" si="7"/>
        <v>85</v>
      </c>
      <c r="F54" s="224">
        <f t="shared" si="7"/>
        <v>1</v>
      </c>
      <c r="G54" s="224">
        <f t="shared" si="7"/>
        <v>5</v>
      </c>
      <c r="H54" s="224">
        <f t="shared" si="7"/>
        <v>270</v>
      </c>
      <c r="I54" s="224">
        <f t="shared" si="7"/>
        <v>45</v>
      </c>
      <c r="J54" s="225">
        <f t="shared" si="3"/>
        <v>491</v>
      </c>
      <c r="K54" s="226">
        <f t="shared" si="4"/>
        <v>10291</v>
      </c>
      <c r="L54" s="247">
        <f t="shared" si="6"/>
        <v>4.7711592653775142E-2</v>
      </c>
      <c r="M54" s="250">
        <f t="shared" si="5"/>
        <v>17</v>
      </c>
      <c r="N54" s="238" t="s">
        <v>17</v>
      </c>
      <c r="X54" s="213">
        <v>51</v>
      </c>
      <c r="Y54" s="213">
        <v>3</v>
      </c>
      <c r="Z54" s="213" t="s">
        <v>13</v>
      </c>
    </row>
    <row r="55" spans="1:26">
      <c r="A55" s="237" t="s">
        <v>18</v>
      </c>
      <c r="B55" s="224">
        <f t="shared" si="7"/>
        <v>1964</v>
      </c>
      <c r="C55" s="224">
        <f t="shared" si="7"/>
        <v>72</v>
      </c>
      <c r="D55" s="224">
        <f t="shared" si="7"/>
        <v>5</v>
      </c>
      <c r="E55" s="224">
        <f t="shared" si="7"/>
        <v>73</v>
      </c>
      <c r="F55" s="224">
        <f t="shared" si="7"/>
        <v>2</v>
      </c>
      <c r="G55" s="224">
        <f t="shared" si="7"/>
        <v>1</v>
      </c>
      <c r="H55" s="224">
        <f t="shared" si="7"/>
        <v>64</v>
      </c>
      <c r="I55" s="224">
        <f t="shared" si="7"/>
        <v>22</v>
      </c>
      <c r="J55" s="225">
        <f t="shared" si="3"/>
        <v>239</v>
      </c>
      <c r="K55" s="226">
        <f t="shared" si="4"/>
        <v>2203</v>
      </c>
      <c r="L55" s="247">
        <f t="shared" si="6"/>
        <v>0.10848842487517023</v>
      </c>
      <c r="M55" s="250">
        <f t="shared" si="5"/>
        <v>2</v>
      </c>
      <c r="N55" s="238" t="s">
        <v>18</v>
      </c>
      <c r="X55" s="213">
        <v>3</v>
      </c>
      <c r="Y55" s="213">
        <v>4</v>
      </c>
      <c r="Z55" s="213" t="s">
        <v>13</v>
      </c>
    </row>
    <row r="56" spans="1:26">
      <c r="A56" s="237" t="s">
        <v>19</v>
      </c>
      <c r="B56" s="224">
        <f t="shared" si="7"/>
        <v>4013</v>
      </c>
      <c r="C56" s="224">
        <f t="shared" si="7"/>
        <v>14</v>
      </c>
      <c r="D56" s="224">
        <f t="shared" si="7"/>
        <v>1</v>
      </c>
      <c r="E56" s="224">
        <f t="shared" si="7"/>
        <v>25</v>
      </c>
      <c r="F56" s="224">
        <f t="shared" si="7"/>
        <v>0</v>
      </c>
      <c r="G56" s="224">
        <f t="shared" si="7"/>
        <v>1</v>
      </c>
      <c r="H56" s="224">
        <f t="shared" si="7"/>
        <v>76</v>
      </c>
      <c r="I56" s="224">
        <f t="shared" si="7"/>
        <v>11</v>
      </c>
      <c r="J56" s="225">
        <f t="shared" si="3"/>
        <v>128</v>
      </c>
      <c r="K56" s="226">
        <f t="shared" si="4"/>
        <v>4141</v>
      </c>
      <c r="L56" s="247">
        <f t="shared" si="6"/>
        <v>3.091040811398213E-2</v>
      </c>
      <c r="M56" s="250">
        <f t="shared" si="5"/>
        <v>22</v>
      </c>
      <c r="N56" s="238" t="s">
        <v>19</v>
      </c>
      <c r="X56" s="213">
        <v>82</v>
      </c>
      <c r="Y56" s="213">
        <v>6</v>
      </c>
      <c r="Z56" s="213" t="s">
        <v>13</v>
      </c>
    </row>
    <row r="57" spans="1:26">
      <c r="A57" s="237" t="s">
        <v>20</v>
      </c>
      <c r="B57" s="224">
        <f t="shared" si="7"/>
        <v>5781</v>
      </c>
      <c r="C57" s="224">
        <f t="shared" si="7"/>
        <v>19</v>
      </c>
      <c r="D57" s="224">
        <f t="shared" si="7"/>
        <v>2</v>
      </c>
      <c r="E57" s="224">
        <f t="shared" si="7"/>
        <v>41</v>
      </c>
      <c r="F57" s="224">
        <f t="shared" si="7"/>
        <v>1</v>
      </c>
      <c r="G57" s="224">
        <f t="shared" si="7"/>
        <v>1</v>
      </c>
      <c r="H57" s="224">
        <f t="shared" si="7"/>
        <v>95</v>
      </c>
      <c r="I57" s="224">
        <f t="shared" si="7"/>
        <v>21</v>
      </c>
      <c r="J57" s="225">
        <f t="shared" si="3"/>
        <v>180</v>
      </c>
      <c r="K57" s="226">
        <f t="shared" si="4"/>
        <v>5961</v>
      </c>
      <c r="L57" s="247">
        <f t="shared" si="6"/>
        <v>3.0196275792652241E-2</v>
      </c>
      <c r="M57" s="250">
        <f t="shared" si="5"/>
        <v>23</v>
      </c>
      <c r="N57" s="238" t="s">
        <v>20</v>
      </c>
      <c r="X57" s="213">
        <v>19</v>
      </c>
      <c r="Y57" s="213">
        <v>7</v>
      </c>
      <c r="Z57" s="213" t="s">
        <v>13</v>
      </c>
    </row>
    <row r="58" spans="1:26">
      <c r="A58" s="237" t="s">
        <v>21</v>
      </c>
      <c r="B58" s="224">
        <f t="shared" si="7"/>
        <v>1865</v>
      </c>
      <c r="C58" s="224">
        <f t="shared" si="7"/>
        <v>26</v>
      </c>
      <c r="D58" s="224">
        <f t="shared" si="7"/>
        <v>3</v>
      </c>
      <c r="E58" s="224">
        <f t="shared" si="7"/>
        <v>20</v>
      </c>
      <c r="F58" s="224">
        <f t="shared" si="7"/>
        <v>0</v>
      </c>
      <c r="G58" s="224">
        <f t="shared" si="7"/>
        <v>2</v>
      </c>
      <c r="H58" s="224">
        <f t="shared" si="7"/>
        <v>54</v>
      </c>
      <c r="I58" s="224">
        <f t="shared" si="7"/>
        <v>10</v>
      </c>
      <c r="J58" s="225">
        <f t="shared" si="3"/>
        <v>115</v>
      </c>
      <c r="K58" s="226">
        <f t="shared" si="4"/>
        <v>1980</v>
      </c>
      <c r="L58" s="247">
        <f t="shared" si="6"/>
        <v>5.808080808080808E-2</v>
      </c>
      <c r="M58" s="250">
        <f t="shared" si="5"/>
        <v>13</v>
      </c>
      <c r="N58" s="238" t="s">
        <v>21</v>
      </c>
      <c r="X58" s="213">
        <v>1136</v>
      </c>
      <c r="Y58" s="213">
        <v>0</v>
      </c>
      <c r="Z58" s="213" t="s">
        <v>14</v>
      </c>
    </row>
    <row r="59" spans="1:26">
      <c r="A59" s="237" t="s">
        <v>22</v>
      </c>
      <c r="B59" s="224">
        <f t="shared" si="7"/>
        <v>1958</v>
      </c>
      <c r="C59" s="224">
        <f t="shared" si="7"/>
        <v>26</v>
      </c>
      <c r="D59" s="224">
        <f t="shared" si="7"/>
        <v>1</v>
      </c>
      <c r="E59" s="224">
        <f t="shared" si="7"/>
        <v>26</v>
      </c>
      <c r="F59" s="224">
        <f t="shared" si="7"/>
        <v>0</v>
      </c>
      <c r="G59" s="224">
        <f t="shared" si="7"/>
        <v>0</v>
      </c>
      <c r="H59" s="224">
        <f t="shared" si="7"/>
        <v>21</v>
      </c>
      <c r="I59" s="224">
        <f t="shared" si="7"/>
        <v>12</v>
      </c>
      <c r="J59" s="225">
        <f t="shared" si="3"/>
        <v>86</v>
      </c>
      <c r="K59" s="226">
        <f t="shared" si="4"/>
        <v>2044</v>
      </c>
      <c r="L59" s="247">
        <f t="shared" si="6"/>
        <v>4.2074363992172209E-2</v>
      </c>
      <c r="M59" s="250">
        <f t="shared" si="5"/>
        <v>18</v>
      </c>
      <c r="N59" s="238" t="s">
        <v>22</v>
      </c>
      <c r="X59" s="213">
        <v>21</v>
      </c>
      <c r="Y59" s="213">
        <v>1</v>
      </c>
      <c r="Z59" s="213" t="s">
        <v>14</v>
      </c>
    </row>
    <row r="60" spans="1:26">
      <c r="A60" s="237" t="s">
        <v>23</v>
      </c>
      <c r="B60" s="224">
        <f t="shared" si="7"/>
        <v>3280</v>
      </c>
      <c r="C60" s="224">
        <f t="shared" si="7"/>
        <v>23</v>
      </c>
      <c r="D60" s="224">
        <f t="shared" si="7"/>
        <v>1</v>
      </c>
      <c r="E60" s="224">
        <f t="shared" si="7"/>
        <v>27</v>
      </c>
      <c r="F60" s="224">
        <f t="shared" si="7"/>
        <v>0</v>
      </c>
      <c r="G60" s="224">
        <f t="shared" si="7"/>
        <v>0</v>
      </c>
      <c r="H60" s="224">
        <f t="shared" si="7"/>
        <v>47</v>
      </c>
      <c r="I60" s="224">
        <f t="shared" si="7"/>
        <v>14</v>
      </c>
      <c r="J60" s="225">
        <f t="shared" si="3"/>
        <v>112</v>
      </c>
      <c r="K60" s="226">
        <f t="shared" si="4"/>
        <v>3392</v>
      </c>
      <c r="L60" s="247">
        <f t="shared" si="6"/>
        <v>3.3018867924528301E-2</v>
      </c>
      <c r="M60" s="250">
        <f t="shared" si="5"/>
        <v>20</v>
      </c>
      <c r="N60" s="238" t="s">
        <v>23</v>
      </c>
      <c r="X60" s="213">
        <v>2</v>
      </c>
      <c r="Y60" s="213">
        <v>2</v>
      </c>
      <c r="Z60" s="213" t="s">
        <v>14</v>
      </c>
    </row>
    <row r="61" spans="1:26">
      <c r="A61" s="237" t="s">
        <v>24</v>
      </c>
      <c r="B61" s="224">
        <f t="shared" si="7"/>
        <v>472</v>
      </c>
      <c r="C61" s="224">
        <f t="shared" si="7"/>
        <v>24</v>
      </c>
      <c r="D61" s="224">
        <f t="shared" si="7"/>
        <v>2</v>
      </c>
      <c r="E61" s="224">
        <f t="shared" si="7"/>
        <v>31</v>
      </c>
      <c r="F61" s="224">
        <f t="shared" si="7"/>
        <v>0</v>
      </c>
      <c r="G61" s="224">
        <f t="shared" si="7"/>
        <v>1</v>
      </c>
      <c r="H61" s="224">
        <f t="shared" si="7"/>
        <v>24</v>
      </c>
      <c r="I61" s="224">
        <f t="shared" si="7"/>
        <v>6</v>
      </c>
      <c r="J61" s="225">
        <f t="shared" si="3"/>
        <v>88</v>
      </c>
      <c r="K61" s="226">
        <f t="shared" si="4"/>
        <v>560</v>
      </c>
      <c r="L61" s="247">
        <f t="shared" si="6"/>
        <v>0.15714285714285714</v>
      </c>
      <c r="M61" s="250">
        <f t="shared" si="5"/>
        <v>1</v>
      </c>
      <c r="N61" s="238" t="s">
        <v>24</v>
      </c>
      <c r="X61" s="213">
        <v>27</v>
      </c>
      <c r="Y61" s="213">
        <v>3</v>
      </c>
      <c r="Z61" s="213" t="s">
        <v>14</v>
      </c>
    </row>
    <row r="62" spans="1:26">
      <c r="A62" s="237" t="s">
        <v>25</v>
      </c>
      <c r="B62" s="224">
        <f t="shared" si="7"/>
        <v>2336</v>
      </c>
      <c r="C62" s="224">
        <f t="shared" si="7"/>
        <v>22</v>
      </c>
      <c r="D62" s="224">
        <f t="shared" si="7"/>
        <v>4</v>
      </c>
      <c r="E62" s="224">
        <f t="shared" si="7"/>
        <v>40</v>
      </c>
      <c r="F62" s="224">
        <f t="shared" si="7"/>
        <v>1</v>
      </c>
      <c r="G62" s="224">
        <f t="shared" si="7"/>
        <v>0</v>
      </c>
      <c r="H62" s="224">
        <f t="shared" si="7"/>
        <v>47</v>
      </c>
      <c r="I62" s="224">
        <f t="shared" si="7"/>
        <v>16</v>
      </c>
      <c r="J62" s="225">
        <f t="shared" si="3"/>
        <v>130</v>
      </c>
      <c r="K62" s="226">
        <f t="shared" si="4"/>
        <v>2466</v>
      </c>
      <c r="L62" s="247">
        <f t="shared" si="6"/>
        <v>5.2716950527169508E-2</v>
      </c>
      <c r="M62" s="250">
        <f t="shared" si="5"/>
        <v>16</v>
      </c>
      <c r="N62" s="238" t="s">
        <v>25</v>
      </c>
      <c r="X62" s="213">
        <v>1</v>
      </c>
      <c r="Y62" s="213">
        <v>4</v>
      </c>
      <c r="Z62" s="213" t="s">
        <v>14</v>
      </c>
    </row>
    <row r="63" spans="1:26">
      <c r="A63" s="237" t="s">
        <v>26</v>
      </c>
      <c r="B63" s="224">
        <f t="shared" si="7"/>
        <v>6135</v>
      </c>
      <c r="C63" s="224">
        <f t="shared" si="7"/>
        <v>21</v>
      </c>
      <c r="D63" s="224">
        <f t="shared" si="7"/>
        <v>1</v>
      </c>
      <c r="E63" s="224">
        <f t="shared" si="7"/>
        <v>41</v>
      </c>
      <c r="F63" s="224">
        <f t="shared" si="7"/>
        <v>1</v>
      </c>
      <c r="G63" s="224">
        <f t="shared" si="7"/>
        <v>1</v>
      </c>
      <c r="H63" s="224">
        <f t="shared" si="7"/>
        <v>135</v>
      </c>
      <c r="I63" s="224">
        <f t="shared" si="7"/>
        <v>24</v>
      </c>
      <c r="J63" s="225">
        <f t="shared" si="3"/>
        <v>224</v>
      </c>
      <c r="K63" s="226">
        <f t="shared" si="4"/>
        <v>6359</v>
      </c>
      <c r="L63" s="247">
        <f t="shared" si="6"/>
        <v>3.52256644126435E-2</v>
      </c>
      <c r="M63" s="250">
        <f t="shared" si="5"/>
        <v>19</v>
      </c>
      <c r="N63" s="238" t="s">
        <v>26</v>
      </c>
      <c r="X63" s="213">
        <v>35</v>
      </c>
      <c r="Y63" s="213">
        <v>6</v>
      </c>
      <c r="Z63" s="213" t="s">
        <v>14</v>
      </c>
    </row>
    <row r="64" spans="1:26">
      <c r="A64" s="237" t="s">
        <v>27</v>
      </c>
      <c r="B64" s="224">
        <f t="shared" si="7"/>
        <v>7091</v>
      </c>
      <c r="C64" s="224">
        <f t="shared" si="7"/>
        <v>72</v>
      </c>
      <c r="D64" s="224">
        <f t="shared" si="7"/>
        <v>8</v>
      </c>
      <c r="E64" s="224">
        <f t="shared" si="7"/>
        <v>78</v>
      </c>
      <c r="F64" s="224">
        <f t="shared" si="7"/>
        <v>2</v>
      </c>
      <c r="G64" s="224">
        <f t="shared" si="7"/>
        <v>3</v>
      </c>
      <c r="H64" s="224">
        <f t="shared" si="7"/>
        <v>329</v>
      </c>
      <c r="I64" s="224">
        <f t="shared" si="7"/>
        <v>69</v>
      </c>
      <c r="J64" s="225">
        <f t="shared" si="3"/>
        <v>561</v>
      </c>
      <c r="K64" s="226">
        <f t="shared" si="4"/>
        <v>7652</v>
      </c>
      <c r="L64" s="247">
        <f t="shared" si="6"/>
        <v>7.3314166231050706E-2</v>
      </c>
      <c r="M64" s="250">
        <f t="shared" si="5"/>
        <v>10</v>
      </c>
      <c r="N64" s="238" t="s">
        <v>27</v>
      </c>
      <c r="X64" s="213">
        <v>9</v>
      </c>
      <c r="Y64" s="213">
        <v>7</v>
      </c>
      <c r="Z64" s="213" t="s">
        <v>14</v>
      </c>
    </row>
    <row r="65" spans="1:26">
      <c r="A65" s="237" t="s">
        <v>28</v>
      </c>
      <c r="B65" s="224">
        <f t="shared" si="7"/>
        <v>9846</v>
      </c>
      <c r="C65" s="224">
        <f t="shared" si="7"/>
        <v>117</v>
      </c>
      <c r="D65" s="224">
        <f t="shared" si="7"/>
        <v>15</v>
      </c>
      <c r="E65" s="224">
        <f t="shared" si="7"/>
        <v>154</v>
      </c>
      <c r="F65" s="224">
        <f t="shared" si="7"/>
        <v>6</v>
      </c>
      <c r="G65" s="224">
        <f t="shared" si="7"/>
        <v>2</v>
      </c>
      <c r="H65" s="224">
        <f t="shared" si="7"/>
        <v>600</v>
      </c>
      <c r="I65" s="224">
        <f t="shared" si="7"/>
        <v>126</v>
      </c>
      <c r="J65" s="225">
        <f t="shared" si="3"/>
        <v>1020</v>
      </c>
      <c r="K65" s="226">
        <f t="shared" si="4"/>
        <v>10866</v>
      </c>
      <c r="L65" s="247">
        <f t="shared" si="6"/>
        <v>9.3870789618995032E-2</v>
      </c>
      <c r="M65" s="250">
        <f t="shared" si="5"/>
        <v>6</v>
      </c>
      <c r="N65" s="238" t="s">
        <v>28</v>
      </c>
      <c r="X65" s="213">
        <v>1602</v>
      </c>
      <c r="Y65" s="213">
        <v>0</v>
      </c>
      <c r="Z65" s="213" t="s">
        <v>15</v>
      </c>
    </row>
    <row r="66" spans="1:26" ht="13.5" thickBot="1">
      <c r="A66" s="242" t="s">
        <v>29</v>
      </c>
      <c r="B66" s="243">
        <f t="shared" si="7"/>
        <v>5337</v>
      </c>
      <c r="C66" s="243">
        <f t="shared" si="7"/>
        <v>20</v>
      </c>
      <c r="D66" s="243">
        <f t="shared" si="7"/>
        <v>1</v>
      </c>
      <c r="E66" s="243">
        <f t="shared" si="7"/>
        <v>43</v>
      </c>
      <c r="F66" s="243">
        <f t="shared" si="7"/>
        <v>1</v>
      </c>
      <c r="G66" s="243">
        <f t="shared" si="7"/>
        <v>1</v>
      </c>
      <c r="H66" s="243">
        <f t="shared" si="7"/>
        <v>61</v>
      </c>
      <c r="I66" s="243">
        <f t="shared" si="7"/>
        <v>22</v>
      </c>
      <c r="J66" s="244">
        <f t="shared" si="3"/>
        <v>149</v>
      </c>
      <c r="K66" s="245">
        <f t="shared" si="4"/>
        <v>5486</v>
      </c>
      <c r="L66" s="248">
        <f t="shared" si="6"/>
        <v>2.7160043747721473E-2</v>
      </c>
      <c r="M66" s="251">
        <f t="shared" si="5"/>
        <v>24</v>
      </c>
      <c r="N66" s="246" t="s">
        <v>29</v>
      </c>
      <c r="X66" s="213">
        <v>40</v>
      </c>
      <c r="Y66" s="213">
        <v>1</v>
      </c>
      <c r="Z66" s="213" t="s">
        <v>15</v>
      </c>
    </row>
    <row r="67" spans="1:26" ht="13.5" thickBot="1">
      <c r="A67" s="262" t="s">
        <v>38</v>
      </c>
      <c r="B67" s="263">
        <f t="shared" ref="B67:I67" si="8">SUM(B43:B66)</f>
        <v>77519</v>
      </c>
      <c r="C67" s="263">
        <f t="shared" si="8"/>
        <v>762</v>
      </c>
      <c r="D67" s="263">
        <f t="shared" si="8"/>
        <v>73</v>
      </c>
      <c r="E67" s="263">
        <f t="shared" si="8"/>
        <v>932</v>
      </c>
      <c r="F67" s="263">
        <f t="shared" si="8"/>
        <v>21</v>
      </c>
      <c r="G67" s="263">
        <f t="shared" si="8"/>
        <v>27</v>
      </c>
      <c r="H67" s="263">
        <f t="shared" si="8"/>
        <v>2194</v>
      </c>
      <c r="I67" s="263">
        <f t="shared" si="8"/>
        <v>586</v>
      </c>
      <c r="J67" s="264">
        <f t="shared" si="3"/>
        <v>4595</v>
      </c>
      <c r="K67" s="264">
        <f t="shared" si="4"/>
        <v>82114</v>
      </c>
      <c r="L67" s="249">
        <f>J67/K67</f>
        <v>5.5958789000657622E-2</v>
      </c>
      <c r="M67" s="239"/>
      <c r="N67" s="240" t="s">
        <v>38</v>
      </c>
      <c r="X67" s="213">
        <v>2</v>
      </c>
      <c r="Y67" s="213">
        <v>2</v>
      </c>
      <c r="Z67" s="213" t="s">
        <v>15</v>
      </c>
    </row>
    <row r="68" spans="1:26">
      <c r="X68" s="213">
        <v>39</v>
      </c>
      <c r="Y68" s="213">
        <v>3</v>
      </c>
      <c r="Z68" s="213" t="s">
        <v>15</v>
      </c>
    </row>
    <row r="69" spans="1:26">
      <c r="C69" s="213"/>
      <c r="J69" s="216" t="s">
        <v>57</v>
      </c>
      <c r="K69" s="227">
        <f>SUM(C67:I67)</f>
        <v>4595</v>
      </c>
      <c r="X69" s="213">
        <v>1</v>
      </c>
      <c r="Y69" s="213">
        <v>5</v>
      </c>
      <c r="Z69" s="213" t="s">
        <v>15</v>
      </c>
    </row>
    <row r="70" spans="1:26">
      <c r="C70" s="213"/>
      <c r="J70" s="306" t="s">
        <v>55</v>
      </c>
      <c r="K70" s="312">
        <f>K69/K67</f>
        <v>5.5958789000657622E-2</v>
      </c>
      <c r="N70" s="213"/>
      <c r="X70" s="213">
        <v>39</v>
      </c>
      <c r="Y70" s="213">
        <v>6</v>
      </c>
      <c r="Z70" s="213" t="s">
        <v>15</v>
      </c>
    </row>
    <row r="71" spans="1:26">
      <c r="C71" s="213"/>
      <c r="N71" s="213"/>
      <c r="X71" s="213">
        <v>16</v>
      </c>
      <c r="Y71" s="213">
        <v>7</v>
      </c>
      <c r="Z71" s="213" t="s">
        <v>15</v>
      </c>
    </row>
    <row r="72" spans="1:26">
      <c r="C72" s="213"/>
      <c r="N72" s="213"/>
      <c r="X72" s="213">
        <v>2126</v>
      </c>
      <c r="Y72" s="213">
        <v>0</v>
      </c>
      <c r="Z72" s="213" t="s">
        <v>16</v>
      </c>
    </row>
    <row r="73" spans="1:26">
      <c r="C73" s="213"/>
      <c r="N73" s="213"/>
      <c r="X73" s="213">
        <v>30</v>
      </c>
      <c r="Y73" s="213">
        <v>1</v>
      </c>
      <c r="Z73" s="213" t="s">
        <v>16</v>
      </c>
    </row>
    <row r="74" spans="1:26" ht="12" customHeight="1">
      <c r="C74" s="213"/>
      <c r="N74" s="213"/>
      <c r="O74" s="222"/>
      <c r="P74" s="222"/>
      <c r="Q74" s="222"/>
      <c r="R74" s="222"/>
      <c r="S74" s="222"/>
      <c r="X74" s="213">
        <v>2</v>
      </c>
      <c r="Y74" s="213">
        <v>2</v>
      </c>
      <c r="Z74" s="213" t="s">
        <v>16</v>
      </c>
    </row>
    <row r="75" spans="1:26">
      <c r="X75" s="213">
        <v>21</v>
      </c>
      <c r="Y75" s="213">
        <v>3</v>
      </c>
      <c r="Z75" s="213" t="s">
        <v>16</v>
      </c>
    </row>
    <row r="76" spans="1:26">
      <c r="J76" s="227"/>
      <c r="X76" s="213">
        <v>2</v>
      </c>
      <c r="Y76" s="213">
        <v>4</v>
      </c>
      <c r="Z76" s="213" t="s">
        <v>16</v>
      </c>
    </row>
    <row r="77" spans="1:26">
      <c r="I77" s="228"/>
      <c r="J77" s="227"/>
      <c r="X77" s="213">
        <v>7</v>
      </c>
      <c r="Y77" s="213">
        <v>5</v>
      </c>
      <c r="Z77" s="213" t="s">
        <v>16</v>
      </c>
    </row>
    <row r="78" spans="1:26">
      <c r="C78" s="213"/>
      <c r="K78" s="214"/>
      <c r="N78" s="213"/>
      <c r="X78" s="213">
        <v>38</v>
      </c>
      <c r="Y78" s="213">
        <v>6</v>
      </c>
      <c r="Z78" s="213" t="s">
        <v>16</v>
      </c>
    </row>
    <row r="79" spans="1:26">
      <c r="C79" s="213"/>
      <c r="K79" s="214"/>
      <c r="N79" s="213"/>
      <c r="X79" s="213">
        <v>19</v>
      </c>
      <c r="Y79" s="213">
        <v>7</v>
      </c>
      <c r="Z79" s="213" t="s">
        <v>16</v>
      </c>
    </row>
    <row r="80" spans="1:26">
      <c r="C80" s="213"/>
      <c r="K80" s="214"/>
      <c r="N80" s="213"/>
      <c r="X80" s="213">
        <v>9800</v>
      </c>
      <c r="Y80" s="213">
        <v>0</v>
      </c>
      <c r="Z80" s="213" t="s">
        <v>17</v>
      </c>
    </row>
    <row r="81" spans="3:26">
      <c r="C81" s="213"/>
      <c r="K81" s="214"/>
      <c r="N81" s="213"/>
      <c r="X81" s="213">
        <v>81</v>
      </c>
      <c r="Y81" s="213">
        <v>1</v>
      </c>
      <c r="Z81" s="213" t="s">
        <v>17</v>
      </c>
    </row>
    <row r="82" spans="3:26">
      <c r="C82" s="213"/>
      <c r="K82" s="214"/>
      <c r="N82" s="213"/>
      <c r="X82" s="213">
        <v>4</v>
      </c>
      <c r="Y82" s="213">
        <v>2</v>
      </c>
      <c r="Z82" s="213" t="s">
        <v>17</v>
      </c>
    </row>
    <row r="83" spans="3:26">
      <c r="C83" s="213"/>
      <c r="K83" s="214"/>
      <c r="N83" s="213"/>
      <c r="X83" s="213">
        <v>85</v>
      </c>
      <c r="Y83" s="213">
        <v>3</v>
      </c>
      <c r="Z83" s="213" t="s">
        <v>17</v>
      </c>
    </row>
    <row r="84" spans="3:26">
      <c r="C84" s="213"/>
      <c r="K84" s="214"/>
      <c r="N84" s="213"/>
      <c r="X84" s="213">
        <v>1</v>
      </c>
      <c r="Y84" s="213">
        <v>4</v>
      </c>
      <c r="Z84" s="213" t="s">
        <v>17</v>
      </c>
    </row>
    <row r="85" spans="3:26">
      <c r="C85" s="213"/>
      <c r="K85" s="214"/>
      <c r="N85" s="213"/>
      <c r="X85" s="213">
        <v>5</v>
      </c>
      <c r="Y85" s="213">
        <v>5</v>
      </c>
      <c r="Z85" s="213" t="s">
        <v>17</v>
      </c>
    </row>
    <row r="86" spans="3:26">
      <c r="C86" s="213"/>
      <c r="K86" s="214"/>
      <c r="N86" s="213"/>
      <c r="X86" s="213">
        <v>270</v>
      </c>
      <c r="Y86" s="213">
        <v>6</v>
      </c>
      <c r="Z86" s="213" t="s">
        <v>17</v>
      </c>
    </row>
    <row r="87" spans="3:26">
      <c r="C87" s="213"/>
      <c r="K87" s="214"/>
      <c r="N87" s="213"/>
      <c r="X87" s="213">
        <v>45</v>
      </c>
      <c r="Y87" s="213">
        <v>7</v>
      </c>
      <c r="Z87" s="213" t="s">
        <v>17</v>
      </c>
    </row>
    <row r="88" spans="3:26">
      <c r="C88" s="213"/>
      <c r="K88" s="214"/>
      <c r="N88" s="213"/>
      <c r="X88" s="213">
        <v>1964</v>
      </c>
      <c r="Y88" s="213">
        <v>0</v>
      </c>
      <c r="Z88" s="213" t="s">
        <v>18</v>
      </c>
    </row>
    <row r="89" spans="3:26">
      <c r="C89" s="213"/>
      <c r="K89" s="214"/>
      <c r="N89" s="213"/>
      <c r="X89" s="213">
        <v>72</v>
      </c>
      <c r="Y89" s="213">
        <v>1</v>
      </c>
      <c r="Z89" s="213" t="s">
        <v>18</v>
      </c>
    </row>
    <row r="90" spans="3:26">
      <c r="C90" s="213"/>
      <c r="K90" s="214"/>
      <c r="N90" s="213"/>
      <c r="X90" s="213">
        <v>5</v>
      </c>
      <c r="Y90" s="213">
        <v>2</v>
      </c>
      <c r="Z90" s="213" t="s">
        <v>18</v>
      </c>
    </row>
    <row r="91" spans="3:26">
      <c r="C91" s="213"/>
      <c r="K91" s="214"/>
      <c r="N91" s="213"/>
      <c r="X91" s="213">
        <v>73</v>
      </c>
      <c r="Y91" s="213">
        <v>3</v>
      </c>
      <c r="Z91" s="213" t="s">
        <v>18</v>
      </c>
    </row>
    <row r="92" spans="3:26">
      <c r="C92" s="213"/>
      <c r="K92" s="214"/>
      <c r="N92" s="213"/>
      <c r="X92" s="213">
        <v>2</v>
      </c>
      <c r="Y92" s="213">
        <v>4</v>
      </c>
      <c r="Z92" s="213" t="s">
        <v>18</v>
      </c>
    </row>
    <row r="93" spans="3:26">
      <c r="C93" s="213"/>
      <c r="K93" s="214"/>
      <c r="N93" s="213"/>
      <c r="X93" s="213">
        <v>1</v>
      </c>
      <c r="Y93" s="213">
        <v>5</v>
      </c>
      <c r="Z93" s="213" t="s">
        <v>18</v>
      </c>
    </row>
    <row r="94" spans="3:26">
      <c r="C94" s="213"/>
      <c r="K94" s="214"/>
      <c r="N94" s="213"/>
      <c r="X94" s="213">
        <v>64</v>
      </c>
      <c r="Y94" s="213">
        <v>6</v>
      </c>
      <c r="Z94" s="213" t="s">
        <v>18</v>
      </c>
    </row>
    <row r="95" spans="3:26">
      <c r="C95" s="213"/>
      <c r="K95" s="214"/>
      <c r="N95" s="213"/>
      <c r="X95" s="213">
        <v>22</v>
      </c>
      <c r="Y95" s="213">
        <v>7</v>
      </c>
      <c r="Z95" s="213" t="s">
        <v>18</v>
      </c>
    </row>
    <row r="96" spans="3:26">
      <c r="C96" s="213"/>
      <c r="K96" s="214"/>
      <c r="N96" s="213"/>
      <c r="X96" s="213">
        <v>4013</v>
      </c>
      <c r="Y96" s="213">
        <v>0</v>
      </c>
      <c r="Z96" s="213" t="s">
        <v>19</v>
      </c>
    </row>
    <row r="97" spans="3:26">
      <c r="C97" s="213"/>
      <c r="K97" s="214"/>
      <c r="N97" s="213"/>
      <c r="X97" s="213">
        <v>14</v>
      </c>
      <c r="Y97" s="213">
        <v>1</v>
      </c>
      <c r="Z97" s="213" t="s">
        <v>19</v>
      </c>
    </row>
    <row r="98" spans="3:26">
      <c r="C98" s="213"/>
      <c r="K98" s="214"/>
      <c r="N98" s="213"/>
      <c r="X98" s="213">
        <v>1</v>
      </c>
      <c r="Y98" s="213">
        <v>2</v>
      </c>
      <c r="Z98" s="213" t="s">
        <v>19</v>
      </c>
    </row>
    <row r="99" spans="3:26">
      <c r="C99" s="213"/>
      <c r="K99" s="214"/>
      <c r="N99" s="213"/>
      <c r="X99" s="213">
        <v>25</v>
      </c>
      <c r="Y99" s="213">
        <v>3</v>
      </c>
      <c r="Z99" s="213" t="s">
        <v>19</v>
      </c>
    </row>
    <row r="100" spans="3:26">
      <c r="C100" s="213"/>
      <c r="K100" s="214"/>
      <c r="N100" s="213"/>
      <c r="X100" s="213">
        <v>1</v>
      </c>
      <c r="Y100" s="213">
        <v>5</v>
      </c>
      <c r="Z100" s="213" t="s">
        <v>19</v>
      </c>
    </row>
    <row r="101" spans="3:26">
      <c r="C101" s="213"/>
      <c r="K101" s="214"/>
      <c r="N101" s="213"/>
      <c r="X101" s="213">
        <v>76</v>
      </c>
      <c r="Y101" s="213">
        <v>6</v>
      </c>
      <c r="Z101" s="213" t="s">
        <v>19</v>
      </c>
    </row>
    <row r="102" spans="3:26">
      <c r="C102" s="213"/>
      <c r="K102" s="214"/>
      <c r="N102" s="213"/>
      <c r="X102" s="213">
        <v>11</v>
      </c>
      <c r="Y102" s="213">
        <v>7</v>
      </c>
      <c r="Z102" s="213" t="s">
        <v>19</v>
      </c>
    </row>
    <row r="103" spans="3:26">
      <c r="C103" s="213"/>
      <c r="K103" s="214"/>
      <c r="N103" s="213"/>
      <c r="X103" s="213">
        <v>5781</v>
      </c>
      <c r="Y103" s="213">
        <v>0</v>
      </c>
      <c r="Z103" s="213" t="s">
        <v>20</v>
      </c>
    </row>
    <row r="104" spans="3:26">
      <c r="C104" s="213"/>
      <c r="K104" s="214"/>
      <c r="N104" s="213"/>
      <c r="X104" s="213">
        <v>19</v>
      </c>
      <c r="Y104" s="213">
        <v>1</v>
      </c>
      <c r="Z104" s="213" t="s">
        <v>20</v>
      </c>
    </row>
    <row r="105" spans="3:26">
      <c r="C105" s="213"/>
      <c r="K105" s="214"/>
      <c r="N105" s="213"/>
      <c r="X105" s="213">
        <v>2</v>
      </c>
      <c r="Y105" s="213">
        <v>2</v>
      </c>
      <c r="Z105" s="213" t="s">
        <v>20</v>
      </c>
    </row>
    <row r="106" spans="3:26">
      <c r="C106" s="213"/>
      <c r="K106" s="214"/>
      <c r="N106" s="213"/>
      <c r="X106" s="213">
        <v>41</v>
      </c>
      <c r="Y106" s="213">
        <v>3</v>
      </c>
      <c r="Z106" s="213" t="s">
        <v>20</v>
      </c>
    </row>
    <row r="107" spans="3:26">
      <c r="C107" s="213"/>
      <c r="K107" s="214"/>
      <c r="N107" s="213"/>
      <c r="X107" s="213">
        <v>1</v>
      </c>
      <c r="Y107" s="213">
        <v>4</v>
      </c>
      <c r="Z107" s="213" t="s">
        <v>20</v>
      </c>
    </row>
    <row r="108" spans="3:26">
      <c r="C108" s="213"/>
      <c r="K108" s="214"/>
      <c r="N108" s="213"/>
      <c r="X108" s="213">
        <v>1</v>
      </c>
      <c r="Y108" s="213">
        <v>5</v>
      </c>
      <c r="Z108" s="213" t="s">
        <v>20</v>
      </c>
    </row>
    <row r="109" spans="3:26">
      <c r="C109" s="213"/>
      <c r="K109" s="214"/>
      <c r="N109" s="213"/>
      <c r="X109" s="213">
        <v>95</v>
      </c>
      <c r="Y109" s="213">
        <v>6</v>
      </c>
      <c r="Z109" s="213" t="s">
        <v>20</v>
      </c>
    </row>
    <row r="110" spans="3:26">
      <c r="C110" s="213"/>
      <c r="K110" s="214"/>
      <c r="N110" s="213"/>
      <c r="X110" s="213">
        <v>21</v>
      </c>
      <c r="Y110" s="213">
        <v>7</v>
      </c>
      <c r="Z110" s="213" t="s">
        <v>20</v>
      </c>
    </row>
    <row r="111" spans="3:26">
      <c r="C111" s="213"/>
      <c r="K111" s="214"/>
      <c r="N111" s="213"/>
      <c r="X111" s="213">
        <v>1865</v>
      </c>
      <c r="Y111" s="213">
        <v>0</v>
      </c>
      <c r="Z111" s="213" t="s">
        <v>21</v>
      </c>
    </row>
    <row r="112" spans="3:26">
      <c r="C112" s="213"/>
      <c r="K112" s="214"/>
      <c r="N112" s="213"/>
      <c r="X112" s="213">
        <v>26</v>
      </c>
      <c r="Y112" s="213">
        <v>1</v>
      </c>
      <c r="Z112" s="213" t="s">
        <v>21</v>
      </c>
    </row>
    <row r="113" spans="3:26">
      <c r="C113" s="213"/>
      <c r="K113" s="214"/>
      <c r="N113" s="213"/>
      <c r="X113" s="213">
        <v>3</v>
      </c>
      <c r="Y113" s="213">
        <v>2</v>
      </c>
      <c r="Z113" s="213" t="s">
        <v>21</v>
      </c>
    </row>
    <row r="114" spans="3:26">
      <c r="C114" s="213"/>
      <c r="K114" s="214"/>
      <c r="N114" s="213"/>
      <c r="X114" s="213">
        <v>20</v>
      </c>
      <c r="Y114" s="213">
        <v>3</v>
      </c>
      <c r="Z114" s="213" t="s">
        <v>21</v>
      </c>
    </row>
    <row r="115" spans="3:26">
      <c r="C115" s="213"/>
      <c r="K115" s="214"/>
      <c r="N115" s="213"/>
      <c r="X115" s="213">
        <v>2</v>
      </c>
      <c r="Y115" s="213">
        <v>5</v>
      </c>
      <c r="Z115" s="213" t="s">
        <v>21</v>
      </c>
    </row>
    <row r="116" spans="3:26">
      <c r="C116" s="213"/>
      <c r="K116" s="214"/>
      <c r="N116" s="213"/>
      <c r="X116" s="213">
        <v>54</v>
      </c>
      <c r="Y116" s="213">
        <v>6</v>
      </c>
      <c r="Z116" s="213" t="s">
        <v>21</v>
      </c>
    </row>
    <row r="117" spans="3:26">
      <c r="C117" s="213"/>
      <c r="K117" s="214"/>
      <c r="N117" s="213"/>
      <c r="X117" s="213">
        <v>10</v>
      </c>
      <c r="Y117" s="213">
        <v>7</v>
      </c>
      <c r="Z117" s="213" t="s">
        <v>21</v>
      </c>
    </row>
    <row r="118" spans="3:26">
      <c r="C118" s="213"/>
      <c r="K118" s="214"/>
      <c r="N118" s="213"/>
      <c r="X118" s="213">
        <v>1958</v>
      </c>
      <c r="Y118" s="213">
        <v>0</v>
      </c>
      <c r="Z118" s="213" t="s">
        <v>22</v>
      </c>
    </row>
    <row r="119" spans="3:26">
      <c r="C119" s="213"/>
      <c r="K119" s="214"/>
      <c r="N119" s="213"/>
      <c r="X119" s="213">
        <v>26</v>
      </c>
      <c r="Y119" s="213">
        <v>1</v>
      </c>
      <c r="Z119" s="213" t="s">
        <v>22</v>
      </c>
    </row>
    <row r="120" spans="3:26">
      <c r="C120" s="213"/>
      <c r="K120" s="214"/>
      <c r="N120" s="213"/>
      <c r="X120" s="213">
        <v>1</v>
      </c>
      <c r="Y120" s="213">
        <v>2</v>
      </c>
      <c r="Z120" s="213" t="s">
        <v>22</v>
      </c>
    </row>
    <row r="121" spans="3:26">
      <c r="C121" s="213"/>
      <c r="K121" s="214"/>
      <c r="N121" s="213"/>
      <c r="X121" s="213">
        <v>26</v>
      </c>
      <c r="Y121" s="213">
        <v>3</v>
      </c>
      <c r="Z121" s="213" t="s">
        <v>22</v>
      </c>
    </row>
    <row r="122" spans="3:26">
      <c r="C122" s="213"/>
      <c r="K122" s="214"/>
      <c r="N122" s="213"/>
      <c r="X122" s="213">
        <v>21</v>
      </c>
      <c r="Y122" s="213">
        <v>6</v>
      </c>
      <c r="Z122" s="213" t="s">
        <v>22</v>
      </c>
    </row>
    <row r="123" spans="3:26">
      <c r="C123" s="213"/>
      <c r="K123" s="214"/>
      <c r="N123" s="213"/>
      <c r="X123" s="213">
        <v>12</v>
      </c>
      <c r="Y123" s="213">
        <v>7</v>
      </c>
      <c r="Z123" s="213" t="s">
        <v>22</v>
      </c>
    </row>
    <row r="124" spans="3:26">
      <c r="C124" s="213"/>
      <c r="K124" s="214"/>
      <c r="N124" s="213"/>
      <c r="X124" s="213">
        <v>3280</v>
      </c>
      <c r="Y124" s="213">
        <v>0</v>
      </c>
      <c r="Z124" s="213" t="s">
        <v>23</v>
      </c>
    </row>
    <row r="125" spans="3:26">
      <c r="C125" s="213"/>
      <c r="K125" s="214"/>
      <c r="N125" s="213"/>
      <c r="X125" s="213">
        <v>23</v>
      </c>
      <c r="Y125" s="213">
        <v>1</v>
      </c>
      <c r="Z125" s="213" t="s">
        <v>23</v>
      </c>
    </row>
    <row r="126" spans="3:26">
      <c r="C126" s="213"/>
      <c r="K126" s="214"/>
      <c r="N126" s="213"/>
      <c r="X126" s="213">
        <v>1</v>
      </c>
      <c r="Y126" s="213">
        <v>2</v>
      </c>
      <c r="Z126" s="213" t="s">
        <v>23</v>
      </c>
    </row>
    <row r="127" spans="3:26">
      <c r="C127" s="213"/>
      <c r="K127" s="214"/>
      <c r="N127" s="213"/>
      <c r="X127" s="213">
        <v>27</v>
      </c>
      <c r="Y127" s="213">
        <v>3</v>
      </c>
      <c r="Z127" s="213" t="s">
        <v>23</v>
      </c>
    </row>
    <row r="128" spans="3:26">
      <c r="C128" s="213"/>
      <c r="K128" s="214"/>
      <c r="N128" s="213"/>
      <c r="X128" s="213">
        <v>47</v>
      </c>
      <c r="Y128" s="213">
        <v>6</v>
      </c>
      <c r="Z128" s="213" t="s">
        <v>23</v>
      </c>
    </row>
    <row r="129" spans="3:26">
      <c r="C129" s="213"/>
      <c r="K129" s="214"/>
      <c r="N129" s="213"/>
      <c r="X129" s="213">
        <v>14</v>
      </c>
      <c r="Y129" s="213">
        <v>7</v>
      </c>
      <c r="Z129" s="213" t="s">
        <v>23</v>
      </c>
    </row>
    <row r="130" spans="3:26">
      <c r="C130" s="213"/>
      <c r="K130" s="214"/>
      <c r="N130" s="213"/>
      <c r="X130" s="213">
        <v>472</v>
      </c>
      <c r="Y130" s="213">
        <v>0</v>
      </c>
      <c r="Z130" s="213" t="s">
        <v>24</v>
      </c>
    </row>
    <row r="131" spans="3:26">
      <c r="C131" s="213"/>
      <c r="K131" s="214"/>
      <c r="N131" s="213"/>
      <c r="X131" s="213">
        <v>24</v>
      </c>
      <c r="Y131" s="213">
        <v>1</v>
      </c>
      <c r="Z131" s="213" t="s">
        <v>24</v>
      </c>
    </row>
    <row r="132" spans="3:26">
      <c r="C132" s="213"/>
      <c r="K132" s="214"/>
      <c r="N132" s="213"/>
      <c r="X132" s="213">
        <v>2</v>
      </c>
      <c r="Y132" s="213">
        <v>2</v>
      </c>
      <c r="Z132" s="213" t="s">
        <v>24</v>
      </c>
    </row>
    <row r="133" spans="3:26">
      <c r="C133" s="213"/>
      <c r="K133" s="214"/>
      <c r="N133" s="213"/>
      <c r="X133" s="213">
        <v>31</v>
      </c>
      <c r="Y133" s="213">
        <v>3</v>
      </c>
      <c r="Z133" s="213" t="s">
        <v>24</v>
      </c>
    </row>
    <row r="134" spans="3:26">
      <c r="C134" s="213"/>
      <c r="K134" s="214"/>
      <c r="N134" s="213"/>
      <c r="X134" s="213">
        <v>1</v>
      </c>
      <c r="Y134" s="213">
        <v>5</v>
      </c>
      <c r="Z134" s="213" t="s">
        <v>24</v>
      </c>
    </row>
    <row r="135" spans="3:26">
      <c r="C135" s="213"/>
      <c r="K135" s="214"/>
      <c r="N135" s="213"/>
      <c r="X135" s="213">
        <v>24</v>
      </c>
      <c r="Y135" s="213">
        <v>6</v>
      </c>
      <c r="Z135" s="213" t="s">
        <v>24</v>
      </c>
    </row>
    <row r="136" spans="3:26">
      <c r="C136" s="213"/>
      <c r="K136" s="214"/>
      <c r="N136" s="213"/>
      <c r="X136" s="213">
        <v>6</v>
      </c>
      <c r="Y136" s="213">
        <v>7</v>
      </c>
      <c r="Z136" s="213" t="s">
        <v>24</v>
      </c>
    </row>
    <row r="137" spans="3:26">
      <c r="C137" s="213"/>
      <c r="K137" s="214"/>
      <c r="N137" s="213"/>
      <c r="X137" s="213">
        <v>2336</v>
      </c>
      <c r="Y137" s="213">
        <v>0</v>
      </c>
      <c r="Z137" s="213" t="s">
        <v>25</v>
      </c>
    </row>
    <row r="138" spans="3:26">
      <c r="C138" s="213"/>
      <c r="K138" s="214"/>
      <c r="N138" s="213"/>
      <c r="X138" s="213">
        <v>22</v>
      </c>
      <c r="Y138" s="213">
        <v>1</v>
      </c>
      <c r="Z138" s="213" t="s">
        <v>25</v>
      </c>
    </row>
    <row r="139" spans="3:26">
      <c r="C139" s="213"/>
      <c r="K139" s="214"/>
      <c r="N139" s="213"/>
      <c r="X139" s="213">
        <v>4</v>
      </c>
      <c r="Y139" s="213">
        <v>2</v>
      </c>
      <c r="Z139" s="213" t="s">
        <v>25</v>
      </c>
    </row>
    <row r="140" spans="3:26">
      <c r="C140" s="213"/>
      <c r="K140" s="214"/>
      <c r="N140" s="213"/>
      <c r="X140" s="213">
        <v>40</v>
      </c>
      <c r="Y140" s="213">
        <v>3</v>
      </c>
      <c r="Z140" s="213" t="s">
        <v>25</v>
      </c>
    </row>
    <row r="141" spans="3:26">
      <c r="C141" s="213"/>
      <c r="K141" s="214"/>
      <c r="N141" s="213"/>
      <c r="X141" s="213">
        <v>1</v>
      </c>
      <c r="Y141" s="213">
        <v>4</v>
      </c>
      <c r="Z141" s="213" t="s">
        <v>25</v>
      </c>
    </row>
    <row r="142" spans="3:26">
      <c r="C142" s="213"/>
      <c r="K142" s="214"/>
      <c r="N142" s="213"/>
      <c r="X142" s="213">
        <v>47</v>
      </c>
      <c r="Y142" s="213">
        <v>6</v>
      </c>
      <c r="Z142" s="213" t="s">
        <v>25</v>
      </c>
    </row>
    <row r="143" spans="3:26">
      <c r="C143" s="213"/>
      <c r="K143" s="214"/>
      <c r="N143" s="213"/>
      <c r="X143" s="213">
        <v>16</v>
      </c>
      <c r="Y143" s="213">
        <v>7</v>
      </c>
      <c r="Z143" s="213" t="s">
        <v>25</v>
      </c>
    </row>
    <row r="144" spans="3:26">
      <c r="C144" s="213"/>
      <c r="K144" s="214"/>
      <c r="N144" s="213"/>
      <c r="X144" s="213">
        <v>6135</v>
      </c>
      <c r="Y144" s="213">
        <v>0</v>
      </c>
      <c r="Z144" s="213" t="s">
        <v>26</v>
      </c>
    </row>
    <row r="145" spans="3:26">
      <c r="C145" s="213"/>
      <c r="K145" s="214"/>
      <c r="N145" s="213"/>
      <c r="X145" s="213">
        <v>21</v>
      </c>
      <c r="Y145" s="213">
        <v>1</v>
      </c>
      <c r="Z145" s="213" t="s">
        <v>26</v>
      </c>
    </row>
    <row r="146" spans="3:26">
      <c r="C146" s="213"/>
      <c r="K146" s="214"/>
      <c r="N146" s="213"/>
      <c r="X146" s="213">
        <v>1</v>
      </c>
      <c r="Y146" s="213">
        <v>2</v>
      </c>
      <c r="Z146" s="213" t="s">
        <v>26</v>
      </c>
    </row>
    <row r="147" spans="3:26">
      <c r="C147" s="213"/>
      <c r="K147" s="214"/>
      <c r="N147" s="213"/>
      <c r="X147" s="213">
        <v>41</v>
      </c>
      <c r="Y147" s="213">
        <v>3</v>
      </c>
      <c r="Z147" s="213" t="s">
        <v>26</v>
      </c>
    </row>
    <row r="148" spans="3:26">
      <c r="C148" s="213"/>
      <c r="K148" s="214"/>
      <c r="N148" s="213"/>
      <c r="X148" s="213">
        <v>1</v>
      </c>
      <c r="Y148" s="213">
        <v>4</v>
      </c>
      <c r="Z148" s="213" t="s">
        <v>26</v>
      </c>
    </row>
    <row r="149" spans="3:26">
      <c r="C149" s="213"/>
      <c r="K149" s="214"/>
      <c r="N149" s="213"/>
      <c r="X149" s="213">
        <v>1</v>
      </c>
      <c r="Y149" s="213">
        <v>5</v>
      </c>
      <c r="Z149" s="213" t="s">
        <v>26</v>
      </c>
    </row>
    <row r="150" spans="3:26">
      <c r="C150" s="213"/>
      <c r="K150" s="214"/>
      <c r="N150" s="213"/>
      <c r="X150" s="213">
        <v>135</v>
      </c>
      <c r="Y150" s="213">
        <v>6</v>
      </c>
      <c r="Z150" s="213" t="s">
        <v>26</v>
      </c>
    </row>
    <row r="151" spans="3:26">
      <c r="C151" s="213"/>
      <c r="K151" s="214"/>
      <c r="N151" s="213"/>
      <c r="X151" s="213">
        <v>24</v>
      </c>
      <c r="Y151" s="213">
        <v>7</v>
      </c>
      <c r="Z151" s="213" t="s">
        <v>26</v>
      </c>
    </row>
    <row r="152" spans="3:26">
      <c r="C152" s="213"/>
      <c r="K152" s="214"/>
      <c r="N152" s="213"/>
      <c r="X152" s="213">
        <v>7091</v>
      </c>
      <c r="Y152" s="213">
        <v>0</v>
      </c>
      <c r="Z152" s="213" t="s">
        <v>27</v>
      </c>
    </row>
    <row r="153" spans="3:26">
      <c r="C153" s="213"/>
      <c r="K153" s="214"/>
      <c r="N153" s="213"/>
      <c r="X153" s="213">
        <v>72</v>
      </c>
      <c r="Y153" s="213">
        <v>1</v>
      </c>
      <c r="Z153" s="213" t="s">
        <v>27</v>
      </c>
    </row>
    <row r="154" spans="3:26">
      <c r="C154" s="213"/>
      <c r="K154" s="214"/>
      <c r="N154" s="213"/>
      <c r="X154" s="213">
        <v>8</v>
      </c>
      <c r="Y154" s="213">
        <v>2</v>
      </c>
      <c r="Z154" s="213" t="s">
        <v>27</v>
      </c>
    </row>
    <row r="155" spans="3:26">
      <c r="C155" s="213"/>
      <c r="K155" s="214"/>
      <c r="N155" s="213"/>
      <c r="X155" s="213">
        <v>78</v>
      </c>
      <c r="Y155" s="213">
        <v>3</v>
      </c>
      <c r="Z155" s="213" t="s">
        <v>27</v>
      </c>
    </row>
    <row r="156" spans="3:26">
      <c r="C156" s="213"/>
      <c r="K156" s="214"/>
      <c r="N156" s="213"/>
      <c r="X156" s="213">
        <v>2</v>
      </c>
      <c r="Y156" s="213">
        <v>4</v>
      </c>
      <c r="Z156" s="213" t="s">
        <v>27</v>
      </c>
    </row>
    <row r="157" spans="3:26">
      <c r="C157" s="213"/>
      <c r="K157" s="214"/>
      <c r="N157" s="213"/>
      <c r="X157" s="213">
        <v>3</v>
      </c>
      <c r="Y157" s="213">
        <v>5</v>
      </c>
      <c r="Z157" s="213" t="s">
        <v>27</v>
      </c>
    </row>
    <row r="158" spans="3:26">
      <c r="C158" s="213"/>
      <c r="K158" s="214"/>
      <c r="N158" s="213"/>
      <c r="X158" s="213">
        <v>329</v>
      </c>
      <c r="Y158" s="213">
        <v>6</v>
      </c>
      <c r="Z158" s="213" t="s">
        <v>27</v>
      </c>
    </row>
    <row r="159" spans="3:26">
      <c r="C159" s="213"/>
      <c r="K159" s="214"/>
      <c r="N159" s="213"/>
      <c r="X159" s="213">
        <v>69</v>
      </c>
      <c r="Y159" s="213">
        <v>7</v>
      </c>
      <c r="Z159" s="213" t="s">
        <v>27</v>
      </c>
    </row>
    <row r="160" spans="3:26">
      <c r="C160" s="213"/>
      <c r="K160" s="214"/>
      <c r="N160" s="213"/>
      <c r="X160" s="213">
        <v>9846</v>
      </c>
      <c r="Y160" s="213">
        <v>0</v>
      </c>
      <c r="Z160" s="213" t="s">
        <v>28</v>
      </c>
    </row>
    <row r="161" spans="3:26">
      <c r="C161" s="213"/>
      <c r="K161" s="214"/>
      <c r="N161" s="213"/>
      <c r="X161" s="213">
        <v>117</v>
      </c>
      <c r="Y161" s="213">
        <v>1</v>
      </c>
      <c r="Z161" s="213" t="s">
        <v>28</v>
      </c>
    </row>
    <row r="162" spans="3:26">
      <c r="C162" s="213"/>
      <c r="K162" s="214"/>
      <c r="N162" s="213"/>
      <c r="X162" s="213">
        <v>15</v>
      </c>
      <c r="Y162" s="213">
        <v>2</v>
      </c>
      <c r="Z162" s="213" t="s">
        <v>28</v>
      </c>
    </row>
    <row r="163" spans="3:26">
      <c r="C163" s="213"/>
      <c r="K163" s="214"/>
      <c r="N163" s="213"/>
      <c r="X163" s="213">
        <v>154</v>
      </c>
      <c r="Y163" s="213">
        <v>3</v>
      </c>
      <c r="Z163" s="213" t="s">
        <v>28</v>
      </c>
    </row>
    <row r="164" spans="3:26">
      <c r="C164" s="213"/>
      <c r="K164" s="214"/>
      <c r="N164" s="213"/>
      <c r="X164" s="213">
        <v>6</v>
      </c>
      <c r="Y164" s="213">
        <v>4</v>
      </c>
      <c r="Z164" s="213" t="s">
        <v>28</v>
      </c>
    </row>
    <row r="165" spans="3:26">
      <c r="C165" s="213"/>
      <c r="K165" s="214"/>
      <c r="N165" s="213"/>
      <c r="X165" s="213">
        <v>2</v>
      </c>
      <c r="Y165" s="213">
        <v>5</v>
      </c>
      <c r="Z165" s="213" t="s">
        <v>28</v>
      </c>
    </row>
    <row r="166" spans="3:26">
      <c r="C166" s="213"/>
      <c r="K166" s="214"/>
      <c r="N166" s="213"/>
      <c r="X166" s="213">
        <v>600</v>
      </c>
      <c r="Y166" s="213">
        <v>6</v>
      </c>
      <c r="Z166" s="213" t="s">
        <v>28</v>
      </c>
    </row>
    <row r="167" spans="3:26">
      <c r="C167" s="213"/>
      <c r="K167" s="214"/>
      <c r="N167" s="213"/>
      <c r="X167" s="213">
        <v>126</v>
      </c>
      <c r="Y167" s="213">
        <v>7</v>
      </c>
      <c r="Z167" s="213" t="s">
        <v>28</v>
      </c>
    </row>
    <row r="168" spans="3:26">
      <c r="C168" s="213"/>
      <c r="K168" s="214"/>
      <c r="N168" s="213"/>
      <c r="X168" s="213">
        <v>5337</v>
      </c>
      <c r="Y168" s="213">
        <v>0</v>
      </c>
      <c r="Z168" s="213" t="s">
        <v>29</v>
      </c>
    </row>
    <row r="169" spans="3:26">
      <c r="C169" s="213"/>
      <c r="K169" s="214"/>
      <c r="N169" s="213"/>
      <c r="X169" s="213">
        <v>20</v>
      </c>
      <c r="Y169" s="213">
        <v>1</v>
      </c>
      <c r="Z169" s="213" t="s">
        <v>29</v>
      </c>
    </row>
    <row r="170" spans="3:26">
      <c r="C170" s="213"/>
      <c r="K170" s="214"/>
      <c r="N170" s="213"/>
      <c r="X170" s="213">
        <v>1</v>
      </c>
      <c r="Y170" s="213">
        <v>2</v>
      </c>
      <c r="Z170" s="213" t="s">
        <v>29</v>
      </c>
    </row>
    <row r="171" spans="3:26">
      <c r="C171" s="213"/>
      <c r="K171" s="214"/>
      <c r="N171" s="213"/>
      <c r="X171" s="213">
        <v>43</v>
      </c>
      <c r="Y171" s="213">
        <v>3</v>
      </c>
      <c r="Z171" s="213" t="s">
        <v>29</v>
      </c>
    </row>
    <row r="172" spans="3:26">
      <c r="C172" s="213"/>
      <c r="K172" s="214"/>
      <c r="N172" s="213"/>
      <c r="X172" s="213">
        <v>1</v>
      </c>
      <c r="Y172" s="213">
        <v>4</v>
      </c>
      <c r="Z172" s="213" t="s">
        <v>29</v>
      </c>
    </row>
    <row r="173" spans="3:26">
      <c r="C173" s="213"/>
      <c r="K173" s="214"/>
      <c r="N173" s="213"/>
      <c r="X173" s="213">
        <v>1</v>
      </c>
      <c r="Y173" s="213">
        <v>5</v>
      </c>
      <c r="Z173" s="213" t="s">
        <v>29</v>
      </c>
    </row>
    <row r="174" spans="3:26">
      <c r="C174" s="213"/>
      <c r="K174" s="214"/>
      <c r="N174" s="213"/>
      <c r="X174" s="213">
        <v>61</v>
      </c>
      <c r="Y174" s="213">
        <v>6</v>
      </c>
      <c r="Z174" s="213" t="s">
        <v>29</v>
      </c>
    </row>
    <row r="175" spans="3:26">
      <c r="C175" s="213"/>
      <c r="K175" s="214"/>
      <c r="N175" s="213"/>
      <c r="X175" s="213">
        <v>22</v>
      </c>
      <c r="Y175" s="213">
        <v>7</v>
      </c>
      <c r="Z175" s="213" t="s">
        <v>29</v>
      </c>
    </row>
    <row r="176" spans="3:26">
      <c r="C176" s="213"/>
      <c r="K176" s="214"/>
      <c r="N176" s="213"/>
    </row>
    <row r="177" spans="3:14">
      <c r="C177" s="213"/>
      <c r="K177" s="214"/>
      <c r="N177" s="213"/>
    </row>
    <row r="178" spans="3:14">
      <c r="C178" s="213"/>
      <c r="K178" s="214"/>
      <c r="N178" s="213"/>
    </row>
    <row r="179" spans="3:14">
      <c r="C179" s="213"/>
      <c r="K179" s="214"/>
      <c r="N179" s="213"/>
    </row>
    <row r="180" spans="3:14">
      <c r="C180" s="213"/>
      <c r="K180" s="214"/>
      <c r="N180" s="213"/>
    </row>
    <row r="181" spans="3:14">
      <c r="C181" s="213"/>
      <c r="K181" s="214"/>
      <c r="N181" s="213"/>
    </row>
    <row r="182" spans="3:14">
      <c r="C182" s="213"/>
      <c r="K182" s="214"/>
      <c r="N182" s="213"/>
    </row>
    <row r="183" spans="3:14">
      <c r="C183" s="213"/>
      <c r="K183" s="214"/>
      <c r="N183" s="213"/>
    </row>
    <row r="184" spans="3:14">
      <c r="C184" s="213"/>
      <c r="K184" s="214"/>
      <c r="N184" s="213"/>
    </row>
    <row r="185" spans="3:14">
      <c r="C185" s="213"/>
      <c r="K185" s="214"/>
      <c r="N185" s="213"/>
    </row>
    <row r="186" spans="3:14">
      <c r="C186" s="213"/>
      <c r="K186" s="214"/>
      <c r="N186" s="213"/>
    </row>
    <row r="187" spans="3:14">
      <c r="C187" s="213"/>
      <c r="K187" s="214"/>
      <c r="N187" s="213"/>
    </row>
    <row r="188" spans="3:14">
      <c r="C188" s="213"/>
      <c r="K188" s="214"/>
      <c r="N188" s="213"/>
    </row>
    <row r="189" spans="3:14">
      <c r="C189" s="213"/>
      <c r="K189" s="214"/>
      <c r="N189" s="213"/>
    </row>
    <row r="190" spans="3:14">
      <c r="C190" s="213"/>
      <c r="K190" s="214"/>
      <c r="N190" s="213"/>
    </row>
    <row r="191" spans="3:14">
      <c r="C191" s="213"/>
      <c r="K191" s="214"/>
      <c r="N191" s="213"/>
    </row>
    <row r="192" spans="3:14">
      <c r="C192" s="213"/>
      <c r="K192" s="214"/>
      <c r="N192" s="213"/>
    </row>
    <row r="193" spans="3:14">
      <c r="C193" s="213"/>
      <c r="K193" s="214"/>
      <c r="N193" s="213"/>
    </row>
    <row r="194" spans="3:14">
      <c r="C194" s="213"/>
      <c r="K194" s="214"/>
      <c r="N194" s="213"/>
    </row>
    <row r="195" spans="3:14">
      <c r="C195" s="213"/>
      <c r="K195" s="214"/>
      <c r="N195" s="213"/>
    </row>
    <row r="196" spans="3:14">
      <c r="C196" s="213"/>
      <c r="K196" s="214"/>
      <c r="N196" s="213"/>
    </row>
    <row r="197" spans="3:14">
      <c r="C197" s="213"/>
      <c r="K197" s="214"/>
      <c r="N197" s="213"/>
    </row>
    <row r="198" spans="3:14">
      <c r="C198" s="213"/>
      <c r="K198" s="214"/>
      <c r="N198" s="213"/>
    </row>
    <row r="199" spans="3:14">
      <c r="C199" s="213"/>
      <c r="K199" s="214"/>
      <c r="N199" s="213"/>
    </row>
    <row r="200" spans="3:14">
      <c r="C200" s="213"/>
      <c r="K200" s="214"/>
      <c r="N200" s="213"/>
    </row>
    <row r="201" spans="3:14">
      <c r="C201" s="213"/>
      <c r="K201" s="214"/>
      <c r="N201" s="213"/>
    </row>
    <row r="202" spans="3:14">
      <c r="C202" s="213"/>
      <c r="K202" s="214"/>
      <c r="N202" s="213"/>
    </row>
    <row r="203" spans="3:14">
      <c r="C203" s="213"/>
      <c r="K203" s="214"/>
      <c r="N203" s="213"/>
    </row>
    <row r="204" spans="3:14">
      <c r="C204" s="213"/>
      <c r="K204" s="214"/>
      <c r="N204" s="213"/>
    </row>
    <row r="205" spans="3:14">
      <c r="C205" s="213"/>
      <c r="K205" s="214"/>
      <c r="N205" s="213"/>
    </row>
    <row r="206" spans="3:14">
      <c r="C206" s="213"/>
      <c r="K206" s="214"/>
      <c r="N206" s="213"/>
    </row>
    <row r="207" spans="3:14">
      <c r="C207" s="213"/>
      <c r="K207" s="214"/>
      <c r="N207" s="213"/>
    </row>
    <row r="208" spans="3:14">
      <c r="C208" s="213"/>
      <c r="K208" s="214"/>
      <c r="N208" s="213"/>
    </row>
    <row r="209" spans="3:14">
      <c r="C209" s="213"/>
      <c r="K209" s="214"/>
      <c r="N209" s="213"/>
    </row>
    <row r="210" spans="3:14">
      <c r="C210" s="213"/>
      <c r="K210" s="214"/>
      <c r="N210" s="213"/>
    </row>
    <row r="211" spans="3:14">
      <c r="C211" s="213"/>
      <c r="K211" s="214"/>
      <c r="N211" s="213"/>
    </row>
    <row r="212" spans="3:14">
      <c r="C212" s="213"/>
      <c r="K212" s="214"/>
      <c r="N212" s="213"/>
    </row>
    <row r="213" spans="3:14">
      <c r="C213" s="213"/>
      <c r="K213" s="214"/>
      <c r="N213" s="213"/>
    </row>
    <row r="214" spans="3:14">
      <c r="C214" s="213"/>
      <c r="K214" s="214"/>
      <c r="N214" s="213"/>
    </row>
    <row r="215" spans="3:14">
      <c r="C215" s="213"/>
      <c r="K215" s="214"/>
      <c r="N215" s="213"/>
    </row>
    <row r="216" spans="3:14">
      <c r="C216" s="213"/>
      <c r="K216" s="214"/>
      <c r="N216" s="213"/>
    </row>
    <row r="217" spans="3:14">
      <c r="C217" s="213"/>
      <c r="K217" s="214"/>
      <c r="N217" s="213"/>
    </row>
    <row r="218" spans="3:14">
      <c r="C218" s="213"/>
      <c r="K218" s="214"/>
      <c r="N218" s="213"/>
    </row>
    <row r="219" spans="3:14">
      <c r="C219" s="213"/>
      <c r="K219" s="214"/>
      <c r="N219" s="213"/>
    </row>
    <row r="220" spans="3:14">
      <c r="C220" s="213"/>
      <c r="K220" s="214"/>
      <c r="N220" s="213"/>
    </row>
    <row r="221" spans="3:14">
      <c r="C221" s="213"/>
      <c r="K221" s="214"/>
      <c r="N221" s="213"/>
    </row>
    <row r="222" spans="3:14">
      <c r="C222" s="213"/>
      <c r="K222" s="214"/>
      <c r="N222" s="213"/>
    </row>
    <row r="223" spans="3:14">
      <c r="C223" s="213"/>
      <c r="K223" s="214"/>
      <c r="N223" s="213"/>
    </row>
    <row r="224" spans="3:14">
      <c r="C224" s="213"/>
      <c r="K224" s="214"/>
      <c r="N224" s="213"/>
    </row>
    <row r="225" spans="3:14">
      <c r="C225" s="213"/>
      <c r="K225" s="214"/>
      <c r="N225" s="213"/>
    </row>
    <row r="226" spans="3:14">
      <c r="C226" s="213"/>
      <c r="K226" s="214"/>
      <c r="N226" s="213"/>
    </row>
    <row r="227" spans="3:14">
      <c r="C227" s="213"/>
      <c r="K227" s="214"/>
      <c r="N227" s="213"/>
    </row>
    <row r="228" spans="3:14">
      <c r="C228" s="213"/>
      <c r="K228" s="214"/>
      <c r="N228" s="213"/>
    </row>
    <row r="229" spans="3:14">
      <c r="C229" s="213"/>
      <c r="K229" s="214"/>
      <c r="N229" s="213"/>
    </row>
    <row r="230" spans="3:14">
      <c r="C230" s="213"/>
      <c r="K230" s="214"/>
      <c r="N230" s="213"/>
    </row>
    <row r="231" spans="3:14">
      <c r="C231" s="213"/>
      <c r="K231" s="214"/>
      <c r="N231" s="213"/>
    </row>
    <row r="232" spans="3:14">
      <c r="C232" s="213"/>
      <c r="K232" s="214"/>
      <c r="N232" s="213"/>
    </row>
    <row r="233" spans="3:14">
      <c r="C233" s="213"/>
      <c r="K233" s="214"/>
      <c r="N233" s="213"/>
    </row>
    <row r="234" spans="3:14">
      <c r="C234" s="213"/>
      <c r="K234" s="214"/>
      <c r="N234" s="213"/>
    </row>
    <row r="235" spans="3:14">
      <c r="C235" s="213"/>
      <c r="K235" s="214"/>
      <c r="N235" s="213"/>
    </row>
    <row r="236" spans="3:14">
      <c r="C236" s="213"/>
      <c r="K236" s="214"/>
      <c r="N236" s="213"/>
    </row>
    <row r="237" spans="3:14">
      <c r="C237" s="213"/>
      <c r="K237" s="214"/>
      <c r="N237" s="213"/>
    </row>
    <row r="238" spans="3:14">
      <c r="C238" s="213"/>
      <c r="K238" s="214"/>
      <c r="N238" s="213"/>
    </row>
    <row r="239" spans="3:14">
      <c r="C239" s="213"/>
      <c r="K239" s="214"/>
      <c r="N239" s="213"/>
    </row>
    <row r="240" spans="3:14">
      <c r="C240" s="213"/>
      <c r="K240" s="214"/>
      <c r="N240" s="213"/>
    </row>
    <row r="241" spans="3:14">
      <c r="C241" s="213"/>
      <c r="K241" s="214"/>
      <c r="N241" s="213"/>
    </row>
    <row r="242" spans="3:14">
      <c r="C242" s="213"/>
      <c r="K242" s="214"/>
      <c r="N242" s="213"/>
    </row>
    <row r="243" spans="3:14">
      <c r="C243" s="213"/>
      <c r="K243" s="214"/>
      <c r="N243" s="213"/>
    </row>
    <row r="244" spans="3:14">
      <c r="C244" s="213"/>
      <c r="K244" s="214"/>
      <c r="N244" s="213"/>
    </row>
    <row r="245" spans="3:14">
      <c r="C245" s="213"/>
      <c r="K245" s="214"/>
      <c r="N245" s="213"/>
    </row>
    <row r="246" spans="3:14">
      <c r="C246" s="213"/>
      <c r="K246" s="214"/>
      <c r="N246" s="213"/>
    </row>
    <row r="247" spans="3:14">
      <c r="C247" s="213"/>
      <c r="K247" s="214"/>
      <c r="N247" s="213"/>
    </row>
    <row r="248" spans="3:14">
      <c r="C248" s="213"/>
      <c r="K248" s="214"/>
      <c r="N248" s="213"/>
    </row>
    <row r="249" spans="3:14">
      <c r="C249" s="213"/>
      <c r="K249" s="214"/>
      <c r="N249" s="213"/>
    </row>
    <row r="250" spans="3:14">
      <c r="C250" s="213"/>
      <c r="K250" s="214"/>
      <c r="N250" s="213"/>
    </row>
    <row r="251" spans="3:14">
      <c r="C251" s="213"/>
      <c r="K251" s="214"/>
      <c r="N251" s="213"/>
    </row>
    <row r="252" spans="3:14">
      <c r="C252" s="213"/>
      <c r="K252" s="214"/>
      <c r="N252" s="213"/>
    </row>
    <row r="253" spans="3:14">
      <c r="C253" s="213"/>
      <c r="K253" s="214"/>
      <c r="N253" s="213"/>
    </row>
    <row r="254" spans="3:14">
      <c r="C254" s="213"/>
      <c r="K254" s="214"/>
      <c r="N254" s="213"/>
    </row>
    <row r="255" spans="3:14">
      <c r="C255" s="213"/>
      <c r="K255" s="214"/>
      <c r="N255" s="213"/>
    </row>
    <row r="256" spans="3:14">
      <c r="C256" s="213"/>
      <c r="K256" s="214"/>
      <c r="N256" s="213"/>
    </row>
    <row r="257" spans="3:14">
      <c r="C257" s="213"/>
      <c r="K257" s="214"/>
      <c r="N257" s="213"/>
    </row>
    <row r="258" spans="3:14">
      <c r="C258" s="213"/>
      <c r="K258" s="214"/>
      <c r="N258" s="213"/>
    </row>
    <row r="259" spans="3:14">
      <c r="C259" s="213"/>
      <c r="K259" s="214"/>
      <c r="N259" s="213"/>
    </row>
    <row r="260" spans="3:14">
      <c r="C260" s="213"/>
      <c r="K260" s="214"/>
      <c r="N260" s="213"/>
    </row>
    <row r="261" spans="3:14">
      <c r="C261" s="213"/>
      <c r="K261" s="214"/>
      <c r="N261" s="213"/>
    </row>
    <row r="262" spans="3:14">
      <c r="C262" s="213"/>
      <c r="K262" s="214"/>
      <c r="N262" s="213"/>
    </row>
    <row r="263" spans="3:14">
      <c r="C263" s="213"/>
      <c r="K263" s="214"/>
      <c r="N263" s="213"/>
    </row>
    <row r="264" spans="3:14">
      <c r="C264" s="213"/>
      <c r="K264" s="214"/>
      <c r="N264" s="213"/>
    </row>
    <row r="265" spans="3:14">
      <c r="C265" s="213"/>
      <c r="K265" s="214"/>
      <c r="N265" s="213"/>
    </row>
    <row r="266" spans="3:14">
      <c r="C266" s="213"/>
      <c r="K266" s="214"/>
      <c r="N266" s="213"/>
    </row>
    <row r="267" spans="3:14">
      <c r="C267" s="213"/>
      <c r="K267" s="214"/>
      <c r="N267" s="213"/>
    </row>
    <row r="268" spans="3:14">
      <c r="C268" s="213"/>
      <c r="K268" s="214"/>
      <c r="N268" s="213"/>
    </row>
    <row r="269" spans="3:14">
      <c r="C269" s="213"/>
      <c r="K269" s="214"/>
      <c r="N269" s="213"/>
    </row>
    <row r="270" spans="3:14">
      <c r="C270" s="213"/>
      <c r="K270" s="214"/>
      <c r="N270" s="213"/>
    </row>
    <row r="271" spans="3:14">
      <c r="C271" s="213"/>
      <c r="K271" s="214"/>
      <c r="N271" s="213"/>
    </row>
    <row r="272" spans="3:14">
      <c r="C272" s="213"/>
      <c r="K272" s="214"/>
      <c r="N272" s="213"/>
    </row>
    <row r="273" spans="3:14">
      <c r="C273" s="213"/>
      <c r="K273" s="214"/>
      <c r="N273" s="213"/>
    </row>
    <row r="274" spans="3:14">
      <c r="C274" s="213"/>
      <c r="K274" s="214"/>
      <c r="N274" s="213"/>
    </row>
    <row r="275" spans="3:14">
      <c r="C275" s="213"/>
      <c r="K275" s="214"/>
      <c r="N275" s="213"/>
    </row>
    <row r="276" spans="3:14">
      <c r="C276" s="213"/>
      <c r="K276" s="214"/>
      <c r="N276" s="213"/>
    </row>
    <row r="277" spans="3:14">
      <c r="C277" s="213"/>
      <c r="K277" s="214"/>
      <c r="N277" s="213"/>
    </row>
    <row r="278" spans="3:14">
      <c r="C278" s="213"/>
      <c r="K278" s="214"/>
      <c r="N278" s="213"/>
    </row>
    <row r="279" spans="3:14">
      <c r="C279" s="213"/>
      <c r="K279" s="214"/>
      <c r="N279" s="213"/>
    </row>
    <row r="280" spans="3:14">
      <c r="C280" s="213"/>
      <c r="K280" s="214"/>
      <c r="N280" s="213"/>
    </row>
    <row r="281" spans="3:14">
      <c r="C281" s="213"/>
      <c r="K281" s="214"/>
      <c r="N281" s="213"/>
    </row>
    <row r="282" spans="3:14">
      <c r="C282" s="213"/>
      <c r="K282" s="214"/>
      <c r="N282" s="213"/>
    </row>
    <row r="283" spans="3:14">
      <c r="C283" s="213"/>
      <c r="K283" s="214"/>
      <c r="N283" s="213"/>
    </row>
    <row r="284" spans="3:14">
      <c r="C284" s="213"/>
      <c r="K284" s="214"/>
      <c r="N284" s="213"/>
    </row>
    <row r="285" spans="3:14">
      <c r="C285" s="213"/>
      <c r="K285" s="214"/>
      <c r="N285" s="213"/>
    </row>
    <row r="286" spans="3:14">
      <c r="C286" s="213"/>
      <c r="K286" s="214"/>
      <c r="N286" s="213"/>
    </row>
    <row r="287" spans="3:14">
      <c r="C287" s="213"/>
      <c r="K287" s="214"/>
      <c r="N287" s="213"/>
    </row>
    <row r="288" spans="3:14">
      <c r="C288" s="213"/>
      <c r="K288" s="214"/>
      <c r="N288" s="213"/>
    </row>
    <row r="289" spans="3:14">
      <c r="C289" s="213"/>
      <c r="K289" s="214"/>
      <c r="N289" s="213"/>
    </row>
    <row r="290" spans="3:14">
      <c r="C290" s="213"/>
      <c r="K290" s="214"/>
      <c r="N290" s="213"/>
    </row>
    <row r="291" spans="3:14">
      <c r="C291" s="213"/>
      <c r="K291" s="214"/>
      <c r="N291" s="213"/>
    </row>
    <row r="292" spans="3:14">
      <c r="C292" s="213"/>
      <c r="K292" s="214"/>
      <c r="N292" s="213"/>
    </row>
    <row r="293" spans="3:14">
      <c r="C293" s="213"/>
      <c r="K293" s="214"/>
      <c r="N293" s="213"/>
    </row>
    <row r="294" spans="3:14">
      <c r="C294" s="213"/>
      <c r="K294" s="214"/>
      <c r="N294" s="213"/>
    </row>
    <row r="295" spans="3:14">
      <c r="C295" s="213"/>
      <c r="K295" s="214"/>
      <c r="N295" s="213"/>
    </row>
    <row r="296" spans="3:14">
      <c r="C296" s="213"/>
      <c r="K296" s="214"/>
      <c r="N296" s="213"/>
    </row>
    <row r="297" spans="3:14">
      <c r="C297" s="213"/>
      <c r="K297" s="214"/>
      <c r="N297" s="213"/>
    </row>
    <row r="298" spans="3:14">
      <c r="C298" s="213"/>
      <c r="K298" s="214"/>
      <c r="N298" s="213"/>
    </row>
    <row r="299" spans="3:14">
      <c r="C299" s="213"/>
      <c r="K299" s="214"/>
      <c r="N299" s="213"/>
    </row>
    <row r="300" spans="3:14">
      <c r="C300" s="213"/>
      <c r="K300" s="214"/>
      <c r="N300" s="213"/>
    </row>
    <row r="301" spans="3:14">
      <c r="C301" s="213"/>
      <c r="K301" s="214"/>
      <c r="N301" s="213"/>
    </row>
    <row r="302" spans="3:14">
      <c r="C302" s="213"/>
      <c r="K302" s="214"/>
      <c r="N302" s="213"/>
    </row>
    <row r="303" spans="3:14">
      <c r="C303" s="213"/>
      <c r="K303" s="214"/>
      <c r="N303" s="213"/>
    </row>
    <row r="304" spans="3:14">
      <c r="C304" s="213"/>
      <c r="K304" s="214"/>
      <c r="N304" s="213"/>
    </row>
    <row r="305" spans="3:14">
      <c r="C305" s="213"/>
      <c r="K305" s="214"/>
      <c r="N305" s="213"/>
    </row>
    <row r="306" spans="3:14">
      <c r="C306" s="213"/>
      <c r="K306" s="214"/>
      <c r="N306" s="213"/>
    </row>
    <row r="307" spans="3:14">
      <c r="C307" s="213"/>
      <c r="K307" s="214"/>
      <c r="N307" s="213"/>
    </row>
    <row r="308" spans="3:14">
      <c r="C308" s="213"/>
      <c r="K308" s="214"/>
      <c r="N308" s="213"/>
    </row>
    <row r="309" spans="3:14">
      <c r="C309" s="213"/>
      <c r="K309" s="214"/>
      <c r="N309" s="213"/>
    </row>
    <row r="310" spans="3:14">
      <c r="C310" s="213"/>
      <c r="K310" s="214"/>
      <c r="N310" s="213"/>
    </row>
    <row r="311" spans="3:14">
      <c r="C311" s="213"/>
      <c r="K311" s="214"/>
      <c r="N311" s="213"/>
    </row>
    <row r="312" spans="3:14">
      <c r="C312" s="213"/>
      <c r="K312" s="214"/>
      <c r="N312" s="213"/>
    </row>
  </sheetData>
  <pageMargins left="0.75" right="0.75" top="1" bottom="1" header="0.5" footer="0.5"/>
  <pageSetup scale="91" orientation="landscape" r:id="rId1"/>
  <headerFooter alignWithMargins="0">
    <oddHeader>&amp;L&amp;D&amp;R&amp;P of &amp;N</oddHeader>
  </headerFooter>
  <rowBreaks count="1" manualBreakCount="1">
    <brk id="32" max="1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Z307"/>
  <sheetViews>
    <sheetView zoomScale="90" zoomScaleNormal="90" zoomScaleSheetLayoutView="100" workbookViewId="0">
      <selection activeCell="W11" sqref="W11"/>
    </sheetView>
  </sheetViews>
  <sheetFormatPr defaultRowHeight="12.75"/>
  <cols>
    <col min="1" max="1" width="9.42578125" style="149" customWidth="1"/>
    <col min="2" max="10" width="8.28515625" style="149" customWidth="1"/>
    <col min="11" max="11" width="10.5703125" style="149" bestFit="1" customWidth="1"/>
    <col min="12" max="12" width="9.5703125" style="149" customWidth="1"/>
    <col min="13" max="13" width="8.28515625" style="149" customWidth="1"/>
    <col min="14" max="14" width="8.28515625" style="192" customWidth="1"/>
    <col min="15" max="19" width="8.28515625" style="149" customWidth="1"/>
    <col min="20" max="23" width="9.140625" style="149"/>
    <col min="24" max="26" width="0" style="149" hidden="1" customWidth="1"/>
    <col min="27" max="16384" width="9.140625" style="149"/>
  </cols>
  <sheetData>
    <row r="1" spans="1:26">
      <c r="A1" s="333" t="s">
        <v>59</v>
      </c>
      <c r="B1" s="333"/>
      <c r="C1" s="333"/>
      <c r="D1" s="268">
        <f>$K$66</f>
        <v>3555</v>
      </c>
      <c r="X1" s="149" t="s">
        <v>145</v>
      </c>
      <c r="Y1" s="149" t="s">
        <v>105</v>
      </c>
      <c r="Z1" s="149" t="s">
        <v>68</v>
      </c>
    </row>
    <row r="2" spans="1:26">
      <c r="A2" s="333" t="s">
        <v>62</v>
      </c>
      <c r="B2" s="333"/>
      <c r="C2" s="333"/>
      <c r="D2" s="268">
        <f>$K$64</f>
        <v>42452</v>
      </c>
      <c r="X2" s="149">
        <v>908</v>
      </c>
      <c r="Y2" s="149">
        <v>0</v>
      </c>
      <c r="Z2" s="149" t="s">
        <v>6</v>
      </c>
    </row>
    <row r="3" spans="1:26">
      <c r="B3" s="200"/>
      <c r="C3" s="208" t="s">
        <v>60</v>
      </c>
      <c r="D3" s="313">
        <f>$K$67</f>
        <v>8.3741637614246675E-2</v>
      </c>
      <c r="X3" s="149">
        <v>7</v>
      </c>
      <c r="Y3" s="149">
        <v>1</v>
      </c>
      <c r="Z3" s="149" t="s">
        <v>6</v>
      </c>
    </row>
    <row r="4" spans="1:26">
      <c r="X4" s="149">
        <v>1</v>
      </c>
      <c r="Y4" s="149">
        <v>2</v>
      </c>
      <c r="Z4" s="149" t="s">
        <v>6</v>
      </c>
    </row>
    <row r="5" spans="1:26">
      <c r="A5" s="192"/>
      <c r="X5" s="149">
        <v>12</v>
      </c>
      <c r="Y5" s="149">
        <v>3</v>
      </c>
      <c r="Z5" s="149" t="s">
        <v>6</v>
      </c>
    </row>
    <row r="6" spans="1:26" ht="13.5" thickBot="1">
      <c r="A6" s="149" t="s">
        <v>58</v>
      </c>
      <c r="X6" s="149">
        <v>1</v>
      </c>
      <c r="Y6" s="149">
        <v>4</v>
      </c>
      <c r="Z6" s="149" t="s">
        <v>6</v>
      </c>
    </row>
    <row r="7" spans="1:26">
      <c r="A7" s="287" t="s">
        <v>54</v>
      </c>
      <c r="B7" s="288" t="s">
        <v>170</v>
      </c>
      <c r="C7" s="289" t="s">
        <v>53</v>
      </c>
      <c r="N7" s="270"/>
      <c r="O7" s="270"/>
      <c r="P7" s="270"/>
      <c r="Q7" s="270"/>
      <c r="R7" s="270"/>
      <c r="S7" s="270"/>
      <c r="X7" s="149">
        <v>26</v>
      </c>
      <c r="Y7" s="149">
        <v>6</v>
      </c>
      <c r="Z7" s="149" t="s">
        <v>6</v>
      </c>
    </row>
    <row r="8" spans="1:26">
      <c r="A8" s="326">
        <v>1</v>
      </c>
      <c r="B8" s="271" t="str">
        <f t="shared" ref="B8:B31" si="0">VLOOKUP(A:A,$M$40:$N$63,2,FALSE)</f>
        <v>04</v>
      </c>
      <c r="C8" s="328">
        <f t="shared" ref="C8:C31" si="1">SUMIF($M$40:$M$63,$A8,$L$40:$L$63)</f>
        <v>0.15714285714285714</v>
      </c>
      <c r="N8" s="272"/>
      <c r="O8" s="273"/>
      <c r="P8" s="273"/>
      <c r="Q8" s="273"/>
      <c r="R8" s="273"/>
      <c r="S8" s="273"/>
      <c r="X8" s="149">
        <v>15</v>
      </c>
      <c r="Y8" s="149">
        <v>7</v>
      </c>
      <c r="Z8" s="149" t="s">
        <v>6</v>
      </c>
    </row>
    <row r="9" spans="1:26">
      <c r="A9" s="326">
        <v>2</v>
      </c>
      <c r="B9" s="271" t="str">
        <f t="shared" si="0"/>
        <v>23</v>
      </c>
      <c r="C9" s="328">
        <f t="shared" si="1"/>
        <v>0.15436720142602495</v>
      </c>
      <c r="N9" s="272"/>
      <c r="O9" s="273"/>
      <c r="P9" s="273"/>
      <c r="Q9" s="273"/>
      <c r="R9" s="273"/>
      <c r="S9" s="273"/>
      <c r="X9" s="149">
        <v>575</v>
      </c>
      <c r="Y9" s="149">
        <v>0</v>
      </c>
      <c r="Z9" s="149" t="s">
        <v>7</v>
      </c>
    </row>
    <row r="10" spans="1:26">
      <c r="A10" s="326">
        <v>3</v>
      </c>
      <c r="B10" s="271" t="str">
        <f t="shared" si="0"/>
        <v>19</v>
      </c>
      <c r="C10" s="328">
        <f t="shared" si="1"/>
        <v>0.15037593984962405</v>
      </c>
      <c r="N10" s="272"/>
      <c r="O10" s="273"/>
      <c r="P10" s="273"/>
      <c r="Q10" s="273"/>
      <c r="R10" s="273"/>
      <c r="S10" s="273"/>
      <c r="X10" s="149">
        <v>10</v>
      </c>
      <c r="Y10" s="149">
        <v>1</v>
      </c>
      <c r="Z10" s="149" t="s">
        <v>7</v>
      </c>
    </row>
    <row r="11" spans="1:26">
      <c r="A11" s="326">
        <v>4</v>
      </c>
      <c r="B11" s="271" t="str">
        <f t="shared" si="0"/>
        <v>03</v>
      </c>
      <c r="C11" s="328">
        <f t="shared" si="1"/>
        <v>0.1484375</v>
      </c>
      <c r="N11" s="272"/>
      <c r="O11" s="273"/>
      <c r="P11" s="273"/>
      <c r="Q11" s="273"/>
      <c r="R11" s="273"/>
      <c r="S11" s="273"/>
      <c r="X11" s="149">
        <v>1</v>
      </c>
      <c r="Y11" s="149">
        <v>2</v>
      </c>
      <c r="Z11" s="149" t="s">
        <v>7</v>
      </c>
    </row>
    <row r="12" spans="1:26">
      <c r="A12" s="326">
        <v>5</v>
      </c>
      <c r="B12" s="271" t="str">
        <f t="shared" si="0"/>
        <v>07</v>
      </c>
      <c r="C12" s="328">
        <f t="shared" si="1"/>
        <v>0.14285714285714285</v>
      </c>
      <c r="N12" s="272"/>
      <c r="O12" s="273"/>
      <c r="P12" s="273"/>
      <c r="Q12" s="273"/>
      <c r="R12" s="273"/>
      <c r="S12" s="273"/>
      <c r="X12" s="149">
        <v>18</v>
      </c>
      <c r="Y12" s="149">
        <v>3</v>
      </c>
      <c r="Z12" s="149" t="s">
        <v>7</v>
      </c>
    </row>
    <row r="13" spans="1:26">
      <c r="A13" s="326">
        <v>6</v>
      </c>
      <c r="B13" s="271" t="str">
        <f t="shared" si="0"/>
        <v>13</v>
      </c>
      <c r="C13" s="328">
        <f t="shared" si="1"/>
        <v>0.14127423822714683</v>
      </c>
      <c r="N13" s="272"/>
      <c r="O13" s="273"/>
      <c r="P13" s="273"/>
      <c r="Q13" s="273"/>
      <c r="R13" s="273"/>
      <c r="S13" s="273"/>
      <c r="X13" s="149">
        <v>20</v>
      </c>
      <c r="Y13" s="149">
        <v>6</v>
      </c>
      <c r="Z13" s="149" t="s">
        <v>7</v>
      </c>
    </row>
    <row r="14" spans="1:26">
      <c r="A14" s="326">
        <v>7</v>
      </c>
      <c r="B14" s="271" t="str">
        <f t="shared" si="0"/>
        <v>09</v>
      </c>
      <c r="C14" s="328">
        <f t="shared" si="1"/>
        <v>0.12283464566929134</v>
      </c>
      <c r="N14" s="272"/>
      <c r="O14" s="273"/>
      <c r="P14" s="273"/>
      <c r="Q14" s="273"/>
      <c r="R14" s="273"/>
      <c r="S14" s="273"/>
      <c r="X14" s="149">
        <v>14</v>
      </c>
      <c r="Y14" s="149">
        <v>7</v>
      </c>
      <c r="Z14" s="149" t="s">
        <v>7</v>
      </c>
    </row>
    <row r="15" spans="1:26">
      <c r="A15" s="326">
        <v>8</v>
      </c>
      <c r="B15" s="271" t="str">
        <f t="shared" si="0"/>
        <v>10</v>
      </c>
      <c r="C15" s="328">
        <f t="shared" si="1"/>
        <v>0.12079701120797011</v>
      </c>
      <c r="N15" s="272"/>
      <c r="O15" s="273"/>
      <c r="P15" s="273"/>
      <c r="Q15" s="273"/>
      <c r="R15" s="273"/>
      <c r="S15" s="273"/>
      <c r="X15" s="149">
        <v>109</v>
      </c>
      <c r="Y15" s="149">
        <v>0</v>
      </c>
      <c r="Z15" s="149" t="s">
        <v>8</v>
      </c>
    </row>
    <row r="16" spans="1:26">
      <c r="A16" s="326">
        <v>9</v>
      </c>
      <c r="B16" s="271" t="str">
        <f t="shared" si="0"/>
        <v>05</v>
      </c>
      <c r="C16" s="328">
        <f t="shared" si="1"/>
        <v>0.11555555555555555</v>
      </c>
      <c r="N16" s="272"/>
      <c r="O16" s="273"/>
      <c r="P16" s="273"/>
      <c r="Q16" s="273"/>
      <c r="R16" s="273"/>
      <c r="S16" s="273"/>
      <c r="X16" s="149">
        <v>5</v>
      </c>
      <c r="Y16" s="149">
        <v>1</v>
      </c>
      <c r="Z16" s="149" t="s">
        <v>8</v>
      </c>
    </row>
    <row r="17" spans="1:26">
      <c r="A17" s="326">
        <v>10</v>
      </c>
      <c r="B17" s="271" t="str">
        <f t="shared" si="0"/>
        <v>22</v>
      </c>
      <c r="C17" s="328">
        <f t="shared" si="1"/>
        <v>0.10508054522924411</v>
      </c>
      <c r="N17" s="272"/>
      <c r="O17" s="273"/>
      <c r="P17" s="273"/>
      <c r="Q17" s="273"/>
      <c r="R17" s="273"/>
      <c r="S17" s="273"/>
      <c r="X17" s="149">
        <v>5</v>
      </c>
      <c r="Y17" s="149">
        <v>3</v>
      </c>
      <c r="Z17" s="149" t="s">
        <v>8</v>
      </c>
    </row>
    <row r="18" spans="1:26">
      <c r="A18" s="326">
        <v>11</v>
      </c>
      <c r="B18" s="271" t="str">
        <f t="shared" si="0"/>
        <v>06</v>
      </c>
      <c r="C18" s="328">
        <f t="shared" si="1"/>
        <v>0.1048951048951049</v>
      </c>
      <c r="N18" s="272"/>
      <c r="O18" s="273"/>
      <c r="P18" s="273"/>
      <c r="Q18" s="273"/>
      <c r="R18" s="273"/>
      <c r="S18" s="273"/>
      <c r="X18" s="149">
        <v>5</v>
      </c>
      <c r="Y18" s="149">
        <v>6</v>
      </c>
      <c r="Z18" s="149" t="s">
        <v>8</v>
      </c>
    </row>
    <row r="19" spans="1:26">
      <c r="A19" s="326">
        <v>12</v>
      </c>
      <c r="B19" s="271" t="str">
        <f t="shared" si="0"/>
        <v>02</v>
      </c>
      <c r="C19" s="328">
        <f t="shared" si="1"/>
        <v>9.8746081504702196E-2</v>
      </c>
      <c r="N19" s="272"/>
      <c r="O19" s="273"/>
      <c r="P19" s="273"/>
      <c r="Q19" s="273"/>
      <c r="R19" s="273"/>
      <c r="S19" s="273"/>
      <c r="X19" s="149">
        <v>4</v>
      </c>
      <c r="Y19" s="149">
        <v>7</v>
      </c>
      <c r="Z19" s="149" t="s">
        <v>8</v>
      </c>
    </row>
    <row r="20" spans="1:26">
      <c r="A20" s="326">
        <v>13</v>
      </c>
      <c r="B20" s="271" t="str">
        <f t="shared" si="0"/>
        <v>16</v>
      </c>
      <c r="C20" s="328">
        <f t="shared" si="1"/>
        <v>9.3714285714285708E-2</v>
      </c>
      <c r="N20" s="272"/>
      <c r="O20" s="273"/>
      <c r="P20" s="273"/>
      <c r="Q20" s="273"/>
      <c r="R20" s="273"/>
      <c r="S20" s="273"/>
      <c r="X20" s="149">
        <v>413</v>
      </c>
      <c r="Y20" s="149">
        <v>0</v>
      </c>
      <c r="Z20" s="149" t="s">
        <v>9</v>
      </c>
    </row>
    <row r="21" spans="1:26">
      <c r="A21" s="326">
        <v>14</v>
      </c>
      <c r="B21" s="271" t="str">
        <f t="shared" si="0"/>
        <v>11</v>
      </c>
      <c r="C21" s="328">
        <f t="shared" si="1"/>
        <v>7.5528700906344406E-2</v>
      </c>
      <c r="N21" s="272"/>
      <c r="O21" s="273"/>
      <c r="P21" s="273"/>
      <c r="Q21" s="273"/>
      <c r="R21" s="273"/>
      <c r="S21" s="273"/>
      <c r="X21" s="149">
        <v>21</v>
      </c>
      <c r="Y21" s="149">
        <v>1</v>
      </c>
      <c r="Z21" s="149" t="s">
        <v>9</v>
      </c>
    </row>
    <row r="22" spans="1:26">
      <c r="A22" s="326">
        <v>15</v>
      </c>
      <c r="B22" s="271" t="str">
        <f t="shared" si="0"/>
        <v>17</v>
      </c>
      <c r="C22" s="328">
        <f t="shared" si="1"/>
        <v>7.2847682119205295E-2</v>
      </c>
      <c r="N22" s="272"/>
      <c r="O22" s="273"/>
      <c r="P22" s="273"/>
      <c r="Q22" s="273"/>
      <c r="R22" s="273"/>
      <c r="S22" s="273"/>
      <c r="X22" s="149">
        <v>2</v>
      </c>
      <c r="Y22" s="149">
        <v>2</v>
      </c>
      <c r="Z22" s="149" t="s">
        <v>9</v>
      </c>
    </row>
    <row r="23" spans="1:26">
      <c r="A23" s="326">
        <v>16</v>
      </c>
      <c r="B23" s="271" t="str">
        <f t="shared" si="0"/>
        <v>20</v>
      </c>
      <c r="C23" s="328">
        <f t="shared" si="1"/>
        <v>6.6157760814249358E-2</v>
      </c>
      <c r="N23" s="272"/>
      <c r="O23" s="273"/>
      <c r="P23" s="273"/>
      <c r="Q23" s="273"/>
      <c r="R23" s="273"/>
      <c r="S23" s="273"/>
      <c r="X23" s="149">
        <v>8</v>
      </c>
      <c r="Y23" s="149">
        <v>3</v>
      </c>
      <c r="Z23" s="149" t="s">
        <v>9</v>
      </c>
    </row>
    <row r="24" spans="1:26">
      <c r="A24" s="326">
        <v>17</v>
      </c>
      <c r="B24" s="271" t="str">
        <f t="shared" si="0"/>
        <v>01</v>
      </c>
      <c r="C24" s="328">
        <f t="shared" si="1"/>
        <v>6.3917525773195871E-2</v>
      </c>
      <c r="N24" s="272"/>
      <c r="O24" s="273"/>
      <c r="P24" s="273"/>
      <c r="Q24" s="273"/>
      <c r="R24" s="273"/>
      <c r="S24" s="273"/>
      <c r="X24" s="149">
        <v>1</v>
      </c>
      <c r="Y24" s="149">
        <v>5</v>
      </c>
      <c r="Z24" s="149" t="s">
        <v>9</v>
      </c>
    </row>
    <row r="25" spans="1:26">
      <c r="A25" s="326">
        <v>18</v>
      </c>
      <c r="B25" s="271" t="str">
        <f t="shared" si="0"/>
        <v>12</v>
      </c>
      <c r="C25" s="328">
        <f t="shared" si="1"/>
        <v>6.3657797238127312E-2</v>
      </c>
      <c r="N25" s="272"/>
      <c r="O25" s="273"/>
      <c r="P25" s="273"/>
      <c r="Q25" s="273"/>
      <c r="R25" s="273"/>
      <c r="S25" s="273"/>
      <c r="X25" s="149">
        <v>32</v>
      </c>
      <c r="Y25" s="149">
        <v>6</v>
      </c>
      <c r="Z25" s="149" t="s">
        <v>9</v>
      </c>
    </row>
    <row r="26" spans="1:26">
      <c r="A26" s="326">
        <v>19</v>
      </c>
      <c r="B26" s="271" t="str">
        <f t="shared" si="0"/>
        <v>15</v>
      </c>
      <c r="C26" s="328">
        <f t="shared" si="1"/>
        <v>6.2031765058435724E-2</v>
      </c>
      <c r="I26" s="274"/>
      <c r="N26" s="272"/>
      <c r="O26" s="273"/>
      <c r="P26" s="273"/>
      <c r="Q26" s="273"/>
      <c r="R26" s="273"/>
      <c r="S26" s="273"/>
      <c r="X26" s="149">
        <v>13</v>
      </c>
      <c r="Y26" s="149">
        <v>7</v>
      </c>
      <c r="Z26" s="149" t="s">
        <v>9</v>
      </c>
    </row>
    <row r="27" spans="1:26">
      <c r="A27" s="326">
        <v>20</v>
      </c>
      <c r="B27" s="271" t="str">
        <f t="shared" si="0"/>
        <v>14</v>
      </c>
      <c r="C27" s="328">
        <f t="shared" si="1"/>
        <v>5.58891454965358E-2</v>
      </c>
      <c r="N27" s="272"/>
      <c r="O27" s="273"/>
      <c r="P27" s="273"/>
      <c r="Q27" s="273"/>
      <c r="R27" s="273"/>
      <c r="S27" s="273"/>
      <c r="X27" s="149">
        <v>796</v>
      </c>
      <c r="Y27" s="149">
        <v>0</v>
      </c>
      <c r="Z27" s="149" t="s">
        <v>10</v>
      </c>
    </row>
    <row r="28" spans="1:26">
      <c r="A28" s="326">
        <v>21</v>
      </c>
      <c r="B28" s="271" t="str">
        <f t="shared" si="0"/>
        <v>21</v>
      </c>
      <c r="C28" s="328">
        <f t="shared" si="1"/>
        <v>4.8765432098765431E-2</v>
      </c>
      <c r="N28" s="272"/>
      <c r="O28" s="273"/>
      <c r="P28" s="273"/>
      <c r="Q28" s="273"/>
      <c r="R28" s="273"/>
      <c r="S28" s="273"/>
      <c r="X28" s="149">
        <v>23</v>
      </c>
      <c r="Y28" s="149">
        <v>1</v>
      </c>
      <c r="Z28" s="149" t="s">
        <v>10</v>
      </c>
    </row>
    <row r="29" spans="1:26">
      <c r="A29" s="326">
        <v>22</v>
      </c>
      <c r="B29" s="271" t="str">
        <f t="shared" si="0"/>
        <v>18</v>
      </c>
      <c r="C29" s="328">
        <f t="shared" si="1"/>
        <v>4.8444976076555027E-2</v>
      </c>
      <c r="N29" s="272"/>
      <c r="O29" s="273"/>
      <c r="P29" s="273"/>
      <c r="Q29" s="273"/>
      <c r="R29" s="273"/>
      <c r="S29" s="273"/>
      <c r="X29" s="149">
        <v>3</v>
      </c>
      <c r="Y29" s="149">
        <v>2</v>
      </c>
      <c r="Z29" s="149" t="s">
        <v>10</v>
      </c>
    </row>
    <row r="30" spans="1:26">
      <c r="A30" s="326">
        <v>23</v>
      </c>
      <c r="B30" s="271" t="str">
        <f t="shared" si="0"/>
        <v>08</v>
      </c>
      <c r="C30" s="328">
        <f t="shared" si="1"/>
        <v>4.5778834720570746E-2</v>
      </c>
      <c r="N30" s="272"/>
      <c r="O30" s="273"/>
      <c r="P30" s="273"/>
      <c r="Q30" s="273"/>
      <c r="R30" s="273"/>
      <c r="S30" s="273"/>
      <c r="X30" s="149">
        <v>16</v>
      </c>
      <c r="Y30" s="149">
        <v>3</v>
      </c>
      <c r="Z30" s="149" t="s">
        <v>10</v>
      </c>
    </row>
    <row r="31" spans="1:26" ht="13.5" thickBot="1">
      <c r="A31" s="327">
        <v>24</v>
      </c>
      <c r="B31" s="290" t="str">
        <f t="shared" si="0"/>
        <v>24</v>
      </c>
      <c r="C31" s="329">
        <f t="shared" si="1"/>
        <v>4.4404332129963899E-2</v>
      </c>
      <c r="N31" s="272"/>
      <c r="O31" s="273"/>
      <c r="P31" s="273"/>
      <c r="Q31" s="273"/>
      <c r="R31" s="273"/>
      <c r="S31" s="273"/>
      <c r="X31" s="149">
        <v>1</v>
      </c>
      <c r="Y31" s="149">
        <v>5</v>
      </c>
      <c r="Z31" s="149" t="s">
        <v>10</v>
      </c>
    </row>
    <row r="32" spans="1:26">
      <c r="A32" s="286"/>
      <c r="B32" s="286"/>
      <c r="C32" s="286"/>
      <c r="N32" s="272"/>
      <c r="O32" s="273"/>
      <c r="P32" s="273"/>
      <c r="Q32" s="273"/>
      <c r="R32" s="273"/>
      <c r="S32" s="273"/>
    </row>
    <row r="33" spans="1:26">
      <c r="A33" s="286"/>
      <c r="B33" s="286"/>
      <c r="C33" s="286"/>
      <c r="N33" s="272"/>
      <c r="O33" s="273"/>
      <c r="P33" s="273"/>
      <c r="Q33" s="273"/>
      <c r="R33" s="273"/>
      <c r="S33" s="273"/>
    </row>
    <row r="34" spans="1:26">
      <c r="A34" s="286"/>
      <c r="B34" s="286"/>
      <c r="C34" s="286"/>
      <c r="N34" s="272"/>
      <c r="O34" s="273"/>
      <c r="P34" s="273"/>
      <c r="Q34" s="273"/>
      <c r="R34" s="273"/>
      <c r="S34" s="273"/>
    </row>
    <row r="35" spans="1:26">
      <c r="A35" s="286"/>
      <c r="B35" s="286"/>
      <c r="C35" s="286"/>
      <c r="X35" s="149">
        <v>54</v>
      </c>
      <c r="Y35" s="149">
        <v>6</v>
      </c>
      <c r="Z35" s="149" t="s">
        <v>10</v>
      </c>
    </row>
    <row r="37" spans="1:26" ht="13.5" thickBot="1">
      <c r="X37" s="149">
        <v>7</v>
      </c>
      <c r="Y37" s="149">
        <v>7</v>
      </c>
      <c r="Z37" s="149" t="s">
        <v>10</v>
      </c>
    </row>
    <row r="38" spans="1:26" ht="13.5" thickBot="1">
      <c r="A38" s="230" t="s">
        <v>4</v>
      </c>
      <c r="B38" s="231" t="s">
        <v>5</v>
      </c>
      <c r="C38" s="232"/>
      <c r="D38" s="233"/>
      <c r="E38" s="233"/>
      <c r="F38" s="233"/>
      <c r="G38" s="233"/>
      <c r="H38" s="233"/>
      <c r="I38" s="233"/>
      <c r="J38" s="234" t="s">
        <v>30</v>
      </c>
      <c r="K38" s="235" t="s">
        <v>30</v>
      </c>
      <c r="L38" s="233"/>
      <c r="M38" s="232"/>
      <c r="N38" s="236"/>
      <c r="O38" s="213"/>
      <c r="P38" s="213"/>
      <c r="Q38" s="213"/>
      <c r="R38" s="213"/>
      <c r="S38" s="213"/>
      <c r="X38" s="149">
        <v>128</v>
      </c>
      <c r="Y38" s="149">
        <v>0</v>
      </c>
      <c r="Z38" s="149" t="s">
        <v>11</v>
      </c>
    </row>
    <row r="39" spans="1:26" ht="13.5" thickBot="1">
      <c r="A39" s="256" t="s">
        <v>170</v>
      </c>
      <c r="B39" s="257">
        <v>0</v>
      </c>
      <c r="C39" s="258">
        <v>1</v>
      </c>
      <c r="D39" s="257">
        <v>2</v>
      </c>
      <c r="E39" s="257">
        <v>3</v>
      </c>
      <c r="F39" s="257">
        <v>4</v>
      </c>
      <c r="G39" s="257">
        <v>5</v>
      </c>
      <c r="H39" s="257">
        <v>6</v>
      </c>
      <c r="I39" s="257">
        <v>7</v>
      </c>
      <c r="J39" s="259" t="s">
        <v>52</v>
      </c>
      <c r="K39" s="259" t="s">
        <v>56</v>
      </c>
      <c r="L39" s="260" t="s">
        <v>53</v>
      </c>
      <c r="M39" s="261" t="s">
        <v>54</v>
      </c>
      <c r="N39" s="241" t="s">
        <v>170</v>
      </c>
      <c r="O39" s="213"/>
      <c r="P39" s="213"/>
      <c r="Q39" s="213"/>
      <c r="R39" s="213"/>
      <c r="S39" s="213"/>
      <c r="X39" s="149">
        <v>8</v>
      </c>
      <c r="Y39" s="149">
        <v>1</v>
      </c>
      <c r="Z39" s="149" t="s">
        <v>11</v>
      </c>
    </row>
    <row r="40" spans="1:26">
      <c r="A40" s="252" t="s">
        <v>6</v>
      </c>
      <c r="B40" s="253">
        <f t="shared" ref="B40:I49" si="2">SUMIFS($X:$X,$Y:$Y,B$39,$Z:$Z,$A40)</f>
        <v>908</v>
      </c>
      <c r="C40" s="253">
        <f t="shared" si="2"/>
        <v>7</v>
      </c>
      <c r="D40" s="253">
        <f t="shared" si="2"/>
        <v>1</v>
      </c>
      <c r="E40" s="253">
        <f t="shared" si="2"/>
        <v>12</v>
      </c>
      <c r="F40" s="253">
        <f t="shared" si="2"/>
        <v>1</v>
      </c>
      <c r="G40" s="253">
        <f t="shared" si="2"/>
        <v>0</v>
      </c>
      <c r="H40" s="253">
        <f t="shared" si="2"/>
        <v>26</v>
      </c>
      <c r="I40" s="253">
        <f t="shared" si="2"/>
        <v>15</v>
      </c>
      <c r="J40" s="225">
        <f t="shared" ref="J40:J63" si="3">SUM(C40:I40)</f>
        <v>62</v>
      </c>
      <c r="K40" s="225">
        <f t="shared" ref="K40:K63" si="4">SUM(B40:I40)</f>
        <v>970</v>
      </c>
      <c r="L40" s="254">
        <f>J40/K40</f>
        <v>6.3917525773195871E-2</v>
      </c>
      <c r="M40" s="255">
        <f t="shared" ref="M40:M63" si="5">RANK(L40,$L$40:$L$63)</f>
        <v>17</v>
      </c>
      <c r="N40" s="238" t="s">
        <v>6</v>
      </c>
      <c r="O40" s="213"/>
      <c r="P40" s="213"/>
      <c r="Q40" s="213"/>
      <c r="R40" s="213"/>
      <c r="S40" s="213"/>
      <c r="X40" s="149">
        <v>6</v>
      </c>
      <c r="Y40" s="149">
        <v>3</v>
      </c>
      <c r="Z40" s="149" t="s">
        <v>11</v>
      </c>
    </row>
    <row r="41" spans="1:26">
      <c r="A41" s="237" t="s">
        <v>7</v>
      </c>
      <c r="B41" s="224">
        <f t="shared" si="2"/>
        <v>575</v>
      </c>
      <c r="C41" s="224">
        <f t="shared" si="2"/>
        <v>10</v>
      </c>
      <c r="D41" s="224">
        <f t="shared" si="2"/>
        <v>1</v>
      </c>
      <c r="E41" s="224">
        <f t="shared" si="2"/>
        <v>18</v>
      </c>
      <c r="F41" s="224">
        <f t="shared" si="2"/>
        <v>0</v>
      </c>
      <c r="G41" s="224">
        <f t="shared" si="2"/>
        <v>0</v>
      </c>
      <c r="H41" s="224">
        <f t="shared" si="2"/>
        <v>20</v>
      </c>
      <c r="I41" s="224">
        <f t="shared" si="2"/>
        <v>14</v>
      </c>
      <c r="J41" s="225">
        <f t="shared" si="3"/>
        <v>63</v>
      </c>
      <c r="K41" s="226">
        <f t="shared" si="4"/>
        <v>638</v>
      </c>
      <c r="L41" s="247">
        <f t="shared" ref="L41:L63" si="6">J41/K41</f>
        <v>9.8746081504702196E-2</v>
      </c>
      <c r="M41" s="250">
        <f t="shared" si="5"/>
        <v>12</v>
      </c>
      <c r="N41" s="238" t="s">
        <v>7</v>
      </c>
      <c r="O41" s="213"/>
      <c r="P41" s="213"/>
      <c r="Q41" s="213"/>
      <c r="R41" s="213"/>
      <c r="S41" s="213"/>
      <c r="X41" s="149">
        <v>1</v>
      </c>
      <c r="Y41" s="149">
        <v>6</v>
      </c>
      <c r="Z41" s="149" t="s">
        <v>11</v>
      </c>
    </row>
    <row r="42" spans="1:26">
      <c r="A42" s="237" t="s">
        <v>8</v>
      </c>
      <c r="B42" s="224">
        <f t="shared" si="2"/>
        <v>109</v>
      </c>
      <c r="C42" s="224">
        <f t="shared" si="2"/>
        <v>5</v>
      </c>
      <c r="D42" s="224">
        <f t="shared" si="2"/>
        <v>0</v>
      </c>
      <c r="E42" s="224">
        <f t="shared" si="2"/>
        <v>5</v>
      </c>
      <c r="F42" s="224">
        <f t="shared" si="2"/>
        <v>0</v>
      </c>
      <c r="G42" s="224">
        <f t="shared" si="2"/>
        <v>0</v>
      </c>
      <c r="H42" s="224">
        <f t="shared" si="2"/>
        <v>5</v>
      </c>
      <c r="I42" s="224">
        <f t="shared" si="2"/>
        <v>4</v>
      </c>
      <c r="J42" s="225">
        <f t="shared" si="3"/>
        <v>19</v>
      </c>
      <c r="K42" s="226">
        <f t="shared" si="4"/>
        <v>128</v>
      </c>
      <c r="L42" s="247">
        <f t="shared" si="6"/>
        <v>0.1484375</v>
      </c>
      <c r="M42" s="250">
        <f t="shared" si="5"/>
        <v>4</v>
      </c>
      <c r="N42" s="238" t="s">
        <v>8</v>
      </c>
      <c r="O42" s="213"/>
      <c r="P42" s="213"/>
      <c r="Q42" s="213"/>
      <c r="R42" s="213"/>
      <c r="S42" s="213"/>
      <c r="X42" s="149">
        <v>138</v>
      </c>
      <c r="Y42" s="149">
        <v>0</v>
      </c>
      <c r="Z42" s="149" t="s">
        <v>12</v>
      </c>
    </row>
    <row r="43" spans="1:26">
      <c r="A43" s="237" t="s">
        <v>9</v>
      </c>
      <c r="B43" s="224">
        <f t="shared" si="2"/>
        <v>413</v>
      </c>
      <c r="C43" s="224">
        <f t="shared" si="2"/>
        <v>21</v>
      </c>
      <c r="D43" s="224">
        <f t="shared" si="2"/>
        <v>2</v>
      </c>
      <c r="E43" s="224">
        <f t="shared" si="2"/>
        <v>8</v>
      </c>
      <c r="F43" s="224">
        <f t="shared" si="2"/>
        <v>0</v>
      </c>
      <c r="G43" s="224">
        <f t="shared" si="2"/>
        <v>1</v>
      </c>
      <c r="H43" s="224">
        <f t="shared" si="2"/>
        <v>32</v>
      </c>
      <c r="I43" s="224">
        <f t="shared" si="2"/>
        <v>13</v>
      </c>
      <c r="J43" s="225">
        <f t="shared" si="3"/>
        <v>77</v>
      </c>
      <c r="K43" s="226">
        <f t="shared" si="4"/>
        <v>490</v>
      </c>
      <c r="L43" s="247">
        <f t="shared" si="6"/>
        <v>0.15714285714285714</v>
      </c>
      <c r="M43" s="250">
        <f t="shared" si="5"/>
        <v>1</v>
      </c>
      <c r="N43" s="238" t="s">
        <v>9</v>
      </c>
      <c r="O43" s="213"/>
      <c r="P43" s="213"/>
      <c r="Q43" s="213"/>
      <c r="R43" s="213"/>
      <c r="S43" s="213"/>
      <c r="X43" s="149">
        <v>8</v>
      </c>
      <c r="Y43" s="149">
        <v>1</v>
      </c>
      <c r="Z43" s="149" t="s">
        <v>12</v>
      </c>
    </row>
    <row r="44" spans="1:26">
      <c r="A44" s="237" t="s">
        <v>10</v>
      </c>
      <c r="B44" s="224">
        <f t="shared" si="2"/>
        <v>796</v>
      </c>
      <c r="C44" s="224">
        <f t="shared" si="2"/>
        <v>23</v>
      </c>
      <c r="D44" s="224">
        <f t="shared" si="2"/>
        <v>3</v>
      </c>
      <c r="E44" s="224">
        <f t="shared" si="2"/>
        <v>16</v>
      </c>
      <c r="F44" s="224">
        <f t="shared" si="2"/>
        <v>0</v>
      </c>
      <c r="G44" s="224">
        <f t="shared" si="2"/>
        <v>1</v>
      </c>
      <c r="H44" s="224">
        <f t="shared" si="2"/>
        <v>54</v>
      </c>
      <c r="I44" s="224">
        <f t="shared" si="2"/>
        <v>7</v>
      </c>
      <c r="J44" s="225">
        <f t="shared" si="3"/>
        <v>104</v>
      </c>
      <c r="K44" s="226">
        <f t="shared" si="4"/>
        <v>900</v>
      </c>
      <c r="L44" s="247">
        <f t="shared" si="6"/>
        <v>0.11555555555555555</v>
      </c>
      <c r="M44" s="250">
        <f t="shared" si="5"/>
        <v>9</v>
      </c>
      <c r="N44" s="238" t="s">
        <v>10</v>
      </c>
      <c r="O44" s="213"/>
      <c r="P44" s="213"/>
      <c r="Q44" s="213"/>
      <c r="R44" s="213"/>
      <c r="S44" s="213"/>
      <c r="X44" s="149">
        <v>4</v>
      </c>
      <c r="Y44" s="149">
        <v>3</v>
      </c>
      <c r="Z44" s="149" t="s">
        <v>12</v>
      </c>
    </row>
    <row r="45" spans="1:26">
      <c r="A45" s="237" t="s">
        <v>11</v>
      </c>
      <c r="B45" s="224">
        <f t="shared" si="2"/>
        <v>128</v>
      </c>
      <c r="C45" s="224">
        <f t="shared" si="2"/>
        <v>8</v>
      </c>
      <c r="D45" s="224">
        <f t="shared" si="2"/>
        <v>0</v>
      </c>
      <c r="E45" s="224">
        <f t="shared" si="2"/>
        <v>6</v>
      </c>
      <c r="F45" s="224">
        <f t="shared" si="2"/>
        <v>0</v>
      </c>
      <c r="G45" s="224">
        <f t="shared" si="2"/>
        <v>0</v>
      </c>
      <c r="H45" s="224">
        <f t="shared" si="2"/>
        <v>1</v>
      </c>
      <c r="I45" s="224">
        <f t="shared" si="2"/>
        <v>0</v>
      </c>
      <c r="J45" s="225">
        <f t="shared" si="3"/>
        <v>15</v>
      </c>
      <c r="K45" s="226">
        <f t="shared" si="4"/>
        <v>143</v>
      </c>
      <c r="L45" s="247">
        <f t="shared" si="6"/>
        <v>0.1048951048951049</v>
      </c>
      <c r="M45" s="250">
        <f t="shared" si="5"/>
        <v>11</v>
      </c>
      <c r="N45" s="238" t="s">
        <v>11</v>
      </c>
      <c r="O45" s="222"/>
      <c r="P45" s="222"/>
      <c r="Q45" s="222"/>
      <c r="R45" s="222"/>
      <c r="S45" s="222"/>
      <c r="X45" s="149">
        <v>9</v>
      </c>
      <c r="Y45" s="149">
        <v>6</v>
      </c>
      <c r="Z45" s="149" t="s">
        <v>12</v>
      </c>
    </row>
    <row r="46" spans="1:26">
      <c r="A46" s="237" t="s">
        <v>12</v>
      </c>
      <c r="B46" s="224">
        <f t="shared" si="2"/>
        <v>138</v>
      </c>
      <c r="C46" s="224">
        <f t="shared" si="2"/>
        <v>8</v>
      </c>
      <c r="D46" s="224">
        <f t="shared" si="2"/>
        <v>0</v>
      </c>
      <c r="E46" s="224">
        <f t="shared" si="2"/>
        <v>4</v>
      </c>
      <c r="F46" s="224">
        <f t="shared" si="2"/>
        <v>0</v>
      </c>
      <c r="G46" s="224">
        <f t="shared" si="2"/>
        <v>0</v>
      </c>
      <c r="H46" s="224">
        <f t="shared" si="2"/>
        <v>9</v>
      </c>
      <c r="I46" s="224">
        <f t="shared" si="2"/>
        <v>2</v>
      </c>
      <c r="J46" s="225">
        <f t="shared" si="3"/>
        <v>23</v>
      </c>
      <c r="K46" s="226">
        <f t="shared" si="4"/>
        <v>161</v>
      </c>
      <c r="L46" s="247">
        <f t="shared" si="6"/>
        <v>0.14285714285714285</v>
      </c>
      <c r="M46" s="250">
        <f t="shared" si="5"/>
        <v>5</v>
      </c>
      <c r="N46" s="238" t="s">
        <v>12</v>
      </c>
      <c r="O46" s="223"/>
      <c r="P46" s="223"/>
      <c r="Q46" s="223"/>
      <c r="R46" s="223"/>
      <c r="S46" s="223"/>
      <c r="X46" s="149">
        <v>2</v>
      </c>
      <c r="Y46" s="149">
        <v>7</v>
      </c>
      <c r="Z46" s="149" t="s">
        <v>12</v>
      </c>
    </row>
    <row r="47" spans="1:26">
      <c r="A47" s="237" t="s">
        <v>13</v>
      </c>
      <c r="B47" s="224">
        <f t="shared" si="2"/>
        <v>3210</v>
      </c>
      <c r="C47" s="224">
        <f t="shared" si="2"/>
        <v>38</v>
      </c>
      <c r="D47" s="224">
        <f t="shared" si="2"/>
        <v>4</v>
      </c>
      <c r="E47" s="224">
        <f t="shared" si="2"/>
        <v>27</v>
      </c>
      <c r="F47" s="224">
        <f t="shared" si="2"/>
        <v>3</v>
      </c>
      <c r="G47" s="224">
        <f t="shared" si="2"/>
        <v>0</v>
      </c>
      <c r="H47" s="224">
        <f t="shared" si="2"/>
        <v>63</v>
      </c>
      <c r="I47" s="224">
        <f t="shared" si="2"/>
        <v>19</v>
      </c>
      <c r="J47" s="225">
        <f t="shared" si="3"/>
        <v>154</v>
      </c>
      <c r="K47" s="226">
        <f t="shared" si="4"/>
        <v>3364</v>
      </c>
      <c r="L47" s="247">
        <f t="shared" si="6"/>
        <v>4.5778834720570746E-2</v>
      </c>
      <c r="M47" s="250">
        <f t="shared" si="5"/>
        <v>23</v>
      </c>
      <c r="N47" s="238" t="s">
        <v>13</v>
      </c>
      <c r="O47" s="213"/>
      <c r="P47" s="213"/>
      <c r="Q47" s="213"/>
      <c r="R47" s="213"/>
      <c r="S47" s="213"/>
      <c r="X47" s="149">
        <v>3210</v>
      </c>
      <c r="Y47" s="149">
        <v>0</v>
      </c>
      <c r="Z47" s="149" t="s">
        <v>13</v>
      </c>
    </row>
    <row r="48" spans="1:26">
      <c r="A48" s="237" t="s">
        <v>14</v>
      </c>
      <c r="B48" s="224">
        <f t="shared" si="2"/>
        <v>557</v>
      </c>
      <c r="C48" s="224">
        <f t="shared" si="2"/>
        <v>16</v>
      </c>
      <c r="D48" s="224">
        <f t="shared" si="2"/>
        <v>2</v>
      </c>
      <c r="E48" s="224">
        <f t="shared" si="2"/>
        <v>21</v>
      </c>
      <c r="F48" s="224">
        <f t="shared" si="2"/>
        <v>0</v>
      </c>
      <c r="G48" s="224">
        <f t="shared" si="2"/>
        <v>1</v>
      </c>
      <c r="H48" s="224">
        <f t="shared" si="2"/>
        <v>24</v>
      </c>
      <c r="I48" s="224">
        <f t="shared" si="2"/>
        <v>14</v>
      </c>
      <c r="J48" s="225">
        <f t="shared" si="3"/>
        <v>78</v>
      </c>
      <c r="K48" s="226">
        <f t="shared" si="4"/>
        <v>635</v>
      </c>
      <c r="L48" s="247">
        <f t="shared" si="6"/>
        <v>0.12283464566929134</v>
      </c>
      <c r="M48" s="250">
        <f t="shared" si="5"/>
        <v>7</v>
      </c>
      <c r="N48" s="238" t="s">
        <v>14</v>
      </c>
      <c r="O48" s="213"/>
      <c r="P48" s="213"/>
      <c r="Q48" s="213"/>
      <c r="R48" s="213"/>
      <c r="S48" s="213"/>
      <c r="X48" s="149">
        <v>38</v>
      </c>
      <c r="Y48" s="149">
        <v>1</v>
      </c>
      <c r="Z48" s="149" t="s">
        <v>13</v>
      </c>
    </row>
    <row r="49" spans="1:26">
      <c r="A49" s="237" t="s">
        <v>15</v>
      </c>
      <c r="B49" s="224">
        <f t="shared" si="2"/>
        <v>706</v>
      </c>
      <c r="C49" s="224">
        <f t="shared" si="2"/>
        <v>42</v>
      </c>
      <c r="D49" s="224">
        <f t="shared" si="2"/>
        <v>0</v>
      </c>
      <c r="E49" s="224">
        <f t="shared" si="2"/>
        <v>17</v>
      </c>
      <c r="F49" s="224">
        <f t="shared" si="2"/>
        <v>0</v>
      </c>
      <c r="G49" s="224">
        <f t="shared" si="2"/>
        <v>1</v>
      </c>
      <c r="H49" s="224">
        <f t="shared" si="2"/>
        <v>26</v>
      </c>
      <c r="I49" s="224">
        <f t="shared" si="2"/>
        <v>11</v>
      </c>
      <c r="J49" s="225">
        <f t="shared" si="3"/>
        <v>97</v>
      </c>
      <c r="K49" s="226">
        <f t="shared" si="4"/>
        <v>803</v>
      </c>
      <c r="L49" s="247">
        <f t="shared" si="6"/>
        <v>0.12079701120797011</v>
      </c>
      <c r="M49" s="250">
        <f t="shared" si="5"/>
        <v>8</v>
      </c>
      <c r="N49" s="238" t="s">
        <v>15</v>
      </c>
      <c r="O49" s="213"/>
      <c r="P49" s="213"/>
      <c r="Q49" s="213"/>
      <c r="R49" s="213"/>
      <c r="S49" s="213"/>
      <c r="X49" s="149">
        <v>4</v>
      </c>
      <c r="Y49" s="149">
        <v>2</v>
      </c>
      <c r="Z49" s="149" t="s">
        <v>13</v>
      </c>
    </row>
    <row r="50" spans="1:26">
      <c r="A50" s="237" t="s">
        <v>16</v>
      </c>
      <c r="B50" s="224">
        <f t="shared" ref="B50:I63" si="7">SUMIFS($X:$X,$Y:$Y,B$39,$Z:$Z,$A50)</f>
        <v>918</v>
      </c>
      <c r="C50" s="224">
        <f t="shared" si="7"/>
        <v>21</v>
      </c>
      <c r="D50" s="224">
        <f t="shared" si="7"/>
        <v>1</v>
      </c>
      <c r="E50" s="224">
        <f t="shared" si="7"/>
        <v>16</v>
      </c>
      <c r="F50" s="224">
        <f t="shared" si="7"/>
        <v>0</v>
      </c>
      <c r="G50" s="224">
        <f t="shared" si="7"/>
        <v>2</v>
      </c>
      <c r="H50" s="224">
        <f t="shared" si="7"/>
        <v>27</v>
      </c>
      <c r="I50" s="224">
        <f t="shared" si="7"/>
        <v>8</v>
      </c>
      <c r="J50" s="225">
        <f t="shared" si="3"/>
        <v>75</v>
      </c>
      <c r="K50" s="226">
        <f t="shared" si="4"/>
        <v>993</v>
      </c>
      <c r="L50" s="247">
        <f t="shared" si="6"/>
        <v>7.5528700906344406E-2</v>
      </c>
      <c r="M50" s="250">
        <f t="shared" si="5"/>
        <v>14</v>
      </c>
      <c r="N50" s="238" t="s">
        <v>16</v>
      </c>
      <c r="O50" s="213"/>
      <c r="P50" s="213"/>
      <c r="Q50" s="213"/>
      <c r="R50" s="213"/>
      <c r="S50" s="213"/>
      <c r="X50" s="149">
        <v>27</v>
      </c>
      <c r="Y50" s="149">
        <v>3</v>
      </c>
      <c r="Z50" s="149" t="s">
        <v>13</v>
      </c>
    </row>
    <row r="51" spans="1:26">
      <c r="A51" s="237" t="s">
        <v>17</v>
      </c>
      <c r="B51" s="224">
        <f t="shared" si="7"/>
        <v>5560</v>
      </c>
      <c r="C51" s="224">
        <f t="shared" si="7"/>
        <v>71</v>
      </c>
      <c r="D51" s="224">
        <f t="shared" si="7"/>
        <v>5</v>
      </c>
      <c r="E51" s="224">
        <f t="shared" si="7"/>
        <v>61</v>
      </c>
      <c r="F51" s="224">
        <f t="shared" si="7"/>
        <v>3</v>
      </c>
      <c r="G51" s="224">
        <f t="shared" si="7"/>
        <v>1</v>
      </c>
      <c r="H51" s="224">
        <f t="shared" si="7"/>
        <v>184</v>
      </c>
      <c r="I51" s="224">
        <f t="shared" si="7"/>
        <v>53</v>
      </c>
      <c r="J51" s="225">
        <f t="shared" si="3"/>
        <v>378</v>
      </c>
      <c r="K51" s="226">
        <f t="shared" si="4"/>
        <v>5938</v>
      </c>
      <c r="L51" s="247">
        <f t="shared" si="6"/>
        <v>6.3657797238127312E-2</v>
      </c>
      <c r="M51" s="250">
        <f t="shared" si="5"/>
        <v>18</v>
      </c>
      <c r="N51" s="238" t="s">
        <v>17</v>
      </c>
      <c r="O51" s="213"/>
      <c r="P51" s="213"/>
      <c r="Q51" s="213"/>
      <c r="R51" s="213"/>
      <c r="S51" s="213"/>
      <c r="X51" s="149">
        <v>3</v>
      </c>
      <c r="Y51" s="149">
        <v>4</v>
      </c>
      <c r="Z51" s="149" t="s">
        <v>13</v>
      </c>
    </row>
    <row r="52" spans="1:26">
      <c r="A52" s="237" t="s">
        <v>18</v>
      </c>
      <c r="B52" s="224">
        <f t="shared" si="7"/>
        <v>930</v>
      </c>
      <c r="C52" s="224">
        <f t="shared" si="7"/>
        <v>60</v>
      </c>
      <c r="D52" s="224">
        <f t="shared" si="7"/>
        <v>2</v>
      </c>
      <c r="E52" s="224">
        <f t="shared" si="7"/>
        <v>40</v>
      </c>
      <c r="F52" s="224">
        <f t="shared" si="7"/>
        <v>1</v>
      </c>
      <c r="G52" s="224">
        <f t="shared" si="7"/>
        <v>0</v>
      </c>
      <c r="H52" s="224">
        <f t="shared" si="7"/>
        <v>38</v>
      </c>
      <c r="I52" s="224">
        <f t="shared" si="7"/>
        <v>12</v>
      </c>
      <c r="J52" s="225">
        <f t="shared" si="3"/>
        <v>153</v>
      </c>
      <c r="K52" s="226">
        <f t="shared" si="4"/>
        <v>1083</v>
      </c>
      <c r="L52" s="247">
        <f t="shared" si="6"/>
        <v>0.14127423822714683</v>
      </c>
      <c r="M52" s="250">
        <f t="shared" si="5"/>
        <v>6</v>
      </c>
      <c r="N52" s="238" t="s">
        <v>18</v>
      </c>
      <c r="O52" s="213"/>
      <c r="P52" s="213"/>
      <c r="Q52" s="213"/>
      <c r="R52" s="213"/>
      <c r="S52" s="213"/>
      <c r="X52" s="149">
        <v>63</v>
      </c>
      <c r="Y52" s="149">
        <v>6</v>
      </c>
      <c r="Z52" s="149" t="s">
        <v>13</v>
      </c>
    </row>
    <row r="53" spans="1:26">
      <c r="A53" s="237" t="s">
        <v>19</v>
      </c>
      <c r="B53" s="224">
        <f t="shared" si="7"/>
        <v>2044</v>
      </c>
      <c r="C53" s="224">
        <f t="shared" si="7"/>
        <v>34</v>
      </c>
      <c r="D53" s="224">
        <f t="shared" si="7"/>
        <v>2</v>
      </c>
      <c r="E53" s="224">
        <f t="shared" si="7"/>
        <v>13</v>
      </c>
      <c r="F53" s="224">
        <f t="shared" si="7"/>
        <v>0</v>
      </c>
      <c r="G53" s="224">
        <f t="shared" si="7"/>
        <v>3</v>
      </c>
      <c r="H53" s="224">
        <f t="shared" si="7"/>
        <v>56</v>
      </c>
      <c r="I53" s="224">
        <f t="shared" si="7"/>
        <v>13</v>
      </c>
      <c r="J53" s="225">
        <f t="shared" si="3"/>
        <v>121</v>
      </c>
      <c r="K53" s="226">
        <f t="shared" si="4"/>
        <v>2165</v>
      </c>
      <c r="L53" s="247">
        <f t="shared" si="6"/>
        <v>5.58891454965358E-2</v>
      </c>
      <c r="M53" s="250">
        <f t="shared" si="5"/>
        <v>20</v>
      </c>
      <c r="N53" s="238" t="s">
        <v>19</v>
      </c>
      <c r="O53" s="213"/>
      <c r="P53" s="213"/>
      <c r="Q53" s="213"/>
      <c r="R53" s="213"/>
      <c r="S53" s="213"/>
      <c r="X53" s="149">
        <v>19</v>
      </c>
      <c r="Y53" s="149">
        <v>7</v>
      </c>
      <c r="Z53" s="149" t="s">
        <v>13</v>
      </c>
    </row>
    <row r="54" spans="1:26">
      <c r="A54" s="237" t="s">
        <v>20</v>
      </c>
      <c r="B54" s="224">
        <f t="shared" si="7"/>
        <v>3130</v>
      </c>
      <c r="C54" s="224">
        <f t="shared" si="7"/>
        <v>34</v>
      </c>
      <c r="D54" s="224">
        <f t="shared" si="7"/>
        <v>5</v>
      </c>
      <c r="E54" s="224">
        <f t="shared" si="7"/>
        <v>46</v>
      </c>
      <c r="F54" s="224">
        <f t="shared" si="7"/>
        <v>0</v>
      </c>
      <c r="G54" s="224">
        <f t="shared" si="7"/>
        <v>0</v>
      </c>
      <c r="H54" s="224">
        <f t="shared" si="7"/>
        <v>97</v>
      </c>
      <c r="I54" s="224">
        <f t="shared" si="7"/>
        <v>25</v>
      </c>
      <c r="J54" s="225">
        <f t="shared" si="3"/>
        <v>207</v>
      </c>
      <c r="K54" s="226">
        <f t="shared" si="4"/>
        <v>3337</v>
      </c>
      <c r="L54" s="247">
        <f t="shared" si="6"/>
        <v>6.2031765058435724E-2</v>
      </c>
      <c r="M54" s="250">
        <f t="shared" si="5"/>
        <v>19</v>
      </c>
      <c r="N54" s="238" t="s">
        <v>20</v>
      </c>
      <c r="O54" s="213"/>
      <c r="P54" s="213"/>
      <c r="Q54" s="213"/>
      <c r="R54" s="213"/>
      <c r="S54" s="213"/>
      <c r="X54" s="149">
        <v>557</v>
      </c>
      <c r="Y54" s="149">
        <v>0</v>
      </c>
      <c r="Z54" s="149" t="s">
        <v>14</v>
      </c>
    </row>
    <row r="55" spans="1:26">
      <c r="A55" s="237" t="s">
        <v>21</v>
      </c>
      <c r="B55" s="224">
        <f t="shared" si="7"/>
        <v>793</v>
      </c>
      <c r="C55" s="224">
        <f t="shared" si="7"/>
        <v>15</v>
      </c>
      <c r="D55" s="224">
        <f t="shared" si="7"/>
        <v>4</v>
      </c>
      <c r="E55" s="224">
        <f t="shared" si="7"/>
        <v>10</v>
      </c>
      <c r="F55" s="224">
        <f t="shared" si="7"/>
        <v>0</v>
      </c>
      <c r="G55" s="224">
        <f t="shared" si="7"/>
        <v>1</v>
      </c>
      <c r="H55" s="224">
        <f t="shared" si="7"/>
        <v>37</v>
      </c>
      <c r="I55" s="224">
        <f t="shared" si="7"/>
        <v>15</v>
      </c>
      <c r="J55" s="225">
        <f t="shared" si="3"/>
        <v>82</v>
      </c>
      <c r="K55" s="226">
        <f t="shared" si="4"/>
        <v>875</v>
      </c>
      <c r="L55" s="247">
        <f t="shared" si="6"/>
        <v>9.3714285714285708E-2</v>
      </c>
      <c r="M55" s="250">
        <f t="shared" si="5"/>
        <v>13</v>
      </c>
      <c r="N55" s="238" t="s">
        <v>21</v>
      </c>
      <c r="O55" s="213"/>
      <c r="P55" s="213"/>
      <c r="Q55" s="213"/>
      <c r="R55" s="213"/>
      <c r="S55" s="213"/>
      <c r="X55" s="149">
        <v>16</v>
      </c>
      <c r="Y55" s="149">
        <v>1</v>
      </c>
      <c r="Z55" s="149" t="s">
        <v>14</v>
      </c>
    </row>
    <row r="56" spans="1:26">
      <c r="A56" s="237" t="s">
        <v>22</v>
      </c>
      <c r="B56" s="224">
        <f t="shared" si="7"/>
        <v>980</v>
      </c>
      <c r="C56" s="224">
        <f t="shared" si="7"/>
        <v>25</v>
      </c>
      <c r="D56" s="224">
        <f t="shared" si="7"/>
        <v>1</v>
      </c>
      <c r="E56" s="224">
        <f t="shared" si="7"/>
        <v>22</v>
      </c>
      <c r="F56" s="224">
        <f t="shared" si="7"/>
        <v>0</v>
      </c>
      <c r="G56" s="224">
        <f t="shared" si="7"/>
        <v>0</v>
      </c>
      <c r="H56" s="224">
        <f t="shared" si="7"/>
        <v>17</v>
      </c>
      <c r="I56" s="224">
        <f t="shared" si="7"/>
        <v>12</v>
      </c>
      <c r="J56" s="225">
        <f t="shared" si="3"/>
        <v>77</v>
      </c>
      <c r="K56" s="226">
        <f t="shared" si="4"/>
        <v>1057</v>
      </c>
      <c r="L56" s="247">
        <f t="shared" si="6"/>
        <v>7.2847682119205295E-2</v>
      </c>
      <c r="M56" s="250">
        <f t="shared" si="5"/>
        <v>15</v>
      </c>
      <c r="N56" s="238" t="s">
        <v>22</v>
      </c>
      <c r="O56" s="213"/>
      <c r="P56" s="213"/>
      <c r="Q56" s="213"/>
      <c r="R56" s="213"/>
      <c r="S56" s="213"/>
      <c r="X56" s="149">
        <v>2</v>
      </c>
      <c r="Y56" s="149">
        <v>2</v>
      </c>
      <c r="Z56" s="149" t="s">
        <v>14</v>
      </c>
    </row>
    <row r="57" spans="1:26">
      <c r="A57" s="237" t="s">
        <v>23</v>
      </c>
      <c r="B57" s="224">
        <f t="shared" si="7"/>
        <v>1591</v>
      </c>
      <c r="C57" s="224">
        <f t="shared" si="7"/>
        <v>31</v>
      </c>
      <c r="D57" s="224">
        <f t="shared" si="7"/>
        <v>2</v>
      </c>
      <c r="E57" s="224">
        <f t="shared" si="7"/>
        <v>17</v>
      </c>
      <c r="F57" s="224">
        <f t="shared" si="7"/>
        <v>0</v>
      </c>
      <c r="G57" s="224">
        <f t="shared" si="7"/>
        <v>1</v>
      </c>
      <c r="H57" s="224">
        <f t="shared" si="7"/>
        <v>22</v>
      </c>
      <c r="I57" s="224">
        <f t="shared" si="7"/>
        <v>8</v>
      </c>
      <c r="J57" s="225">
        <f t="shared" si="3"/>
        <v>81</v>
      </c>
      <c r="K57" s="226">
        <f t="shared" si="4"/>
        <v>1672</v>
      </c>
      <c r="L57" s="247">
        <f t="shared" si="6"/>
        <v>4.8444976076555027E-2</v>
      </c>
      <c r="M57" s="250">
        <f t="shared" si="5"/>
        <v>22</v>
      </c>
      <c r="N57" s="238" t="s">
        <v>23</v>
      </c>
      <c r="O57" s="213"/>
      <c r="P57" s="213"/>
      <c r="Q57" s="213"/>
      <c r="R57" s="213"/>
      <c r="S57" s="213"/>
      <c r="X57" s="149">
        <v>21</v>
      </c>
      <c r="Y57" s="149">
        <v>3</v>
      </c>
      <c r="Z57" s="149" t="s">
        <v>14</v>
      </c>
    </row>
    <row r="58" spans="1:26">
      <c r="A58" s="237" t="s">
        <v>24</v>
      </c>
      <c r="B58" s="224">
        <f t="shared" si="7"/>
        <v>226</v>
      </c>
      <c r="C58" s="224">
        <f t="shared" si="7"/>
        <v>14</v>
      </c>
      <c r="D58" s="224">
        <f t="shared" si="7"/>
        <v>1</v>
      </c>
      <c r="E58" s="224">
        <f t="shared" si="7"/>
        <v>11</v>
      </c>
      <c r="F58" s="224">
        <f t="shared" si="7"/>
        <v>0</v>
      </c>
      <c r="G58" s="224">
        <f t="shared" si="7"/>
        <v>1</v>
      </c>
      <c r="H58" s="224">
        <f t="shared" si="7"/>
        <v>12</v>
      </c>
      <c r="I58" s="224">
        <f t="shared" si="7"/>
        <v>1</v>
      </c>
      <c r="J58" s="225">
        <f t="shared" si="3"/>
        <v>40</v>
      </c>
      <c r="K58" s="226">
        <f t="shared" si="4"/>
        <v>266</v>
      </c>
      <c r="L58" s="247">
        <f t="shared" si="6"/>
        <v>0.15037593984962405</v>
      </c>
      <c r="M58" s="250">
        <f t="shared" si="5"/>
        <v>3</v>
      </c>
      <c r="N58" s="238" t="s">
        <v>24</v>
      </c>
      <c r="O58" s="213"/>
      <c r="P58" s="213"/>
      <c r="Q58" s="213"/>
      <c r="R58" s="213"/>
      <c r="S58" s="213"/>
      <c r="X58" s="149">
        <v>1</v>
      </c>
      <c r="Y58" s="149">
        <v>5</v>
      </c>
      <c r="Z58" s="149" t="s">
        <v>14</v>
      </c>
    </row>
    <row r="59" spans="1:26">
      <c r="A59" s="237" t="s">
        <v>25</v>
      </c>
      <c r="B59" s="224">
        <f t="shared" si="7"/>
        <v>1101</v>
      </c>
      <c r="C59" s="224">
        <f t="shared" si="7"/>
        <v>34</v>
      </c>
      <c r="D59" s="224">
        <f t="shared" si="7"/>
        <v>1</v>
      </c>
      <c r="E59" s="224">
        <f t="shared" si="7"/>
        <v>14</v>
      </c>
      <c r="F59" s="224">
        <f t="shared" si="7"/>
        <v>0</v>
      </c>
      <c r="G59" s="224">
        <f t="shared" si="7"/>
        <v>0</v>
      </c>
      <c r="H59" s="224">
        <f t="shared" si="7"/>
        <v>24</v>
      </c>
      <c r="I59" s="224">
        <f t="shared" si="7"/>
        <v>5</v>
      </c>
      <c r="J59" s="225">
        <f t="shared" si="3"/>
        <v>78</v>
      </c>
      <c r="K59" s="226">
        <f t="shared" si="4"/>
        <v>1179</v>
      </c>
      <c r="L59" s="247">
        <f t="shared" si="6"/>
        <v>6.6157760814249358E-2</v>
      </c>
      <c r="M59" s="250">
        <f t="shared" si="5"/>
        <v>16</v>
      </c>
      <c r="N59" s="238" t="s">
        <v>25</v>
      </c>
      <c r="O59" s="213"/>
      <c r="P59" s="213"/>
      <c r="Q59" s="213"/>
      <c r="R59" s="213"/>
      <c r="S59" s="213"/>
      <c r="X59" s="149">
        <v>24</v>
      </c>
      <c r="Y59" s="149">
        <v>6</v>
      </c>
      <c r="Z59" s="149" t="s">
        <v>14</v>
      </c>
    </row>
    <row r="60" spans="1:26">
      <c r="A60" s="237" t="s">
        <v>26</v>
      </c>
      <c r="B60" s="224">
        <f t="shared" si="7"/>
        <v>3082</v>
      </c>
      <c r="C60" s="224">
        <f t="shared" si="7"/>
        <v>21</v>
      </c>
      <c r="D60" s="224">
        <f t="shared" si="7"/>
        <v>5</v>
      </c>
      <c r="E60" s="224">
        <f t="shared" si="7"/>
        <v>27</v>
      </c>
      <c r="F60" s="224">
        <f t="shared" si="7"/>
        <v>0</v>
      </c>
      <c r="G60" s="224">
        <f t="shared" si="7"/>
        <v>1</v>
      </c>
      <c r="H60" s="224">
        <f t="shared" si="7"/>
        <v>92</v>
      </c>
      <c r="I60" s="224">
        <f t="shared" si="7"/>
        <v>12</v>
      </c>
      <c r="J60" s="225">
        <f t="shared" si="3"/>
        <v>158</v>
      </c>
      <c r="K60" s="226">
        <f t="shared" si="4"/>
        <v>3240</v>
      </c>
      <c r="L60" s="247">
        <f t="shared" si="6"/>
        <v>4.8765432098765431E-2</v>
      </c>
      <c r="M60" s="250">
        <f t="shared" si="5"/>
        <v>21</v>
      </c>
      <c r="N60" s="238" t="s">
        <v>26</v>
      </c>
      <c r="O60" s="213"/>
      <c r="P60" s="213"/>
      <c r="Q60" s="213"/>
      <c r="R60" s="213"/>
      <c r="S60" s="213"/>
      <c r="X60" s="149">
        <v>14</v>
      </c>
      <c r="Y60" s="149">
        <v>7</v>
      </c>
      <c r="Z60" s="149" t="s">
        <v>14</v>
      </c>
    </row>
    <row r="61" spans="1:26">
      <c r="A61" s="237" t="s">
        <v>27</v>
      </c>
      <c r="B61" s="224">
        <f t="shared" si="7"/>
        <v>3611</v>
      </c>
      <c r="C61" s="224">
        <f t="shared" si="7"/>
        <v>71</v>
      </c>
      <c r="D61" s="224">
        <f t="shared" si="7"/>
        <v>4</v>
      </c>
      <c r="E61" s="224">
        <f t="shared" si="7"/>
        <v>65</v>
      </c>
      <c r="F61" s="224">
        <f t="shared" si="7"/>
        <v>4</v>
      </c>
      <c r="G61" s="224">
        <f t="shared" si="7"/>
        <v>0</v>
      </c>
      <c r="H61" s="224">
        <f t="shared" si="7"/>
        <v>230</v>
      </c>
      <c r="I61" s="224">
        <f t="shared" si="7"/>
        <v>50</v>
      </c>
      <c r="J61" s="225">
        <f t="shared" si="3"/>
        <v>424</v>
      </c>
      <c r="K61" s="226">
        <f t="shared" si="4"/>
        <v>4035</v>
      </c>
      <c r="L61" s="247">
        <f t="shared" si="6"/>
        <v>0.10508054522924411</v>
      </c>
      <c r="M61" s="250">
        <f t="shared" si="5"/>
        <v>10</v>
      </c>
      <c r="N61" s="238" t="s">
        <v>27</v>
      </c>
      <c r="O61" s="213"/>
      <c r="P61" s="213"/>
      <c r="Q61" s="213"/>
      <c r="R61" s="213"/>
      <c r="S61" s="213"/>
      <c r="X61" s="149">
        <v>706</v>
      </c>
      <c r="Y61" s="149">
        <v>0</v>
      </c>
      <c r="Z61" s="149" t="s">
        <v>15</v>
      </c>
    </row>
    <row r="62" spans="1:26">
      <c r="A62" s="237" t="s">
        <v>28</v>
      </c>
      <c r="B62" s="224">
        <f t="shared" si="7"/>
        <v>4744</v>
      </c>
      <c r="C62" s="224">
        <f t="shared" si="7"/>
        <v>133</v>
      </c>
      <c r="D62" s="224">
        <f t="shared" si="7"/>
        <v>16</v>
      </c>
      <c r="E62" s="224">
        <f t="shared" si="7"/>
        <v>134</v>
      </c>
      <c r="F62" s="224">
        <f t="shared" si="7"/>
        <v>3</v>
      </c>
      <c r="G62" s="224">
        <f t="shared" si="7"/>
        <v>7</v>
      </c>
      <c r="H62" s="224">
        <f t="shared" si="7"/>
        <v>455</v>
      </c>
      <c r="I62" s="224">
        <f t="shared" si="7"/>
        <v>118</v>
      </c>
      <c r="J62" s="225">
        <f t="shared" si="3"/>
        <v>866</v>
      </c>
      <c r="K62" s="226">
        <f t="shared" si="4"/>
        <v>5610</v>
      </c>
      <c r="L62" s="247">
        <f t="shared" si="6"/>
        <v>0.15436720142602495</v>
      </c>
      <c r="M62" s="250">
        <f t="shared" si="5"/>
        <v>2</v>
      </c>
      <c r="N62" s="238" t="s">
        <v>28</v>
      </c>
      <c r="O62" s="213"/>
      <c r="P62" s="213"/>
      <c r="Q62" s="213"/>
      <c r="R62" s="213"/>
      <c r="S62" s="213"/>
      <c r="X62" s="149">
        <v>42</v>
      </c>
      <c r="Y62" s="149">
        <v>1</v>
      </c>
      <c r="Z62" s="149" t="s">
        <v>15</v>
      </c>
    </row>
    <row r="63" spans="1:26" ht="13.5" thickBot="1">
      <c r="A63" s="242" t="s">
        <v>29</v>
      </c>
      <c r="B63" s="243">
        <f t="shared" si="7"/>
        <v>2647</v>
      </c>
      <c r="C63" s="243">
        <f t="shared" si="7"/>
        <v>23</v>
      </c>
      <c r="D63" s="243">
        <f t="shared" si="7"/>
        <v>3</v>
      </c>
      <c r="E63" s="243">
        <f t="shared" si="7"/>
        <v>23</v>
      </c>
      <c r="F63" s="243">
        <f t="shared" si="7"/>
        <v>2</v>
      </c>
      <c r="G63" s="243">
        <f t="shared" si="7"/>
        <v>0</v>
      </c>
      <c r="H63" s="243">
        <f t="shared" si="7"/>
        <v>51</v>
      </c>
      <c r="I63" s="243">
        <f t="shared" si="7"/>
        <v>21</v>
      </c>
      <c r="J63" s="244">
        <f t="shared" si="3"/>
        <v>123</v>
      </c>
      <c r="K63" s="245">
        <f t="shared" si="4"/>
        <v>2770</v>
      </c>
      <c r="L63" s="248">
        <f t="shared" si="6"/>
        <v>4.4404332129963899E-2</v>
      </c>
      <c r="M63" s="251">
        <f t="shared" si="5"/>
        <v>24</v>
      </c>
      <c r="N63" s="246" t="s">
        <v>29</v>
      </c>
      <c r="O63" s="213"/>
      <c r="P63" s="213"/>
      <c r="Q63" s="213"/>
      <c r="R63" s="213"/>
      <c r="S63" s="213"/>
      <c r="X63" s="149">
        <v>17</v>
      </c>
      <c r="Y63" s="149">
        <v>3</v>
      </c>
      <c r="Z63" s="149" t="s">
        <v>15</v>
      </c>
    </row>
    <row r="64" spans="1:26" ht="13.5" thickBot="1">
      <c r="A64" s="262" t="s">
        <v>38</v>
      </c>
      <c r="B64" s="263">
        <f t="shared" ref="B64:I64" si="8">SUM(B40:B63)</f>
        <v>38897</v>
      </c>
      <c r="C64" s="263">
        <f t="shared" si="8"/>
        <v>765</v>
      </c>
      <c r="D64" s="263">
        <f t="shared" si="8"/>
        <v>65</v>
      </c>
      <c r="E64" s="263">
        <f t="shared" si="8"/>
        <v>633</v>
      </c>
      <c r="F64" s="263">
        <f t="shared" si="8"/>
        <v>17</v>
      </c>
      <c r="G64" s="263">
        <f t="shared" si="8"/>
        <v>21</v>
      </c>
      <c r="H64" s="263">
        <f t="shared" si="8"/>
        <v>1602</v>
      </c>
      <c r="I64" s="263">
        <f t="shared" si="8"/>
        <v>452</v>
      </c>
      <c r="J64" s="264">
        <f t="shared" ref="J64" si="9">SUM(C64:I64)</f>
        <v>3555</v>
      </c>
      <c r="K64" s="264">
        <f t="shared" ref="K64" si="10">SUM(B64:I64)</f>
        <v>42452</v>
      </c>
      <c r="L64" s="249">
        <f>J64/K64</f>
        <v>8.3741637614246675E-2</v>
      </c>
      <c r="M64" s="239"/>
      <c r="N64" s="240" t="s">
        <v>38</v>
      </c>
      <c r="O64" s="213"/>
      <c r="P64" s="213"/>
      <c r="Q64" s="213"/>
      <c r="R64" s="213"/>
      <c r="S64" s="213"/>
      <c r="X64" s="149">
        <v>1</v>
      </c>
      <c r="Y64" s="149">
        <v>5</v>
      </c>
      <c r="Z64" s="149" t="s">
        <v>15</v>
      </c>
    </row>
    <row r="65" spans="1:26">
      <c r="A65" s="213"/>
      <c r="B65" s="213"/>
      <c r="C65" s="214"/>
      <c r="D65" s="213"/>
      <c r="E65" s="213"/>
      <c r="F65" s="213"/>
      <c r="G65" s="213"/>
      <c r="H65" s="213"/>
      <c r="I65" s="213"/>
      <c r="J65" s="213"/>
      <c r="K65" s="213"/>
      <c r="L65" s="213"/>
      <c r="M65" s="213"/>
      <c r="N65" s="214"/>
      <c r="O65" s="213"/>
      <c r="P65" s="213"/>
      <c r="Q65" s="213"/>
      <c r="R65" s="213"/>
      <c r="S65" s="213"/>
      <c r="X65" s="149">
        <v>26</v>
      </c>
      <c r="Y65" s="149">
        <v>6</v>
      </c>
      <c r="Z65" s="149" t="s">
        <v>15</v>
      </c>
    </row>
    <row r="66" spans="1:26">
      <c r="A66" s="213"/>
      <c r="B66" s="213"/>
      <c r="C66" s="213"/>
      <c r="D66" s="213"/>
      <c r="E66" s="213"/>
      <c r="F66" s="213"/>
      <c r="G66" s="213"/>
      <c r="H66" s="213"/>
      <c r="I66" s="213"/>
      <c r="J66" s="216" t="s">
        <v>57</v>
      </c>
      <c r="K66" s="227">
        <f>SUM(C64:I64)</f>
        <v>3555</v>
      </c>
      <c r="L66" s="213"/>
      <c r="M66" s="213"/>
      <c r="N66" s="214"/>
      <c r="O66" s="213"/>
      <c r="P66" s="213"/>
      <c r="Q66" s="213"/>
      <c r="R66" s="213"/>
      <c r="S66" s="213"/>
      <c r="X66" s="149">
        <v>11</v>
      </c>
      <c r="Y66" s="149">
        <v>7</v>
      </c>
      <c r="Z66" s="149" t="s">
        <v>15</v>
      </c>
    </row>
    <row r="67" spans="1:26">
      <c r="A67" s="213"/>
      <c r="B67" s="213"/>
      <c r="C67" s="213"/>
      <c r="D67" s="213"/>
      <c r="E67" s="213"/>
      <c r="F67" s="213"/>
      <c r="G67" s="213"/>
      <c r="H67" s="213"/>
      <c r="I67" s="213"/>
      <c r="J67" s="306" t="s">
        <v>55</v>
      </c>
      <c r="K67" s="311">
        <f>K66/K64</f>
        <v>8.3741637614246675E-2</v>
      </c>
      <c r="L67" s="213"/>
      <c r="M67" s="213"/>
      <c r="N67" s="213"/>
      <c r="O67" s="213"/>
      <c r="P67" s="213"/>
      <c r="Q67" s="213"/>
      <c r="R67" s="213"/>
      <c r="S67" s="213"/>
      <c r="X67" s="149">
        <v>918</v>
      </c>
      <c r="Y67" s="149">
        <v>0</v>
      </c>
      <c r="Z67" s="149" t="s">
        <v>16</v>
      </c>
    </row>
    <row r="68" spans="1:26" s="177" customFormat="1">
      <c r="K68" s="190"/>
      <c r="X68" s="149">
        <v>21</v>
      </c>
      <c r="Y68" s="149">
        <v>1</v>
      </c>
      <c r="Z68" s="149" t="s">
        <v>16</v>
      </c>
    </row>
    <row r="69" spans="1:26" s="177" customFormat="1">
      <c r="H69" s="149"/>
      <c r="I69" s="149"/>
      <c r="J69" s="149"/>
      <c r="K69" s="190"/>
      <c r="X69" s="149">
        <v>1</v>
      </c>
      <c r="Y69" s="149">
        <v>2</v>
      </c>
      <c r="Z69" s="149" t="s">
        <v>16</v>
      </c>
    </row>
    <row r="70" spans="1:26">
      <c r="K70" s="192"/>
      <c r="N70" s="149"/>
      <c r="X70" s="149">
        <v>16</v>
      </c>
      <c r="Y70" s="149">
        <v>3</v>
      </c>
      <c r="Z70" s="149" t="s">
        <v>16</v>
      </c>
    </row>
    <row r="71" spans="1:26">
      <c r="K71" s="192"/>
      <c r="N71" s="149"/>
      <c r="X71" s="149">
        <v>2</v>
      </c>
      <c r="Y71" s="149">
        <v>5</v>
      </c>
      <c r="Z71" s="149" t="s">
        <v>16</v>
      </c>
    </row>
    <row r="72" spans="1:26">
      <c r="K72" s="192"/>
      <c r="N72" s="149"/>
      <c r="X72" s="149">
        <v>27</v>
      </c>
      <c r="Y72" s="149">
        <v>6</v>
      </c>
      <c r="Z72" s="149" t="s">
        <v>16</v>
      </c>
    </row>
    <row r="73" spans="1:26">
      <c r="K73" s="192"/>
      <c r="N73" s="149"/>
      <c r="X73" s="149">
        <v>8</v>
      </c>
      <c r="Y73" s="149">
        <v>7</v>
      </c>
      <c r="Z73" s="149" t="s">
        <v>16</v>
      </c>
    </row>
    <row r="74" spans="1:26">
      <c r="K74" s="192"/>
      <c r="N74" s="149"/>
      <c r="X74" s="149">
        <v>5560</v>
      </c>
      <c r="Y74" s="149">
        <v>0</v>
      </c>
      <c r="Z74" s="149" t="s">
        <v>17</v>
      </c>
    </row>
    <row r="75" spans="1:26">
      <c r="K75" s="192"/>
      <c r="N75" s="149"/>
      <c r="X75" s="149">
        <v>71</v>
      </c>
      <c r="Y75" s="149">
        <v>1</v>
      </c>
      <c r="Z75" s="149" t="s">
        <v>17</v>
      </c>
    </row>
    <row r="76" spans="1:26">
      <c r="K76" s="192"/>
      <c r="N76" s="149"/>
      <c r="X76" s="149">
        <v>5</v>
      </c>
      <c r="Y76" s="149">
        <v>2</v>
      </c>
      <c r="Z76" s="149" t="s">
        <v>17</v>
      </c>
    </row>
    <row r="77" spans="1:26">
      <c r="K77" s="192"/>
      <c r="N77" s="149"/>
      <c r="X77" s="149">
        <v>61</v>
      </c>
      <c r="Y77" s="149">
        <v>3</v>
      </c>
      <c r="Z77" s="149" t="s">
        <v>17</v>
      </c>
    </row>
    <row r="78" spans="1:26">
      <c r="K78" s="192"/>
      <c r="N78" s="149"/>
      <c r="X78" s="149">
        <v>3</v>
      </c>
      <c r="Y78" s="149">
        <v>4</v>
      </c>
      <c r="Z78" s="149" t="s">
        <v>17</v>
      </c>
    </row>
    <row r="79" spans="1:26">
      <c r="K79" s="192"/>
      <c r="N79" s="149"/>
      <c r="X79" s="149">
        <v>1</v>
      </c>
      <c r="Y79" s="149">
        <v>5</v>
      </c>
      <c r="Z79" s="149" t="s">
        <v>17</v>
      </c>
    </row>
    <row r="80" spans="1:26">
      <c r="K80" s="192"/>
      <c r="N80" s="149"/>
      <c r="X80" s="149">
        <v>184</v>
      </c>
      <c r="Y80" s="149">
        <v>6</v>
      </c>
      <c r="Z80" s="149" t="s">
        <v>17</v>
      </c>
    </row>
    <row r="81" spans="11:26">
      <c r="K81" s="192"/>
      <c r="N81" s="149"/>
      <c r="X81" s="149">
        <v>53</v>
      </c>
      <c r="Y81" s="149">
        <v>7</v>
      </c>
      <c r="Z81" s="149" t="s">
        <v>17</v>
      </c>
    </row>
    <row r="82" spans="11:26">
      <c r="K82" s="192"/>
      <c r="N82" s="149"/>
      <c r="X82" s="149">
        <v>930</v>
      </c>
      <c r="Y82" s="149">
        <v>0</v>
      </c>
      <c r="Z82" s="149" t="s">
        <v>18</v>
      </c>
    </row>
    <row r="83" spans="11:26">
      <c r="K83" s="192"/>
      <c r="N83" s="149"/>
      <c r="X83" s="149">
        <v>60</v>
      </c>
      <c r="Y83" s="149">
        <v>1</v>
      </c>
      <c r="Z83" s="149" t="s">
        <v>18</v>
      </c>
    </row>
    <row r="84" spans="11:26">
      <c r="K84" s="192"/>
      <c r="N84" s="149"/>
      <c r="X84" s="149">
        <v>2</v>
      </c>
      <c r="Y84" s="149">
        <v>2</v>
      </c>
      <c r="Z84" s="149" t="s">
        <v>18</v>
      </c>
    </row>
    <row r="85" spans="11:26">
      <c r="K85" s="192"/>
      <c r="N85" s="149"/>
      <c r="X85" s="149">
        <v>40</v>
      </c>
      <c r="Y85" s="149">
        <v>3</v>
      </c>
      <c r="Z85" s="149" t="s">
        <v>18</v>
      </c>
    </row>
    <row r="86" spans="11:26">
      <c r="K86" s="192"/>
      <c r="N86" s="149"/>
      <c r="X86" s="149">
        <v>1</v>
      </c>
      <c r="Y86" s="149">
        <v>4</v>
      </c>
      <c r="Z86" s="149" t="s">
        <v>18</v>
      </c>
    </row>
    <row r="87" spans="11:26">
      <c r="K87" s="192"/>
      <c r="N87" s="149"/>
      <c r="X87" s="149">
        <v>38</v>
      </c>
      <c r="Y87" s="149">
        <v>6</v>
      </c>
      <c r="Z87" s="149" t="s">
        <v>18</v>
      </c>
    </row>
    <row r="88" spans="11:26">
      <c r="K88" s="192"/>
      <c r="N88" s="149"/>
      <c r="X88" s="149">
        <v>12</v>
      </c>
      <c r="Y88" s="149">
        <v>7</v>
      </c>
      <c r="Z88" s="149" t="s">
        <v>18</v>
      </c>
    </row>
    <row r="89" spans="11:26">
      <c r="K89" s="192"/>
      <c r="N89" s="149"/>
      <c r="X89" s="149">
        <v>2044</v>
      </c>
      <c r="Y89" s="149">
        <v>0</v>
      </c>
      <c r="Z89" s="149" t="s">
        <v>19</v>
      </c>
    </row>
    <row r="90" spans="11:26">
      <c r="K90" s="192"/>
      <c r="N90" s="149"/>
      <c r="X90" s="149">
        <v>34</v>
      </c>
      <c r="Y90" s="149">
        <v>1</v>
      </c>
      <c r="Z90" s="149" t="s">
        <v>19</v>
      </c>
    </row>
    <row r="91" spans="11:26">
      <c r="K91" s="192"/>
      <c r="N91" s="149"/>
      <c r="X91" s="149">
        <v>2</v>
      </c>
      <c r="Y91" s="149">
        <v>2</v>
      </c>
      <c r="Z91" s="149" t="s">
        <v>19</v>
      </c>
    </row>
    <row r="92" spans="11:26">
      <c r="K92" s="192"/>
      <c r="N92" s="149"/>
      <c r="X92" s="149">
        <v>13</v>
      </c>
      <c r="Y92" s="149">
        <v>3</v>
      </c>
      <c r="Z92" s="149" t="s">
        <v>19</v>
      </c>
    </row>
    <row r="93" spans="11:26">
      <c r="K93" s="192"/>
      <c r="N93" s="149"/>
      <c r="X93" s="149">
        <v>3</v>
      </c>
      <c r="Y93" s="149">
        <v>5</v>
      </c>
      <c r="Z93" s="149" t="s">
        <v>19</v>
      </c>
    </row>
    <row r="94" spans="11:26">
      <c r="K94" s="192"/>
      <c r="N94" s="149"/>
      <c r="X94" s="149">
        <v>56</v>
      </c>
      <c r="Y94" s="149">
        <v>6</v>
      </c>
      <c r="Z94" s="149" t="s">
        <v>19</v>
      </c>
    </row>
    <row r="95" spans="11:26">
      <c r="K95" s="192"/>
      <c r="N95" s="149"/>
      <c r="X95" s="149">
        <v>13</v>
      </c>
      <c r="Y95" s="149">
        <v>7</v>
      </c>
      <c r="Z95" s="149" t="s">
        <v>19</v>
      </c>
    </row>
    <row r="96" spans="11:26">
      <c r="K96" s="192"/>
      <c r="N96" s="149"/>
      <c r="X96" s="149">
        <v>3130</v>
      </c>
      <c r="Y96" s="149">
        <v>0</v>
      </c>
      <c r="Z96" s="149" t="s">
        <v>20</v>
      </c>
    </row>
    <row r="97" spans="11:26">
      <c r="K97" s="192"/>
      <c r="N97" s="149"/>
      <c r="X97" s="149">
        <v>34</v>
      </c>
      <c r="Y97" s="149">
        <v>1</v>
      </c>
      <c r="Z97" s="149" t="s">
        <v>20</v>
      </c>
    </row>
    <row r="98" spans="11:26">
      <c r="K98" s="192"/>
      <c r="N98" s="149"/>
      <c r="X98" s="149">
        <v>5</v>
      </c>
      <c r="Y98" s="149">
        <v>2</v>
      </c>
      <c r="Z98" s="149" t="s">
        <v>20</v>
      </c>
    </row>
    <row r="99" spans="11:26">
      <c r="K99" s="192"/>
      <c r="N99" s="149"/>
      <c r="X99" s="149">
        <v>46</v>
      </c>
      <c r="Y99" s="149">
        <v>3</v>
      </c>
      <c r="Z99" s="149" t="s">
        <v>20</v>
      </c>
    </row>
    <row r="100" spans="11:26">
      <c r="K100" s="192"/>
      <c r="N100" s="149"/>
      <c r="X100" s="149">
        <v>97</v>
      </c>
      <c r="Y100" s="149">
        <v>6</v>
      </c>
      <c r="Z100" s="149" t="s">
        <v>20</v>
      </c>
    </row>
    <row r="101" spans="11:26">
      <c r="K101" s="192"/>
      <c r="N101" s="149"/>
      <c r="X101" s="149">
        <v>25</v>
      </c>
      <c r="Y101" s="149">
        <v>7</v>
      </c>
      <c r="Z101" s="149" t="s">
        <v>20</v>
      </c>
    </row>
    <row r="102" spans="11:26">
      <c r="K102" s="192"/>
      <c r="N102" s="149"/>
      <c r="X102" s="149">
        <v>793</v>
      </c>
      <c r="Y102" s="149">
        <v>0</v>
      </c>
      <c r="Z102" s="149" t="s">
        <v>21</v>
      </c>
    </row>
    <row r="103" spans="11:26">
      <c r="K103" s="192"/>
      <c r="N103" s="149"/>
      <c r="X103" s="149">
        <v>15</v>
      </c>
      <c r="Y103" s="149">
        <v>1</v>
      </c>
      <c r="Z103" s="149" t="s">
        <v>21</v>
      </c>
    </row>
    <row r="104" spans="11:26">
      <c r="K104" s="192"/>
      <c r="N104" s="149"/>
      <c r="X104" s="149">
        <v>4</v>
      </c>
      <c r="Y104" s="149">
        <v>2</v>
      </c>
      <c r="Z104" s="149" t="s">
        <v>21</v>
      </c>
    </row>
    <row r="105" spans="11:26">
      <c r="K105" s="192"/>
      <c r="N105" s="149"/>
      <c r="X105" s="149">
        <v>10</v>
      </c>
      <c r="Y105" s="149">
        <v>3</v>
      </c>
      <c r="Z105" s="149" t="s">
        <v>21</v>
      </c>
    </row>
    <row r="106" spans="11:26">
      <c r="K106" s="192"/>
      <c r="N106" s="149"/>
      <c r="X106" s="149">
        <v>1</v>
      </c>
      <c r="Y106" s="149">
        <v>5</v>
      </c>
      <c r="Z106" s="149" t="s">
        <v>21</v>
      </c>
    </row>
    <row r="107" spans="11:26">
      <c r="K107" s="192"/>
      <c r="N107" s="149"/>
      <c r="X107" s="149">
        <v>37</v>
      </c>
      <c r="Y107" s="149">
        <v>6</v>
      </c>
      <c r="Z107" s="149" t="s">
        <v>21</v>
      </c>
    </row>
    <row r="108" spans="11:26">
      <c r="K108" s="192"/>
      <c r="N108" s="149"/>
      <c r="X108" s="149">
        <v>15</v>
      </c>
      <c r="Y108" s="149">
        <v>7</v>
      </c>
      <c r="Z108" s="149" t="s">
        <v>21</v>
      </c>
    </row>
    <row r="109" spans="11:26">
      <c r="K109" s="192"/>
      <c r="N109" s="149"/>
      <c r="X109" s="149">
        <v>980</v>
      </c>
      <c r="Y109" s="149">
        <v>0</v>
      </c>
      <c r="Z109" s="149" t="s">
        <v>22</v>
      </c>
    </row>
    <row r="110" spans="11:26">
      <c r="K110" s="192"/>
      <c r="N110" s="149"/>
      <c r="X110" s="149">
        <v>25</v>
      </c>
      <c r="Y110" s="149">
        <v>1</v>
      </c>
      <c r="Z110" s="149" t="s">
        <v>22</v>
      </c>
    </row>
    <row r="111" spans="11:26">
      <c r="K111" s="192"/>
      <c r="N111" s="149"/>
      <c r="X111" s="149">
        <v>1</v>
      </c>
      <c r="Y111" s="149">
        <v>2</v>
      </c>
      <c r="Z111" s="149" t="s">
        <v>22</v>
      </c>
    </row>
    <row r="112" spans="11:26">
      <c r="K112" s="192"/>
      <c r="N112" s="149"/>
      <c r="X112" s="149">
        <v>22</v>
      </c>
      <c r="Y112" s="149">
        <v>3</v>
      </c>
      <c r="Z112" s="149" t="s">
        <v>22</v>
      </c>
    </row>
    <row r="113" spans="11:26">
      <c r="K113" s="192"/>
      <c r="N113" s="149"/>
      <c r="X113" s="149">
        <v>17</v>
      </c>
      <c r="Y113" s="149">
        <v>6</v>
      </c>
      <c r="Z113" s="149" t="s">
        <v>22</v>
      </c>
    </row>
    <row r="114" spans="11:26">
      <c r="K114" s="192"/>
      <c r="N114" s="149"/>
      <c r="X114" s="149">
        <v>12</v>
      </c>
      <c r="Y114" s="149">
        <v>7</v>
      </c>
      <c r="Z114" s="149" t="s">
        <v>22</v>
      </c>
    </row>
    <row r="115" spans="11:26">
      <c r="K115" s="192"/>
      <c r="N115" s="149"/>
      <c r="X115" s="149">
        <v>1591</v>
      </c>
      <c r="Y115" s="149">
        <v>0</v>
      </c>
      <c r="Z115" s="149" t="s">
        <v>23</v>
      </c>
    </row>
    <row r="116" spans="11:26">
      <c r="K116" s="192"/>
      <c r="N116" s="149"/>
      <c r="X116" s="149">
        <v>31</v>
      </c>
      <c r="Y116" s="149">
        <v>1</v>
      </c>
      <c r="Z116" s="149" t="s">
        <v>23</v>
      </c>
    </row>
    <row r="117" spans="11:26">
      <c r="K117" s="192"/>
      <c r="N117" s="149"/>
      <c r="X117" s="149">
        <v>2</v>
      </c>
      <c r="Y117" s="149">
        <v>2</v>
      </c>
      <c r="Z117" s="149" t="s">
        <v>23</v>
      </c>
    </row>
    <row r="118" spans="11:26">
      <c r="K118" s="192"/>
      <c r="N118" s="149"/>
      <c r="X118" s="149">
        <v>17</v>
      </c>
      <c r="Y118" s="149">
        <v>3</v>
      </c>
      <c r="Z118" s="149" t="s">
        <v>23</v>
      </c>
    </row>
    <row r="119" spans="11:26">
      <c r="K119" s="192"/>
      <c r="N119" s="149"/>
      <c r="X119" s="149">
        <v>1</v>
      </c>
      <c r="Y119" s="149">
        <v>5</v>
      </c>
      <c r="Z119" s="149" t="s">
        <v>23</v>
      </c>
    </row>
    <row r="120" spans="11:26">
      <c r="K120" s="192"/>
      <c r="N120" s="149"/>
      <c r="X120" s="149">
        <v>22</v>
      </c>
      <c r="Y120" s="149">
        <v>6</v>
      </c>
      <c r="Z120" s="149" t="s">
        <v>23</v>
      </c>
    </row>
    <row r="121" spans="11:26">
      <c r="K121" s="192"/>
      <c r="N121" s="149"/>
      <c r="X121" s="149">
        <v>8</v>
      </c>
      <c r="Y121" s="149">
        <v>7</v>
      </c>
      <c r="Z121" s="149" t="s">
        <v>23</v>
      </c>
    </row>
    <row r="122" spans="11:26">
      <c r="K122" s="192"/>
      <c r="N122" s="149"/>
      <c r="X122" s="149">
        <v>226</v>
      </c>
      <c r="Y122" s="149">
        <v>0</v>
      </c>
      <c r="Z122" s="149" t="s">
        <v>24</v>
      </c>
    </row>
    <row r="123" spans="11:26">
      <c r="K123" s="192"/>
      <c r="N123" s="149"/>
      <c r="X123" s="149">
        <v>14</v>
      </c>
      <c r="Y123" s="149">
        <v>1</v>
      </c>
      <c r="Z123" s="149" t="s">
        <v>24</v>
      </c>
    </row>
    <row r="124" spans="11:26">
      <c r="K124" s="192"/>
      <c r="N124" s="149"/>
      <c r="X124" s="149">
        <v>1</v>
      </c>
      <c r="Y124" s="149">
        <v>2</v>
      </c>
      <c r="Z124" s="149" t="s">
        <v>24</v>
      </c>
    </row>
    <row r="125" spans="11:26">
      <c r="K125" s="192"/>
      <c r="N125" s="149"/>
      <c r="X125" s="149">
        <v>11</v>
      </c>
      <c r="Y125" s="149">
        <v>3</v>
      </c>
      <c r="Z125" s="149" t="s">
        <v>24</v>
      </c>
    </row>
    <row r="126" spans="11:26">
      <c r="K126" s="192"/>
      <c r="N126" s="149"/>
      <c r="X126" s="149">
        <v>1</v>
      </c>
      <c r="Y126" s="149">
        <v>5</v>
      </c>
      <c r="Z126" s="149" t="s">
        <v>24</v>
      </c>
    </row>
    <row r="127" spans="11:26">
      <c r="K127" s="192"/>
      <c r="N127" s="149"/>
      <c r="X127" s="149">
        <v>12</v>
      </c>
      <c r="Y127" s="149">
        <v>6</v>
      </c>
      <c r="Z127" s="149" t="s">
        <v>24</v>
      </c>
    </row>
    <row r="128" spans="11:26">
      <c r="K128" s="192"/>
      <c r="N128" s="149"/>
      <c r="X128" s="149">
        <v>1</v>
      </c>
      <c r="Y128" s="149">
        <v>7</v>
      </c>
      <c r="Z128" s="149" t="s">
        <v>24</v>
      </c>
    </row>
    <row r="129" spans="11:26">
      <c r="K129" s="192"/>
      <c r="N129" s="149"/>
      <c r="X129" s="149">
        <v>1101</v>
      </c>
      <c r="Y129" s="149">
        <v>0</v>
      </c>
      <c r="Z129" s="149" t="s">
        <v>25</v>
      </c>
    </row>
    <row r="130" spans="11:26">
      <c r="K130" s="192"/>
      <c r="N130" s="149"/>
      <c r="X130" s="149">
        <v>34</v>
      </c>
      <c r="Y130" s="149">
        <v>1</v>
      </c>
      <c r="Z130" s="149" t="s">
        <v>25</v>
      </c>
    </row>
    <row r="131" spans="11:26">
      <c r="K131" s="192"/>
      <c r="N131" s="149"/>
      <c r="X131" s="149">
        <v>1</v>
      </c>
      <c r="Y131" s="149">
        <v>2</v>
      </c>
      <c r="Z131" s="149" t="s">
        <v>25</v>
      </c>
    </row>
    <row r="132" spans="11:26">
      <c r="K132" s="192"/>
      <c r="N132" s="149"/>
      <c r="X132" s="149">
        <v>14</v>
      </c>
      <c r="Y132" s="149">
        <v>3</v>
      </c>
      <c r="Z132" s="149" t="s">
        <v>25</v>
      </c>
    </row>
    <row r="133" spans="11:26">
      <c r="K133" s="192"/>
      <c r="N133" s="149"/>
      <c r="X133" s="149">
        <v>24</v>
      </c>
      <c r="Y133" s="149">
        <v>6</v>
      </c>
      <c r="Z133" s="149" t="s">
        <v>25</v>
      </c>
    </row>
    <row r="134" spans="11:26">
      <c r="K134" s="192"/>
      <c r="N134" s="149"/>
      <c r="X134" s="149">
        <v>5</v>
      </c>
      <c r="Y134" s="149">
        <v>7</v>
      </c>
      <c r="Z134" s="149" t="s">
        <v>25</v>
      </c>
    </row>
    <row r="135" spans="11:26">
      <c r="K135" s="192"/>
      <c r="N135" s="149"/>
      <c r="X135" s="149">
        <v>3082</v>
      </c>
      <c r="Y135" s="149">
        <v>0</v>
      </c>
      <c r="Z135" s="149" t="s">
        <v>26</v>
      </c>
    </row>
    <row r="136" spans="11:26">
      <c r="K136" s="192"/>
      <c r="N136" s="149"/>
      <c r="X136" s="149">
        <v>21</v>
      </c>
      <c r="Y136" s="149">
        <v>1</v>
      </c>
      <c r="Z136" s="149" t="s">
        <v>26</v>
      </c>
    </row>
    <row r="137" spans="11:26">
      <c r="K137" s="192"/>
      <c r="N137" s="149"/>
      <c r="X137" s="149">
        <v>5</v>
      </c>
      <c r="Y137" s="149">
        <v>2</v>
      </c>
      <c r="Z137" s="149" t="s">
        <v>26</v>
      </c>
    </row>
    <row r="138" spans="11:26">
      <c r="K138" s="192"/>
      <c r="N138" s="149"/>
      <c r="X138" s="149">
        <v>27</v>
      </c>
      <c r="Y138" s="149">
        <v>3</v>
      </c>
      <c r="Z138" s="149" t="s">
        <v>26</v>
      </c>
    </row>
    <row r="139" spans="11:26">
      <c r="K139" s="192"/>
      <c r="N139" s="149"/>
      <c r="X139" s="149">
        <v>1</v>
      </c>
      <c r="Y139" s="149">
        <v>5</v>
      </c>
      <c r="Z139" s="149" t="s">
        <v>26</v>
      </c>
    </row>
    <row r="140" spans="11:26">
      <c r="K140" s="192"/>
      <c r="N140" s="149"/>
      <c r="X140" s="149">
        <v>92</v>
      </c>
      <c r="Y140" s="149">
        <v>6</v>
      </c>
      <c r="Z140" s="149" t="s">
        <v>26</v>
      </c>
    </row>
    <row r="141" spans="11:26">
      <c r="K141" s="192"/>
      <c r="N141" s="149"/>
      <c r="X141" s="149">
        <v>12</v>
      </c>
      <c r="Y141" s="149">
        <v>7</v>
      </c>
      <c r="Z141" s="149" t="s">
        <v>26</v>
      </c>
    </row>
    <row r="142" spans="11:26">
      <c r="K142" s="192"/>
      <c r="N142" s="149"/>
      <c r="X142" s="149">
        <v>3611</v>
      </c>
      <c r="Y142" s="149">
        <v>0</v>
      </c>
      <c r="Z142" s="149" t="s">
        <v>27</v>
      </c>
    </row>
    <row r="143" spans="11:26">
      <c r="K143" s="192"/>
      <c r="N143" s="149"/>
      <c r="X143" s="149">
        <v>71</v>
      </c>
      <c r="Y143" s="149">
        <v>1</v>
      </c>
      <c r="Z143" s="149" t="s">
        <v>27</v>
      </c>
    </row>
    <row r="144" spans="11:26">
      <c r="K144" s="192"/>
      <c r="N144" s="149"/>
      <c r="X144" s="149">
        <v>4</v>
      </c>
      <c r="Y144" s="149">
        <v>2</v>
      </c>
      <c r="Z144" s="149" t="s">
        <v>27</v>
      </c>
    </row>
    <row r="145" spans="11:26">
      <c r="K145" s="192"/>
      <c r="N145" s="149"/>
      <c r="X145" s="149">
        <v>65</v>
      </c>
      <c r="Y145" s="149">
        <v>3</v>
      </c>
      <c r="Z145" s="149" t="s">
        <v>27</v>
      </c>
    </row>
    <row r="146" spans="11:26">
      <c r="K146" s="192"/>
      <c r="N146" s="149"/>
      <c r="X146" s="149">
        <v>4</v>
      </c>
      <c r="Y146" s="149">
        <v>4</v>
      </c>
      <c r="Z146" s="149" t="s">
        <v>27</v>
      </c>
    </row>
    <row r="147" spans="11:26">
      <c r="K147" s="192"/>
      <c r="N147" s="149"/>
      <c r="X147" s="149">
        <v>230</v>
      </c>
      <c r="Y147" s="149">
        <v>6</v>
      </c>
      <c r="Z147" s="149" t="s">
        <v>27</v>
      </c>
    </row>
    <row r="148" spans="11:26">
      <c r="K148" s="192"/>
      <c r="N148" s="149"/>
      <c r="X148" s="149">
        <v>50</v>
      </c>
      <c r="Y148" s="149">
        <v>7</v>
      </c>
      <c r="Z148" s="149" t="s">
        <v>27</v>
      </c>
    </row>
    <row r="149" spans="11:26">
      <c r="K149" s="192"/>
      <c r="N149" s="149"/>
      <c r="X149" s="149">
        <v>4744</v>
      </c>
      <c r="Y149" s="149">
        <v>0</v>
      </c>
      <c r="Z149" s="149" t="s">
        <v>28</v>
      </c>
    </row>
    <row r="150" spans="11:26">
      <c r="K150" s="192"/>
      <c r="N150" s="149"/>
      <c r="X150" s="149">
        <v>133</v>
      </c>
      <c r="Y150" s="149">
        <v>1</v>
      </c>
      <c r="Z150" s="149" t="s">
        <v>28</v>
      </c>
    </row>
    <row r="151" spans="11:26">
      <c r="K151" s="192"/>
      <c r="N151" s="149"/>
      <c r="X151" s="149">
        <v>16</v>
      </c>
      <c r="Y151" s="149">
        <v>2</v>
      </c>
      <c r="Z151" s="149" t="s">
        <v>28</v>
      </c>
    </row>
    <row r="152" spans="11:26">
      <c r="K152" s="192"/>
      <c r="N152" s="149"/>
      <c r="X152" s="149">
        <v>134</v>
      </c>
      <c r="Y152" s="149">
        <v>3</v>
      </c>
      <c r="Z152" s="149" t="s">
        <v>28</v>
      </c>
    </row>
    <row r="153" spans="11:26">
      <c r="K153" s="192"/>
      <c r="N153" s="149"/>
      <c r="X153" s="149">
        <v>3</v>
      </c>
      <c r="Y153" s="149">
        <v>4</v>
      </c>
      <c r="Z153" s="149" t="s">
        <v>28</v>
      </c>
    </row>
    <row r="154" spans="11:26">
      <c r="K154" s="192"/>
      <c r="N154" s="149"/>
      <c r="X154" s="149">
        <v>7</v>
      </c>
      <c r="Y154" s="149">
        <v>5</v>
      </c>
      <c r="Z154" s="149" t="s">
        <v>28</v>
      </c>
    </row>
    <row r="155" spans="11:26">
      <c r="K155" s="192"/>
      <c r="N155" s="149"/>
      <c r="X155" s="149">
        <v>455</v>
      </c>
      <c r="Y155" s="149">
        <v>6</v>
      </c>
      <c r="Z155" s="149" t="s">
        <v>28</v>
      </c>
    </row>
    <row r="156" spans="11:26">
      <c r="K156" s="192"/>
      <c r="N156" s="149"/>
      <c r="X156" s="149">
        <v>118</v>
      </c>
      <c r="Y156" s="149">
        <v>7</v>
      </c>
      <c r="Z156" s="149" t="s">
        <v>28</v>
      </c>
    </row>
    <row r="157" spans="11:26">
      <c r="K157" s="192"/>
      <c r="N157" s="149"/>
      <c r="X157" s="149">
        <v>2647</v>
      </c>
      <c r="Y157" s="149">
        <v>0</v>
      </c>
      <c r="Z157" s="149" t="s">
        <v>29</v>
      </c>
    </row>
    <row r="158" spans="11:26">
      <c r="K158" s="192"/>
      <c r="N158" s="149"/>
      <c r="X158" s="149">
        <v>23</v>
      </c>
      <c r="Y158" s="149">
        <v>1</v>
      </c>
      <c r="Z158" s="149" t="s">
        <v>29</v>
      </c>
    </row>
    <row r="159" spans="11:26">
      <c r="K159" s="192"/>
      <c r="N159" s="149"/>
      <c r="X159" s="149">
        <v>3</v>
      </c>
      <c r="Y159" s="149">
        <v>2</v>
      </c>
      <c r="Z159" s="149" t="s">
        <v>29</v>
      </c>
    </row>
    <row r="160" spans="11:26">
      <c r="K160" s="192"/>
      <c r="N160" s="149"/>
      <c r="X160" s="149">
        <v>23</v>
      </c>
      <c r="Y160" s="149">
        <v>3</v>
      </c>
      <c r="Z160" s="149" t="s">
        <v>29</v>
      </c>
    </row>
    <row r="161" spans="11:26">
      <c r="K161" s="192"/>
      <c r="N161" s="149"/>
      <c r="X161" s="149">
        <v>2</v>
      </c>
      <c r="Y161" s="149">
        <v>4</v>
      </c>
      <c r="Z161" s="149" t="s">
        <v>29</v>
      </c>
    </row>
    <row r="162" spans="11:26">
      <c r="K162" s="192"/>
      <c r="N162" s="149"/>
      <c r="X162" s="149">
        <v>51</v>
      </c>
      <c r="Y162" s="149">
        <v>6</v>
      </c>
      <c r="Z162" s="149" t="s">
        <v>29</v>
      </c>
    </row>
    <row r="163" spans="11:26">
      <c r="K163" s="192"/>
      <c r="N163" s="149"/>
      <c r="X163" s="149">
        <v>21</v>
      </c>
      <c r="Y163" s="149">
        <v>7</v>
      </c>
      <c r="Z163" s="149" t="s">
        <v>29</v>
      </c>
    </row>
    <row r="164" spans="11:26">
      <c r="K164" s="192"/>
      <c r="N164" s="149"/>
    </row>
    <row r="165" spans="11:26">
      <c r="K165" s="192"/>
      <c r="N165" s="149"/>
    </row>
    <row r="166" spans="11:26">
      <c r="K166" s="192"/>
      <c r="N166" s="149"/>
    </row>
    <row r="167" spans="11:26">
      <c r="K167" s="192"/>
      <c r="N167" s="149"/>
    </row>
    <row r="168" spans="11:26">
      <c r="K168" s="192"/>
      <c r="N168" s="149"/>
    </row>
    <row r="169" spans="11:26">
      <c r="K169" s="192"/>
      <c r="N169" s="149"/>
    </row>
    <row r="170" spans="11:26">
      <c r="K170" s="192"/>
      <c r="N170" s="149"/>
    </row>
    <row r="171" spans="11:26">
      <c r="K171" s="192"/>
      <c r="N171" s="149"/>
    </row>
    <row r="172" spans="11:26">
      <c r="K172" s="192"/>
      <c r="N172" s="149"/>
    </row>
    <row r="173" spans="11:26">
      <c r="K173" s="192"/>
      <c r="N173" s="149"/>
    </row>
    <row r="174" spans="11:26">
      <c r="K174" s="192"/>
      <c r="N174" s="149"/>
    </row>
    <row r="175" spans="11:26">
      <c r="K175" s="192"/>
      <c r="N175" s="149"/>
    </row>
    <row r="176" spans="11:26">
      <c r="K176" s="192"/>
      <c r="N176" s="149"/>
    </row>
    <row r="177" spans="11:14">
      <c r="K177" s="192"/>
      <c r="N177" s="149"/>
    </row>
    <row r="178" spans="11:14">
      <c r="K178" s="192"/>
      <c r="N178" s="149"/>
    </row>
    <row r="179" spans="11:14">
      <c r="K179" s="192"/>
      <c r="N179" s="149"/>
    </row>
    <row r="180" spans="11:14">
      <c r="K180" s="192"/>
      <c r="N180" s="149"/>
    </row>
    <row r="181" spans="11:14">
      <c r="K181" s="192"/>
      <c r="N181" s="149"/>
    </row>
    <row r="182" spans="11:14">
      <c r="K182" s="192"/>
      <c r="N182" s="149"/>
    </row>
    <row r="183" spans="11:14">
      <c r="K183" s="192"/>
      <c r="N183" s="149"/>
    </row>
    <row r="184" spans="11:14">
      <c r="K184" s="192"/>
      <c r="N184" s="149"/>
    </row>
    <row r="185" spans="11:14">
      <c r="K185" s="192"/>
      <c r="N185" s="149"/>
    </row>
    <row r="186" spans="11:14">
      <c r="K186" s="192"/>
      <c r="N186" s="149"/>
    </row>
    <row r="187" spans="11:14">
      <c r="K187" s="192"/>
      <c r="N187" s="149"/>
    </row>
    <row r="188" spans="11:14">
      <c r="K188" s="192"/>
      <c r="N188" s="149"/>
    </row>
    <row r="189" spans="11:14">
      <c r="K189" s="192"/>
      <c r="N189" s="149"/>
    </row>
    <row r="190" spans="11:14">
      <c r="K190" s="192"/>
      <c r="N190" s="149"/>
    </row>
    <row r="191" spans="11:14">
      <c r="K191" s="192"/>
      <c r="N191" s="149"/>
    </row>
    <row r="192" spans="11:14">
      <c r="K192" s="192"/>
      <c r="N192" s="149"/>
    </row>
    <row r="193" spans="11:14">
      <c r="K193" s="192"/>
      <c r="N193" s="149"/>
    </row>
    <row r="194" spans="11:14">
      <c r="K194" s="192"/>
      <c r="N194" s="149"/>
    </row>
    <row r="195" spans="11:14">
      <c r="K195" s="192"/>
      <c r="N195" s="149"/>
    </row>
    <row r="196" spans="11:14">
      <c r="K196" s="192"/>
      <c r="N196" s="149"/>
    </row>
    <row r="197" spans="11:14">
      <c r="K197" s="192"/>
      <c r="N197" s="149"/>
    </row>
    <row r="198" spans="11:14">
      <c r="K198" s="192"/>
      <c r="N198" s="149"/>
    </row>
    <row r="199" spans="11:14">
      <c r="K199" s="192"/>
      <c r="N199" s="149"/>
    </row>
    <row r="200" spans="11:14">
      <c r="K200" s="192"/>
      <c r="N200" s="149"/>
    </row>
    <row r="201" spans="11:14">
      <c r="K201" s="192"/>
      <c r="N201" s="149"/>
    </row>
    <row r="202" spans="11:14">
      <c r="K202" s="192"/>
      <c r="N202" s="149"/>
    </row>
    <row r="203" spans="11:14">
      <c r="K203" s="192"/>
      <c r="N203" s="149"/>
    </row>
    <row r="204" spans="11:14">
      <c r="K204" s="192"/>
      <c r="N204" s="149"/>
    </row>
    <row r="205" spans="11:14">
      <c r="K205" s="192"/>
      <c r="N205" s="149"/>
    </row>
    <row r="206" spans="11:14">
      <c r="K206" s="192"/>
      <c r="N206" s="149"/>
    </row>
    <row r="207" spans="11:14">
      <c r="K207" s="192"/>
      <c r="N207" s="149"/>
    </row>
    <row r="208" spans="11:14">
      <c r="K208" s="192"/>
      <c r="N208" s="149"/>
    </row>
    <row r="209" spans="11:14">
      <c r="K209" s="192"/>
      <c r="N209" s="149"/>
    </row>
    <row r="210" spans="11:14">
      <c r="K210" s="192"/>
      <c r="N210" s="149"/>
    </row>
    <row r="211" spans="11:14">
      <c r="K211" s="192"/>
      <c r="N211" s="149"/>
    </row>
    <row r="212" spans="11:14">
      <c r="K212" s="192"/>
      <c r="N212" s="149"/>
    </row>
    <row r="213" spans="11:14">
      <c r="K213" s="192"/>
      <c r="N213" s="149"/>
    </row>
    <row r="214" spans="11:14">
      <c r="K214" s="192"/>
      <c r="N214" s="149"/>
    </row>
    <row r="215" spans="11:14">
      <c r="K215" s="192"/>
      <c r="N215" s="149"/>
    </row>
    <row r="216" spans="11:14">
      <c r="K216" s="192"/>
      <c r="N216" s="149"/>
    </row>
    <row r="217" spans="11:14">
      <c r="K217" s="192"/>
      <c r="N217" s="149"/>
    </row>
    <row r="218" spans="11:14">
      <c r="K218" s="192"/>
      <c r="N218" s="149"/>
    </row>
    <row r="219" spans="11:14">
      <c r="K219" s="192"/>
      <c r="N219" s="149"/>
    </row>
    <row r="220" spans="11:14">
      <c r="K220" s="192"/>
      <c r="N220" s="149"/>
    </row>
    <row r="221" spans="11:14">
      <c r="K221" s="192"/>
      <c r="N221" s="149"/>
    </row>
    <row r="222" spans="11:14">
      <c r="K222" s="192"/>
      <c r="N222" s="149"/>
    </row>
    <row r="223" spans="11:14">
      <c r="K223" s="192"/>
      <c r="N223" s="149"/>
    </row>
    <row r="224" spans="11:14">
      <c r="K224" s="192"/>
      <c r="N224" s="149"/>
    </row>
    <row r="225" spans="11:14">
      <c r="K225" s="192"/>
      <c r="N225" s="149"/>
    </row>
    <row r="226" spans="11:14">
      <c r="K226" s="192"/>
      <c r="N226" s="149"/>
    </row>
    <row r="227" spans="11:14">
      <c r="K227" s="192"/>
      <c r="N227" s="149"/>
    </row>
    <row r="228" spans="11:14">
      <c r="K228" s="192"/>
      <c r="N228" s="149"/>
    </row>
    <row r="229" spans="11:14">
      <c r="K229" s="192"/>
      <c r="N229" s="149"/>
    </row>
    <row r="230" spans="11:14">
      <c r="K230" s="192"/>
      <c r="N230" s="149"/>
    </row>
    <row r="231" spans="11:14">
      <c r="K231" s="192"/>
      <c r="N231" s="149"/>
    </row>
    <row r="232" spans="11:14">
      <c r="K232" s="192"/>
      <c r="N232" s="149"/>
    </row>
    <row r="233" spans="11:14">
      <c r="K233" s="192"/>
      <c r="N233" s="149"/>
    </row>
    <row r="234" spans="11:14">
      <c r="K234" s="192"/>
      <c r="N234" s="149"/>
    </row>
    <row r="235" spans="11:14">
      <c r="K235" s="192"/>
      <c r="N235" s="149"/>
    </row>
    <row r="236" spans="11:14">
      <c r="K236" s="192"/>
      <c r="N236" s="149"/>
    </row>
    <row r="237" spans="11:14">
      <c r="K237" s="192"/>
      <c r="N237" s="149"/>
    </row>
    <row r="238" spans="11:14">
      <c r="K238" s="192"/>
      <c r="N238" s="149"/>
    </row>
    <row r="239" spans="11:14">
      <c r="K239" s="192"/>
      <c r="N239" s="149"/>
    </row>
    <row r="240" spans="11:14">
      <c r="K240" s="192"/>
      <c r="N240" s="149"/>
    </row>
    <row r="241" spans="11:14">
      <c r="K241" s="192"/>
      <c r="N241" s="149"/>
    </row>
    <row r="242" spans="11:14">
      <c r="K242" s="192"/>
      <c r="N242" s="149"/>
    </row>
    <row r="243" spans="11:14">
      <c r="K243" s="192"/>
      <c r="N243" s="149"/>
    </row>
    <row r="244" spans="11:14">
      <c r="K244" s="192"/>
      <c r="N244" s="149"/>
    </row>
    <row r="245" spans="11:14">
      <c r="K245" s="192"/>
      <c r="N245" s="149"/>
    </row>
    <row r="246" spans="11:14">
      <c r="K246" s="192"/>
      <c r="N246" s="149"/>
    </row>
    <row r="247" spans="11:14">
      <c r="K247" s="192"/>
      <c r="N247" s="149"/>
    </row>
    <row r="248" spans="11:14">
      <c r="K248" s="192"/>
      <c r="N248" s="149"/>
    </row>
    <row r="249" spans="11:14">
      <c r="K249" s="192"/>
      <c r="N249" s="149"/>
    </row>
    <row r="250" spans="11:14">
      <c r="K250" s="192"/>
      <c r="N250" s="149"/>
    </row>
    <row r="251" spans="11:14">
      <c r="K251" s="192"/>
      <c r="N251" s="149"/>
    </row>
    <row r="252" spans="11:14">
      <c r="K252" s="192"/>
      <c r="N252" s="149"/>
    </row>
    <row r="253" spans="11:14">
      <c r="K253" s="192"/>
      <c r="N253" s="149"/>
    </row>
    <row r="254" spans="11:14">
      <c r="K254" s="192"/>
      <c r="N254" s="149"/>
    </row>
    <row r="255" spans="11:14">
      <c r="K255" s="192"/>
      <c r="N255" s="149"/>
    </row>
    <row r="256" spans="11:14">
      <c r="K256" s="192"/>
      <c r="N256" s="149"/>
    </row>
    <row r="257" spans="11:14">
      <c r="K257" s="192"/>
      <c r="N257" s="149"/>
    </row>
    <row r="258" spans="11:14">
      <c r="K258" s="192"/>
      <c r="N258" s="149"/>
    </row>
    <row r="259" spans="11:14">
      <c r="K259" s="192"/>
      <c r="N259" s="149"/>
    </row>
    <row r="260" spans="11:14">
      <c r="K260" s="192"/>
      <c r="N260" s="149"/>
    </row>
    <row r="261" spans="11:14">
      <c r="K261" s="192"/>
      <c r="N261" s="149"/>
    </row>
    <row r="262" spans="11:14">
      <c r="K262" s="192"/>
      <c r="N262" s="149"/>
    </row>
    <row r="263" spans="11:14">
      <c r="K263" s="192"/>
      <c r="N263" s="149"/>
    </row>
    <row r="264" spans="11:14">
      <c r="K264" s="192"/>
      <c r="N264" s="149"/>
    </row>
    <row r="265" spans="11:14">
      <c r="K265" s="192"/>
      <c r="N265" s="149"/>
    </row>
    <row r="266" spans="11:14">
      <c r="K266" s="192"/>
      <c r="N266" s="149"/>
    </row>
    <row r="267" spans="11:14">
      <c r="K267" s="192"/>
      <c r="N267" s="149"/>
    </row>
    <row r="268" spans="11:14">
      <c r="K268" s="192"/>
      <c r="N268" s="149"/>
    </row>
    <row r="269" spans="11:14">
      <c r="K269" s="192"/>
      <c r="N269" s="149"/>
    </row>
    <row r="270" spans="11:14">
      <c r="K270" s="192"/>
      <c r="N270" s="149"/>
    </row>
    <row r="271" spans="11:14">
      <c r="K271" s="192"/>
      <c r="N271" s="149"/>
    </row>
    <row r="272" spans="11:14">
      <c r="K272" s="192"/>
      <c r="N272" s="149"/>
    </row>
    <row r="273" spans="11:14">
      <c r="K273" s="192"/>
      <c r="N273" s="149"/>
    </row>
    <row r="274" spans="11:14">
      <c r="K274" s="192"/>
      <c r="N274" s="149"/>
    </row>
    <row r="275" spans="11:14">
      <c r="K275" s="192"/>
      <c r="N275" s="149"/>
    </row>
    <row r="276" spans="11:14">
      <c r="K276" s="192"/>
      <c r="N276" s="149"/>
    </row>
    <row r="277" spans="11:14">
      <c r="K277" s="192"/>
      <c r="N277" s="149"/>
    </row>
    <row r="278" spans="11:14">
      <c r="K278" s="192"/>
      <c r="N278" s="149"/>
    </row>
    <row r="279" spans="11:14">
      <c r="K279" s="192"/>
      <c r="N279" s="149"/>
    </row>
    <row r="280" spans="11:14">
      <c r="K280" s="192"/>
      <c r="N280" s="149"/>
    </row>
    <row r="281" spans="11:14">
      <c r="K281" s="192"/>
      <c r="N281" s="149"/>
    </row>
    <row r="282" spans="11:14">
      <c r="K282" s="192"/>
      <c r="N282" s="149"/>
    </row>
    <row r="283" spans="11:14">
      <c r="K283" s="192"/>
      <c r="N283" s="149"/>
    </row>
    <row r="284" spans="11:14">
      <c r="K284" s="192"/>
      <c r="N284" s="149"/>
    </row>
    <row r="285" spans="11:14">
      <c r="K285" s="192"/>
      <c r="N285" s="149"/>
    </row>
    <row r="286" spans="11:14">
      <c r="K286" s="192"/>
      <c r="N286" s="149"/>
    </row>
    <row r="287" spans="11:14">
      <c r="K287" s="192"/>
      <c r="N287" s="149"/>
    </row>
    <row r="288" spans="11:14">
      <c r="K288" s="192"/>
      <c r="N288" s="149"/>
    </row>
    <row r="289" spans="11:14">
      <c r="K289" s="192"/>
      <c r="N289" s="149"/>
    </row>
    <row r="290" spans="11:14">
      <c r="K290" s="192"/>
      <c r="N290" s="149"/>
    </row>
    <row r="291" spans="11:14">
      <c r="K291" s="192"/>
      <c r="N291" s="149"/>
    </row>
    <row r="292" spans="11:14">
      <c r="K292" s="192"/>
      <c r="N292" s="149"/>
    </row>
    <row r="293" spans="11:14">
      <c r="K293" s="192"/>
      <c r="N293" s="149"/>
    </row>
    <row r="294" spans="11:14">
      <c r="K294" s="192"/>
      <c r="N294" s="149"/>
    </row>
    <row r="295" spans="11:14">
      <c r="K295" s="192"/>
      <c r="N295" s="149"/>
    </row>
    <row r="296" spans="11:14">
      <c r="K296" s="192"/>
      <c r="N296" s="149"/>
    </row>
    <row r="297" spans="11:14">
      <c r="K297" s="192"/>
      <c r="N297" s="149"/>
    </row>
    <row r="298" spans="11:14">
      <c r="K298" s="192"/>
      <c r="N298" s="149"/>
    </row>
    <row r="299" spans="11:14">
      <c r="K299" s="192"/>
      <c r="N299" s="149"/>
    </row>
    <row r="300" spans="11:14">
      <c r="K300" s="192"/>
      <c r="N300" s="149"/>
    </row>
    <row r="301" spans="11:14">
      <c r="K301" s="192"/>
      <c r="N301" s="149"/>
    </row>
    <row r="302" spans="11:14">
      <c r="K302" s="192"/>
      <c r="N302" s="149"/>
    </row>
    <row r="303" spans="11:14">
      <c r="K303" s="192"/>
      <c r="N303" s="149"/>
    </row>
    <row r="304" spans="11:14">
      <c r="K304" s="192"/>
      <c r="N304" s="149"/>
    </row>
    <row r="305" spans="11:14">
      <c r="K305" s="192"/>
      <c r="N305" s="149"/>
    </row>
    <row r="306" spans="11:14">
      <c r="K306" s="192"/>
      <c r="N306" s="149"/>
    </row>
    <row r="307" spans="11:14">
      <c r="K307" s="192"/>
      <c r="N307" s="149"/>
    </row>
  </sheetData>
  <mergeCells count="2">
    <mergeCell ref="A1:C1"/>
    <mergeCell ref="A2:C2"/>
  </mergeCells>
  <phoneticPr fontId="0" type="noConversion"/>
  <pageMargins left="0.75" right="0.75" top="1" bottom="1" header="0.5" footer="0.5"/>
  <pageSetup scale="91" orientation="landscape" r:id="rId1"/>
  <headerFooter alignWithMargins="0">
    <oddHeader>&amp;L&amp;D&amp;R&amp;P of &amp;N</oddHeader>
  </headerFooter>
  <rowBreaks count="1" manualBreakCount="1">
    <brk id="36" max="14" man="1"/>
  </rowBreaks>
  <ignoredErrors>
    <ignoredError sqref="A40:A63 N40:N63"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Z281"/>
  <sheetViews>
    <sheetView zoomScale="90" zoomScaleNormal="90" zoomScaleSheetLayoutView="100" workbookViewId="0">
      <selection activeCell="AA20" sqref="AA20:AA21"/>
    </sheetView>
  </sheetViews>
  <sheetFormatPr defaultRowHeight="12.75"/>
  <cols>
    <col min="1" max="1" width="9.28515625" style="149" customWidth="1"/>
    <col min="2" max="10" width="8.28515625" style="149" customWidth="1"/>
    <col min="11" max="11" width="10.5703125" style="149" bestFit="1" customWidth="1"/>
    <col min="12" max="12" width="9.5703125" style="149" customWidth="1"/>
    <col min="13" max="13" width="8.28515625" style="149" customWidth="1"/>
    <col min="14" max="14" width="8.28515625" style="192" customWidth="1"/>
    <col min="15" max="21" width="8.28515625" style="149" customWidth="1"/>
    <col min="22" max="23" width="9.140625" style="149"/>
    <col min="24" max="26" width="0" style="149" hidden="1" customWidth="1"/>
    <col min="27" max="16384" width="9.140625" style="149"/>
  </cols>
  <sheetData>
    <row r="1" spans="1:26">
      <c r="B1" s="285"/>
      <c r="C1" s="285" t="s">
        <v>59</v>
      </c>
      <c r="D1" s="268">
        <f>$K$65</f>
        <v>2139</v>
      </c>
      <c r="X1" s="149" t="s">
        <v>145</v>
      </c>
      <c r="Y1" s="149" t="s">
        <v>105</v>
      </c>
      <c r="Z1" s="149" t="s">
        <v>68</v>
      </c>
    </row>
    <row r="2" spans="1:26">
      <c r="A2" s="333" t="s">
        <v>62</v>
      </c>
      <c r="B2" s="333"/>
      <c r="C2" s="333"/>
      <c r="D2" s="268">
        <f>$K$63</f>
        <v>12223</v>
      </c>
      <c r="X2" s="149">
        <v>221</v>
      </c>
      <c r="Y2" s="149">
        <v>0</v>
      </c>
      <c r="Z2" s="149" t="s">
        <v>6</v>
      </c>
    </row>
    <row r="3" spans="1:26">
      <c r="B3" s="200"/>
      <c r="C3" s="208" t="s">
        <v>60</v>
      </c>
      <c r="D3" s="313">
        <f>$K$66</f>
        <v>0.17499795467561155</v>
      </c>
      <c r="X3" s="149">
        <v>9</v>
      </c>
      <c r="Y3" s="149">
        <v>1</v>
      </c>
      <c r="Z3" s="149" t="s">
        <v>6</v>
      </c>
    </row>
    <row r="4" spans="1:26">
      <c r="X4" s="149">
        <v>1</v>
      </c>
      <c r="Y4" s="149">
        <v>2</v>
      </c>
      <c r="Z4" s="149" t="s">
        <v>6</v>
      </c>
    </row>
    <row r="5" spans="1:26">
      <c r="A5" s="192"/>
      <c r="X5" s="149">
        <v>4</v>
      </c>
      <c r="Y5" s="149">
        <v>3</v>
      </c>
      <c r="Z5" s="149" t="s">
        <v>6</v>
      </c>
    </row>
    <row r="6" spans="1:26" ht="13.5" thickBot="1">
      <c r="A6" s="149" t="s">
        <v>58</v>
      </c>
      <c r="X6" s="149">
        <v>16</v>
      </c>
      <c r="Y6" s="149">
        <v>6</v>
      </c>
      <c r="Z6" s="149" t="s">
        <v>6</v>
      </c>
    </row>
    <row r="7" spans="1:26">
      <c r="A7" s="287" t="s">
        <v>54</v>
      </c>
      <c r="B7" s="288" t="s">
        <v>170</v>
      </c>
      <c r="C7" s="291" t="s">
        <v>53</v>
      </c>
      <c r="N7" s="270"/>
      <c r="O7" s="270"/>
      <c r="P7" s="270"/>
      <c r="Q7" s="270"/>
      <c r="R7" s="270"/>
      <c r="S7" s="270"/>
      <c r="T7" s="270"/>
      <c r="U7" s="270"/>
      <c r="X7" s="149">
        <v>1</v>
      </c>
      <c r="Y7" s="149">
        <v>7</v>
      </c>
      <c r="Z7" s="149" t="s">
        <v>6</v>
      </c>
    </row>
    <row r="8" spans="1:26">
      <c r="A8" s="326">
        <v>1</v>
      </c>
      <c r="B8" s="271" t="str">
        <f t="shared" ref="B8:B31" si="0">VLOOKUP(A:A,$M$39:$N$62,2,FALSE)</f>
        <v>03</v>
      </c>
      <c r="C8" s="328">
        <f t="shared" ref="C8:C31" si="1">SUMIF($M$39:$M$62,$A8,$L$39:$L$62)</f>
        <v>0.34782608695652173</v>
      </c>
      <c r="N8" s="272"/>
      <c r="O8" s="273"/>
      <c r="P8" s="273"/>
      <c r="Q8" s="273"/>
      <c r="R8" s="273"/>
      <c r="S8" s="273"/>
      <c r="T8" s="273"/>
      <c r="U8" s="273"/>
      <c r="X8" s="149">
        <v>116</v>
      </c>
      <c r="Y8" s="149">
        <v>0</v>
      </c>
      <c r="Z8" s="149" t="s">
        <v>7</v>
      </c>
    </row>
    <row r="9" spans="1:26">
      <c r="A9" s="326">
        <v>2</v>
      </c>
      <c r="B9" s="271" t="str">
        <f t="shared" si="0"/>
        <v>19</v>
      </c>
      <c r="C9" s="328">
        <f t="shared" si="1"/>
        <v>0.34426229508196721</v>
      </c>
      <c r="N9" s="272"/>
      <c r="O9" s="273"/>
      <c r="P9" s="273"/>
      <c r="Q9" s="273"/>
      <c r="R9" s="273"/>
      <c r="S9" s="273"/>
      <c r="T9" s="273"/>
      <c r="U9" s="273"/>
      <c r="X9" s="149">
        <v>4</v>
      </c>
      <c r="Y9" s="149">
        <v>1</v>
      </c>
      <c r="Z9" s="149" t="s">
        <v>7</v>
      </c>
    </row>
    <row r="10" spans="1:26">
      <c r="A10" s="326">
        <v>3</v>
      </c>
      <c r="B10" s="271" t="str">
        <f t="shared" si="0"/>
        <v>07</v>
      </c>
      <c r="C10" s="328">
        <f t="shared" si="1"/>
        <v>0.31372549019607843</v>
      </c>
      <c r="N10" s="272"/>
      <c r="O10" s="273"/>
      <c r="P10" s="273"/>
      <c r="Q10" s="273"/>
      <c r="R10" s="273"/>
      <c r="S10" s="273"/>
      <c r="T10" s="273"/>
      <c r="U10" s="273"/>
      <c r="X10" s="149">
        <v>7</v>
      </c>
      <c r="Y10" s="149">
        <v>3</v>
      </c>
      <c r="Z10" s="149" t="s">
        <v>7</v>
      </c>
    </row>
    <row r="11" spans="1:26">
      <c r="A11" s="326">
        <v>4</v>
      </c>
      <c r="B11" s="271" t="str">
        <f t="shared" si="0"/>
        <v>05</v>
      </c>
      <c r="C11" s="328">
        <f t="shared" si="1"/>
        <v>0.26640926640926643</v>
      </c>
      <c r="N11" s="272"/>
      <c r="O11" s="273"/>
      <c r="P11" s="273"/>
      <c r="Q11" s="273"/>
      <c r="R11" s="273"/>
      <c r="S11" s="273"/>
      <c r="T11" s="273"/>
      <c r="U11" s="273"/>
      <c r="X11" s="149">
        <v>7</v>
      </c>
      <c r="Y11" s="149">
        <v>6</v>
      </c>
      <c r="Z11" s="149" t="s">
        <v>7</v>
      </c>
    </row>
    <row r="12" spans="1:26">
      <c r="A12" s="326">
        <v>5</v>
      </c>
      <c r="B12" s="271" t="str">
        <f t="shared" si="0"/>
        <v>13</v>
      </c>
      <c r="C12" s="328">
        <f t="shared" si="1"/>
        <v>0.25320512820512819</v>
      </c>
      <c r="N12" s="272"/>
      <c r="O12" s="273"/>
      <c r="P12" s="273"/>
      <c r="Q12" s="273"/>
      <c r="R12" s="273"/>
      <c r="S12" s="273"/>
      <c r="T12" s="273"/>
      <c r="U12" s="273"/>
      <c r="X12" s="149">
        <v>1</v>
      </c>
      <c r="Y12" s="149">
        <v>7</v>
      </c>
      <c r="Z12" s="149" t="s">
        <v>7</v>
      </c>
    </row>
    <row r="13" spans="1:26">
      <c r="A13" s="326">
        <v>6</v>
      </c>
      <c r="B13" s="271" t="str">
        <f t="shared" si="0"/>
        <v>23</v>
      </c>
      <c r="C13" s="328">
        <f t="shared" si="1"/>
        <v>0.24183006535947713</v>
      </c>
      <c r="N13" s="272"/>
      <c r="O13" s="273"/>
      <c r="P13" s="273"/>
      <c r="Q13" s="273"/>
      <c r="R13" s="273"/>
      <c r="S13" s="273"/>
      <c r="T13" s="273"/>
      <c r="U13" s="273"/>
      <c r="X13" s="149">
        <v>30</v>
      </c>
      <c r="Y13" s="149">
        <v>0</v>
      </c>
      <c r="Z13" s="149" t="s">
        <v>8</v>
      </c>
    </row>
    <row r="14" spans="1:26">
      <c r="A14" s="326">
        <v>7</v>
      </c>
      <c r="B14" s="271" t="str">
        <f t="shared" si="0"/>
        <v>10</v>
      </c>
      <c r="C14" s="328">
        <f t="shared" si="1"/>
        <v>0.23316062176165803</v>
      </c>
      <c r="N14" s="272"/>
      <c r="O14" s="273"/>
      <c r="P14" s="273"/>
      <c r="Q14" s="273"/>
      <c r="R14" s="273"/>
      <c r="S14" s="273"/>
      <c r="T14" s="273"/>
      <c r="U14" s="273"/>
      <c r="X14" s="149">
        <v>7</v>
      </c>
      <c r="Y14" s="149">
        <v>1</v>
      </c>
      <c r="Z14" s="149" t="s">
        <v>8</v>
      </c>
    </row>
    <row r="15" spans="1:26">
      <c r="A15" s="326">
        <v>8</v>
      </c>
      <c r="B15" s="271" t="str">
        <f t="shared" si="0"/>
        <v>09</v>
      </c>
      <c r="C15" s="328">
        <f t="shared" si="1"/>
        <v>0.2289156626506024</v>
      </c>
      <c r="N15" s="272"/>
      <c r="O15" s="273"/>
      <c r="P15" s="273"/>
      <c r="Q15" s="273"/>
      <c r="R15" s="273"/>
      <c r="S15" s="273"/>
      <c r="T15" s="273"/>
      <c r="U15" s="273"/>
      <c r="X15" s="149">
        <v>1</v>
      </c>
      <c r="Y15" s="149">
        <v>2</v>
      </c>
      <c r="Z15" s="149" t="s">
        <v>8</v>
      </c>
    </row>
    <row r="16" spans="1:26">
      <c r="A16" s="326">
        <v>9</v>
      </c>
      <c r="B16" s="271" t="str">
        <f t="shared" si="0"/>
        <v>16</v>
      </c>
      <c r="C16" s="328">
        <f t="shared" si="1"/>
        <v>0.22488038277511962</v>
      </c>
      <c r="N16" s="272"/>
      <c r="O16" s="273"/>
      <c r="P16" s="273"/>
      <c r="Q16" s="273"/>
      <c r="R16" s="273"/>
      <c r="S16" s="273"/>
      <c r="T16" s="273"/>
      <c r="U16" s="273"/>
      <c r="X16" s="149">
        <v>1</v>
      </c>
      <c r="Y16" s="149">
        <v>3</v>
      </c>
      <c r="Z16" s="149" t="s">
        <v>8</v>
      </c>
    </row>
    <row r="17" spans="1:26">
      <c r="A17" s="326">
        <v>10</v>
      </c>
      <c r="B17" s="271" t="str">
        <f t="shared" si="0"/>
        <v>04</v>
      </c>
      <c r="C17" s="328">
        <f t="shared" si="1"/>
        <v>0.20909090909090908</v>
      </c>
      <c r="N17" s="272"/>
      <c r="O17" s="273"/>
      <c r="P17" s="273"/>
      <c r="Q17" s="273"/>
      <c r="R17" s="273"/>
      <c r="S17" s="273"/>
      <c r="T17" s="273"/>
      <c r="U17" s="273"/>
      <c r="X17" s="149">
        <v>7</v>
      </c>
      <c r="Y17" s="149">
        <v>6</v>
      </c>
      <c r="Z17" s="149" t="s">
        <v>8</v>
      </c>
    </row>
    <row r="18" spans="1:26">
      <c r="A18" s="326">
        <v>11</v>
      </c>
      <c r="B18" s="271" t="str">
        <f t="shared" si="0"/>
        <v>22</v>
      </c>
      <c r="C18" s="328">
        <f t="shared" si="1"/>
        <v>0.20873015873015874</v>
      </c>
      <c r="N18" s="272"/>
      <c r="O18" s="273"/>
      <c r="P18" s="273"/>
      <c r="Q18" s="273"/>
      <c r="R18" s="273"/>
      <c r="S18" s="273"/>
      <c r="T18" s="273"/>
      <c r="U18" s="273"/>
      <c r="X18" s="149">
        <v>87</v>
      </c>
      <c r="Y18" s="149">
        <v>0</v>
      </c>
      <c r="Z18" s="149" t="s">
        <v>9</v>
      </c>
    </row>
    <row r="19" spans="1:26">
      <c r="A19" s="326">
        <v>12</v>
      </c>
      <c r="B19" s="271" t="str">
        <f t="shared" si="0"/>
        <v>11</v>
      </c>
      <c r="C19" s="328">
        <f t="shared" si="1"/>
        <v>0.20664206642066421</v>
      </c>
      <c r="N19" s="272"/>
      <c r="O19" s="273"/>
      <c r="P19" s="273"/>
      <c r="Q19" s="273"/>
      <c r="R19" s="273"/>
      <c r="S19" s="273"/>
      <c r="T19" s="273"/>
      <c r="U19" s="273"/>
      <c r="X19" s="149">
        <v>11</v>
      </c>
      <c r="Y19" s="149">
        <v>1</v>
      </c>
      <c r="Z19" s="149" t="s">
        <v>9</v>
      </c>
    </row>
    <row r="20" spans="1:26">
      <c r="A20" s="326">
        <v>13</v>
      </c>
      <c r="B20" s="271" t="str">
        <f t="shared" si="0"/>
        <v>20</v>
      </c>
      <c r="C20" s="328">
        <f t="shared" si="1"/>
        <v>0.18430034129692832</v>
      </c>
      <c r="N20" s="272"/>
      <c r="O20" s="273"/>
      <c r="P20" s="273"/>
      <c r="Q20" s="273"/>
      <c r="R20" s="273"/>
      <c r="S20" s="273"/>
      <c r="T20" s="273"/>
      <c r="U20" s="273"/>
      <c r="X20" s="149">
        <v>1</v>
      </c>
      <c r="Y20" s="149">
        <v>2</v>
      </c>
      <c r="Z20" s="149" t="s">
        <v>9</v>
      </c>
    </row>
    <row r="21" spans="1:26">
      <c r="A21" s="326">
        <v>13</v>
      </c>
      <c r="B21" s="271" t="str">
        <f t="shared" si="0"/>
        <v>20</v>
      </c>
      <c r="C21" s="328">
        <f t="shared" si="1"/>
        <v>0.18430034129692832</v>
      </c>
      <c r="N21" s="272"/>
      <c r="O21" s="273"/>
      <c r="P21" s="273"/>
      <c r="Q21" s="273"/>
      <c r="R21" s="273"/>
      <c r="S21" s="273"/>
      <c r="T21" s="273"/>
      <c r="U21" s="273"/>
      <c r="X21" s="149">
        <v>3</v>
      </c>
      <c r="Y21" s="149">
        <v>3</v>
      </c>
      <c r="Z21" s="149" t="s">
        <v>9</v>
      </c>
    </row>
    <row r="22" spans="1:26">
      <c r="A22" s="326">
        <v>15</v>
      </c>
      <c r="B22" s="271" t="str">
        <f t="shared" si="0"/>
        <v>17</v>
      </c>
      <c r="C22" s="328">
        <f t="shared" si="1"/>
        <v>0.16613418530351437</v>
      </c>
      <c r="N22" s="272"/>
      <c r="O22" s="273"/>
      <c r="P22" s="273"/>
      <c r="Q22" s="273"/>
      <c r="R22" s="273"/>
      <c r="S22" s="273"/>
      <c r="T22" s="273"/>
      <c r="U22" s="273"/>
      <c r="X22" s="149">
        <v>1</v>
      </c>
      <c r="Y22" s="149">
        <v>4</v>
      </c>
      <c r="Z22" s="149" t="s">
        <v>9</v>
      </c>
    </row>
    <row r="23" spans="1:26">
      <c r="A23" s="326">
        <v>16</v>
      </c>
      <c r="B23" s="271" t="str">
        <f t="shared" si="0"/>
        <v>12</v>
      </c>
      <c r="C23" s="328">
        <f t="shared" si="1"/>
        <v>0.15851692638366469</v>
      </c>
      <c r="N23" s="272"/>
      <c r="O23" s="273"/>
      <c r="P23" s="273"/>
      <c r="Q23" s="273"/>
      <c r="R23" s="273"/>
      <c r="S23" s="273"/>
      <c r="T23" s="273"/>
      <c r="U23" s="273"/>
      <c r="X23" s="149">
        <v>6</v>
      </c>
      <c r="Y23" s="149">
        <v>6</v>
      </c>
      <c r="Z23" s="149" t="s">
        <v>9</v>
      </c>
    </row>
    <row r="24" spans="1:26">
      <c r="A24" s="326">
        <v>17</v>
      </c>
      <c r="B24" s="271" t="str">
        <f t="shared" si="0"/>
        <v>14</v>
      </c>
      <c r="C24" s="328">
        <f t="shared" si="1"/>
        <v>0.1430817610062893</v>
      </c>
      <c r="N24" s="272"/>
      <c r="O24" s="273"/>
      <c r="P24" s="273"/>
      <c r="Q24" s="273"/>
      <c r="R24" s="273"/>
      <c r="S24" s="273"/>
      <c r="T24" s="273"/>
      <c r="U24" s="273"/>
      <c r="X24" s="149">
        <v>1</v>
      </c>
      <c r="Y24" s="149">
        <v>7</v>
      </c>
      <c r="Z24" s="149" t="s">
        <v>9</v>
      </c>
    </row>
    <row r="25" spans="1:26">
      <c r="A25" s="326">
        <v>18</v>
      </c>
      <c r="B25" s="271" t="str">
        <f t="shared" si="0"/>
        <v>18</v>
      </c>
      <c r="C25" s="328">
        <f t="shared" si="1"/>
        <v>0.14184397163120568</v>
      </c>
      <c r="N25" s="272"/>
      <c r="O25" s="273"/>
      <c r="P25" s="273"/>
      <c r="Q25" s="273"/>
      <c r="R25" s="273"/>
      <c r="S25" s="273"/>
      <c r="T25" s="273"/>
      <c r="U25" s="273"/>
      <c r="X25" s="149">
        <v>190</v>
      </c>
      <c r="Y25" s="149">
        <v>0</v>
      </c>
      <c r="Z25" s="149" t="s">
        <v>10</v>
      </c>
    </row>
    <row r="26" spans="1:26">
      <c r="A26" s="326">
        <v>19</v>
      </c>
      <c r="B26" s="271" t="str">
        <f t="shared" si="0"/>
        <v>02</v>
      </c>
      <c r="C26" s="328">
        <f t="shared" si="1"/>
        <v>0.14074074074074075</v>
      </c>
      <c r="N26" s="272"/>
      <c r="O26" s="273"/>
      <c r="P26" s="273"/>
      <c r="Q26" s="273"/>
      <c r="R26" s="273"/>
      <c r="S26" s="273"/>
      <c r="T26" s="273"/>
      <c r="U26" s="273"/>
      <c r="X26" s="149">
        <v>14</v>
      </c>
      <c r="Y26" s="149">
        <v>1</v>
      </c>
      <c r="Z26" s="149" t="s">
        <v>10</v>
      </c>
    </row>
    <row r="27" spans="1:26">
      <c r="A27" s="326">
        <v>20</v>
      </c>
      <c r="B27" s="271" t="str">
        <f t="shared" si="0"/>
        <v>21</v>
      </c>
      <c r="C27" s="328">
        <f t="shared" si="1"/>
        <v>0.13413304252998909</v>
      </c>
      <c r="N27" s="272"/>
      <c r="O27" s="273"/>
      <c r="P27" s="273"/>
      <c r="Q27" s="273"/>
      <c r="R27" s="273"/>
      <c r="S27" s="273"/>
      <c r="T27" s="273"/>
      <c r="U27" s="273"/>
      <c r="X27" s="149">
        <v>4</v>
      </c>
      <c r="Y27" s="149">
        <v>2</v>
      </c>
      <c r="Z27" s="149" t="s">
        <v>10</v>
      </c>
    </row>
    <row r="28" spans="1:26">
      <c r="A28" s="326">
        <v>21</v>
      </c>
      <c r="B28" s="271" t="str">
        <f t="shared" si="0"/>
        <v>15</v>
      </c>
      <c r="C28" s="328">
        <f t="shared" si="1"/>
        <v>0.13289962825278812</v>
      </c>
      <c r="N28" s="272"/>
      <c r="O28" s="273"/>
      <c r="P28" s="273"/>
      <c r="Q28" s="273"/>
      <c r="R28" s="273"/>
      <c r="S28" s="273"/>
      <c r="T28" s="273"/>
      <c r="U28" s="273"/>
      <c r="X28" s="149">
        <v>8</v>
      </c>
      <c r="Y28" s="149">
        <v>3</v>
      </c>
      <c r="Z28" s="149" t="s">
        <v>10</v>
      </c>
    </row>
    <row r="29" spans="1:26">
      <c r="A29" s="326">
        <v>22</v>
      </c>
      <c r="B29" s="271" t="str">
        <f t="shared" si="0"/>
        <v>01</v>
      </c>
      <c r="C29" s="328">
        <f t="shared" si="1"/>
        <v>0.12301587301587301</v>
      </c>
      <c r="N29" s="272"/>
      <c r="O29" s="273"/>
      <c r="P29" s="273"/>
      <c r="Q29" s="273"/>
      <c r="R29" s="273"/>
      <c r="S29" s="273"/>
      <c r="T29" s="273"/>
      <c r="U29" s="273"/>
      <c r="X29" s="149">
        <v>42</v>
      </c>
      <c r="Y29" s="149">
        <v>6</v>
      </c>
      <c r="Z29" s="149" t="s">
        <v>10</v>
      </c>
    </row>
    <row r="30" spans="1:26">
      <c r="A30" s="326">
        <v>23</v>
      </c>
      <c r="B30" s="271" t="str">
        <f t="shared" si="0"/>
        <v>08</v>
      </c>
      <c r="C30" s="328">
        <f t="shared" si="1"/>
        <v>0.11527093596059114</v>
      </c>
      <c r="N30" s="272"/>
      <c r="O30" s="273"/>
      <c r="P30" s="273"/>
      <c r="Q30" s="273"/>
      <c r="R30" s="273"/>
      <c r="S30" s="273"/>
      <c r="T30" s="273"/>
      <c r="U30" s="273"/>
      <c r="X30" s="149">
        <v>1</v>
      </c>
      <c r="Y30" s="149">
        <v>7</v>
      </c>
      <c r="Z30" s="149" t="s">
        <v>10</v>
      </c>
    </row>
    <row r="31" spans="1:26" ht="13.5" thickBot="1">
      <c r="A31" s="327">
        <v>24</v>
      </c>
      <c r="B31" s="290" t="str">
        <f t="shared" si="0"/>
        <v>24</v>
      </c>
      <c r="C31" s="329">
        <f t="shared" si="1"/>
        <v>0.10377358490566038</v>
      </c>
      <c r="N31" s="272"/>
      <c r="O31" s="273"/>
      <c r="P31" s="273"/>
      <c r="Q31" s="273"/>
      <c r="R31" s="273"/>
      <c r="S31" s="273"/>
      <c r="T31" s="273"/>
      <c r="U31" s="273"/>
      <c r="X31" s="149">
        <v>37</v>
      </c>
      <c r="Y31" s="149">
        <v>0</v>
      </c>
      <c r="Z31" s="149" t="s">
        <v>11</v>
      </c>
    </row>
    <row r="32" spans="1:26">
      <c r="N32" s="272"/>
      <c r="O32" s="273"/>
      <c r="P32" s="273"/>
      <c r="Q32" s="273"/>
      <c r="R32" s="273"/>
      <c r="S32" s="273"/>
      <c r="T32" s="273"/>
      <c r="U32" s="273"/>
    </row>
    <row r="33" spans="1:26">
      <c r="N33" s="272"/>
      <c r="O33" s="273"/>
      <c r="P33" s="273"/>
      <c r="Q33" s="273"/>
      <c r="R33" s="273"/>
      <c r="S33" s="273"/>
      <c r="T33" s="273"/>
      <c r="U33" s="273"/>
    </row>
    <row r="34" spans="1:26">
      <c r="N34" s="272"/>
      <c r="O34" s="273"/>
      <c r="P34" s="273"/>
      <c r="Q34" s="273"/>
      <c r="R34" s="273"/>
      <c r="S34" s="273"/>
      <c r="T34" s="273"/>
      <c r="U34" s="273"/>
    </row>
    <row r="35" spans="1:26">
      <c r="H35" s="270"/>
      <c r="I35" s="272"/>
      <c r="X35" s="149">
        <v>4</v>
      </c>
      <c r="Y35" s="149">
        <v>1</v>
      </c>
      <c r="Z35" s="149" t="s">
        <v>11</v>
      </c>
    </row>
    <row r="36" spans="1:26">
      <c r="X36" s="149">
        <v>1</v>
      </c>
      <c r="Y36" s="149">
        <v>3</v>
      </c>
      <c r="Z36" s="149" t="s">
        <v>11</v>
      </c>
    </row>
    <row r="37" spans="1:26">
      <c r="A37" s="192" t="s">
        <v>4</v>
      </c>
      <c r="B37" s="200" t="s">
        <v>5</v>
      </c>
      <c r="J37" s="275" t="s">
        <v>30</v>
      </c>
      <c r="K37" s="275" t="s">
        <v>30</v>
      </c>
      <c r="M37" s="192"/>
      <c r="N37" s="149"/>
      <c r="X37" s="149">
        <v>2</v>
      </c>
      <c r="Y37" s="149">
        <v>6</v>
      </c>
      <c r="Z37" s="149" t="s">
        <v>11</v>
      </c>
    </row>
    <row r="38" spans="1:26">
      <c r="A38" s="269" t="s">
        <v>170</v>
      </c>
      <c r="B38" s="276">
        <v>0</v>
      </c>
      <c r="C38" s="276">
        <v>1</v>
      </c>
      <c r="D38" s="276">
        <v>2</v>
      </c>
      <c r="E38" s="276">
        <v>3</v>
      </c>
      <c r="F38" s="276">
        <v>4</v>
      </c>
      <c r="G38" s="276">
        <v>5</v>
      </c>
      <c r="H38" s="276">
        <v>6</v>
      </c>
      <c r="I38" s="276">
        <v>7</v>
      </c>
      <c r="J38" s="292" t="s">
        <v>52</v>
      </c>
      <c r="K38" s="277" t="s">
        <v>56</v>
      </c>
      <c r="L38" s="278" t="s">
        <v>53</v>
      </c>
      <c r="M38" s="269" t="s">
        <v>54</v>
      </c>
      <c r="N38" s="269" t="s">
        <v>170</v>
      </c>
      <c r="X38" s="149">
        <v>1</v>
      </c>
      <c r="Y38" s="149">
        <v>7</v>
      </c>
      <c r="Z38" s="149" t="s">
        <v>11</v>
      </c>
    </row>
    <row r="39" spans="1:26">
      <c r="A39" s="279" t="s">
        <v>6</v>
      </c>
      <c r="B39" s="280">
        <f t="shared" ref="B39:I48" si="2">SUMIFS($X:$X,$Y:$Y,B$38,$Z:$Z,$A39)</f>
        <v>221</v>
      </c>
      <c r="C39" s="280">
        <f t="shared" si="2"/>
        <v>9</v>
      </c>
      <c r="D39" s="280">
        <f t="shared" si="2"/>
        <v>1</v>
      </c>
      <c r="E39" s="280">
        <f t="shared" si="2"/>
        <v>4</v>
      </c>
      <c r="F39" s="280">
        <f t="shared" si="2"/>
        <v>0</v>
      </c>
      <c r="G39" s="280">
        <f t="shared" si="2"/>
        <v>0</v>
      </c>
      <c r="H39" s="280">
        <f t="shared" si="2"/>
        <v>16</v>
      </c>
      <c r="I39" s="280">
        <f t="shared" si="2"/>
        <v>1</v>
      </c>
      <c r="J39" s="281">
        <f t="shared" ref="J39:J63" si="3">SUM(C39:I39)</f>
        <v>31</v>
      </c>
      <c r="K39" s="282">
        <f t="shared" ref="K39:K63" si="4">SUM(B39:I39)</f>
        <v>252</v>
      </c>
      <c r="L39" s="313">
        <f>J39/K39</f>
        <v>0.12301587301587301</v>
      </c>
      <c r="M39" s="315">
        <f t="shared" ref="M39:M62" si="5">RANK(L39,$L$39:$L$62)</f>
        <v>22</v>
      </c>
      <c r="N39" s="271" t="s">
        <v>6</v>
      </c>
      <c r="X39" s="149">
        <v>35</v>
      </c>
      <c r="Y39" s="149">
        <v>0</v>
      </c>
      <c r="Z39" s="149" t="s">
        <v>12</v>
      </c>
    </row>
    <row r="40" spans="1:26">
      <c r="A40" s="279" t="s">
        <v>7</v>
      </c>
      <c r="B40" s="280">
        <f t="shared" si="2"/>
        <v>116</v>
      </c>
      <c r="C40" s="280">
        <f t="shared" si="2"/>
        <v>4</v>
      </c>
      <c r="D40" s="280">
        <f t="shared" si="2"/>
        <v>0</v>
      </c>
      <c r="E40" s="280">
        <f t="shared" si="2"/>
        <v>7</v>
      </c>
      <c r="F40" s="280">
        <f t="shared" si="2"/>
        <v>0</v>
      </c>
      <c r="G40" s="280">
        <f t="shared" si="2"/>
        <v>0</v>
      </c>
      <c r="H40" s="280">
        <f t="shared" si="2"/>
        <v>7</v>
      </c>
      <c r="I40" s="280">
        <f t="shared" si="2"/>
        <v>1</v>
      </c>
      <c r="J40" s="281">
        <f t="shared" si="3"/>
        <v>19</v>
      </c>
      <c r="K40" s="282">
        <f t="shared" si="4"/>
        <v>135</v>
      </c>
      <c r="L40" s="313">
        <f t="shared" ref="L40:L61" si="6">J40/K40</f>
        <v>0.14074074074074075</v>
      </c>
      <c r="M40" s="315">
        <f t="shared" si="5"/>
        <v>19</v>
      </c>
      <c r="N40" s="271" t="s">
        <v>7</v>
      </c>
      <c r="X40" s="149">
        <v>9</v>
      </c>
      <c r="Y40" s="149">
        <v>1</v>
      </c>
      <c r="Z40" s="149" t="s">
        <v>12</v>
      </c>
    </row>
    <row r="41" spans="1:26">
      <c r="A41" s="279" t="s">
        <v>8</v>
      </c>
      <c r="B41" s="280">
        <f t="shared" si="2"/>
        <v>30</v>
      </c>
      <c r="C41" s="280">
        <f t="shared" si="2"/>
        <v>7</v>
      </c>
      <c r="D41" s="280">
        <f t="shared" si="2"/>
        <v>1</v>
      </c>
      <c r="E41" s="280">
        <f t="shared" si="2"/>
        <v>1</v>
      </c>
      <c r="F41" s="280">
        <f t="shared" si="2"/>
        <v>0</v>
      </c>
      <c r="G41" s="280">
        <f t="shared" si="2"/>
        <v>0</v>
      </c>
      <c r="H41" s="280">
        <f t="shared" si="2"/>
        <v>7</v>
      </c>
      <c r="I41" s="280">
        <f t="shared" si="2"/>
        <v>0</v>
      </c>
      <c r="J41" s="281">
        <f t="shared" si="3"/>
        <v>16</v>
      </c>
      <c r="K41" s="282">
        <f t="shared" si="4"/>
        <v>46</v>
      </c>
      <c r="L41" s="313">
        <f t="shared" si="6"/>
        <v>0.34782608695652173</v>
      </c>
      <c r="M41" s="315">
        <f t="shared" si="5"/>
        <v>1</v>
      </c>
      <c r="N41" s="271" t="s">
        <v>8</v>
      </c>
      <c r="X41" s="149">
        <v>3</v>
      </c>
      <c r="Y41" s="149">
        <v>3</v>
      </c>
      <c r="Z41" s="149" t="s">
        <v>12</v>
      </c>
    </row>
    <row r="42" spans="1:26">
      <c r="A42" s="279" t="s">
        <v>9</v>
      </c>
      <c r="B42" s="280">
        <f t="shared" si="2"/>
        <v>87</v>
      </c>
      <c r="C42" s="280">
        <f t="shared" si="2"/>
        <v>11</v>
      </c>
      <c r="D42" s="280">
        <f t="shared" si="2"/>
        <v>1</v>
      </c>
      <c r="E42" s="280">
        <f t="shared" si="2"/>
        <v>3</v>
      </c>
      <c r="F42" s="280">
        <f t="shared" si="2"/>
        <v>1</v>
      </c>
      <c r="G42" s="280">
        <f t="shared" si="2"/>
        <v>0</v>
      </c>
      <c r="H42" s="280">
        <f t="shared" si="2"/>
        <v>6</v>
      </c>
      <c r="I42" s="280">
        <f t="shared" si="2"/>
        <v>1</v>
      </c>
      <c r="J42" s="281">
        <f t="shared" si="3"/>
        <v>23</v>
      </c>
      <c r="K42" s="282">
        <f t="shared" si="4"/>
        <v>110</v>
      </c>
      <c r="L42" s="313">
        <f t="shared" si="6"/>
        <v>0.20909090909090908</v>
      </c>
      <c r="M42" s="315">
        <f t="shared" si="5"/>
        <v>10</v>
      </c>
      <c r="N42" s="271" t="s">
        <v>9</v>
      </c>
      <c r="X42" s="149">
        <v>4</v>
      </c>
      <c r="Y42" s="149">
        <v>6</v>
      </c>
      <c r="Z42" s="149" t="s">
        <v>12</v>
      </c>
    </row>
    <row r="43" spans="1:26">
      <c r="A43" s="279" t="s">
        <v>10</v>
      </c>
      <c r="B43" s="280">
        <f t="shared" si="2"/>
        <v>190</v>
      </c>
      <c r="C43" s="280">
        <f t="shared" si="2"/>
        <v>14</v>
      </c>
      <c r="D43" s="280">
        <f t="shared" si="2"/>
        <v>4</v>
      </c>
      <c r="E43" s="280">
        <f t="shared" si="2"/>
        <v>8</v>
      </c>
      <c r="F43" s="280">
        <f t="shared" si="2"/>
        <v>0</v>
      </c>
      <c r="G43" s="280">
        <f t="shared" si="2"/>
        <v>0</v>
      </c>
      <c r="H43" s="280">
        <f t="shared" si="2"/>
        <v>42</v>
      </c>
      <c r="I43" s="280">
        <f t="shared" si="2"/>
        <v>1</v>
      </c>
      <c r="J43" s="281">
        <f t="shared" si="3"/>
        <v>69</v>
      </c>
      <c r="K43" s="282">
        <f t="shared" si="4"/>
        <v>259</v>
      </c>
      <c r="L43" s="313">
        <f t="shared" si="6"/>
        <v>0.26640926640926643</v>
      </c>
      <c r="M43" s="315">
        <f t="shared" si="5"/>
        <v>4</v>
      </c>
      <c r="N43" s="271" t="s">
        <v>10</v>
      </c>
      <c r="X43" s="149">
        <v>898</v>
      </c>
      <c r="Y43" s="149">
        <v>0</v>
      </c>
      <c r="Z43" s="149" t="s">
        <v>13</v>
      </c>
    </row>
    <row r="44" spans="1:26">
      <c r="A44" s="279" t="s">
        <v>11</v>
      </c>
      <c r="B44" s="280">
        <f t="shared" si="2"/>
        <v>37</v>
      </c>
      <c r="C44" s="280">
        <f t="shared" si="2"/>
        <v>4</v>
      </c>
      <c r="D44" s="280">
        <f t="shared" si="2"/>
        <v>0</v>
      </c>
      <c r="E44" s="280">
        <f t="shared" si="2"/>
        <v>1</v>
      </c>
      <c r="F44" s="280">
        <f t="shared" si="2"/>
        <v>0</v>
      </c>
      <c r="G44" s="280">
        <f t="shared" si="2"/>
        <v>0</v>
      </c>
      <c r="H44" s="280">
        <f t="shared" si="2"/>
        <v>2</v>
      </c>
      <c r="I44" s="280">
        <f t="shared" si="2"/>
        <v>1</v>
      </c>
      <c r="J44" s="281">
        <f t="shared" si="3"/>
        <v>8</v>
      </c>
      <c r="K44" s="282">
        <f t="shared" si="4"/>
        <v>45</v>
      </c>
      <c r="L44" s="313">
        <f t="shared" si="6"/>
        <v>0.17777777777777778</v>
      </c>
      <c r="M44" s="315">
        <f t="shared" si="5"/>
        <v>14</v>
      </c>
      <c r="N44" s="271" t="s">
        <v>11</v>
      </c>
      <c r="X44" s="149">
        <v>42</v>
      </c>
      <c r="Y44" s="149">
        <v>1</v>
      </c>
      <c r="Z44" s="149" t="s">
        <v>13</v>
      </c>
    </row>
    <row r="45" spans="1:26">
      <c r="A45" s="279" t="s">
        <v>12</v>
      </c>
      <c r="B45" s="280">
        <f t="shared" si="2"/>
        <v>35</v>
      </c>
      <c r="C45" s="280">
        <f t="shared" si="2"/>
        <v>9</v>
      </c>
      <c r="D45" s="280">
        <f t="shared" si="2"/>
        <v>0</v>
      </c>
      <c r="E45" s="280">
        <f t="shared" si="2"/>
        <v>3</v>
      </c>
      <c r="F45" s="280">
        <f t="shared" si="2"/>
        <v>0</v>
      </c>
      <c r="G45" s="280">
        <f t="shared" si="2"/>
        <v>0</v>
      </c>
      <c r="H45" s="280">
        <f t="shared" si="2"/>
        <v>4</v>
      </c>
      <c r="I45" s="280">
        <f t="shared" si="2"/>
        <v>0</v>
      </c>
      <c r="J45" s="281">
        <f t="shared" si="3"/>
        <v>16</v>
      </c>
      <c r="K45" s="282">
        <f t="shared" si="4"/>
        <v>51</v>
      </c>
      <c r="L45" s="313">
        <f t="shared" si="6"/>
        <v>0.31372549019607843</v>
      </c>
      <c r="M45" s="315">
        <f t="shared" si="5"/>
        <v>3</v>
      </c>
      <c r="N45" s="271" t="s">
        <v>12</v>
      </c>
      <c r="X45" s="149">
        <v>5</v>
      </c>
      <c r="Y45" s="149">
        <v>2</v>
      </c>
      <c r="Z45" s="149" t="s">
        <v>13</v>
      </c>
    </row>
    <row r="46" spans="1:26">
      <c r="A46" s="279" t="s">
        <v>13</v>
      </c>
      <c r="B46" s="280">
        <f t="shared" si="2"/>
        <v>898</v>
      </c>
      <c r="C46" s="280">
        <f t="shared" si="2"/>
        <v>42</v>
      </c>
      <c r="D46" s="280">
        <f t="shared" si="2"/>
        <v>5</v>
      </c>
      <c r="E46" s="280">
        <f t="shared" si="2"/>
        <v>16</v>
      </c>
      <c r="F46" s="280">
        <f t="shared" si="2"/>
        <v>0</v>
      </c>
      <c r="G46" s="280">
        <f t="shared" si="2"/>
        <v>0</v>
      </c>
      <c r="H46" s="280">
        <f t="shared" si="2"/>
        <v>52</v>
      </c>
      <c r="I46" s="280">
        <f t="shared" si="2"/>
        <v>2</v>
      </c>
      <c r="J46" s="281">
        <f t="shared" si="3"/>
        <v>117</v>
      </c>
      <c r="K46" s="282">
        <f t="shared" si="4"/>
        <v>1015</v>
      </c>
      <c r="L46" s="313">
        <f t="shared" si="6"/>
        <v>0.11527093596059114</v>
      </c>
      <c r="M46" s="315">
        <f t="shared" si="5"/>
        <v>23</v>
      </c>
      <c r="N46" s="271" t="s">
        <v>13</v>
      </c>
      <c r="X46" s="149">
        <v>16</v>
      </c>
      <c r="Y46" s="149">
        <v>3</v>
      </c>
      <c r="Z46" s="149" t="s">
        <v>13</v>
      </c>
    </row>
    <row r="47" spans="1:26">
      <c r="A47" s="279" t="s">
        <v>14</v>
      </c>
      <c r="B47" s="280">
        <f t="shared" si="2"/>
        <v>128</v>
      </c>
      <c r="C47" s="280">
        <f t="shared" si="2"/>
        <v>15</v>
      </c>
      <c r="D47" s="280">
        <f t="shared" si="2"/>
        <v>0</v>
      </c>
      <c r="E47" s="280">
        <f t="shared" si="2"/>
        <v>5</v>
      </c>
      <c r="F47" s="280">
        <f t="shared" si="2"/>
        <v>0</v>
      </c>
      <c r="G47" s="280">
        <f t="shared" si="2"/>
        <v>0</v>
      </c>
      <c r="H47" s="280">
        <f t="shared" si="2"/>
        <v>17</v>
      </c>
      <c r="I47" s="280">
        <f t="shared" si="2"/>
        <v>1</v>
      </c>
      <c r="J47" s="281">
        <f t="shared" si="3"/>
        <v>38</v>
      </c>
      <c r="K47" s="282">
        <f t="shared" si="4"/>
        <v>166</v>
      </c>
      <c r="L47" s="313">
        <f t="shared" si="6"/>
        <v>0.2289156626506024</v>
      </c>
      <c r="M47" s="315">
        <f t="shared" si="5"/>
        <v>8</v>
      </c>
      <c r="N47" s="271" t="s">
        <v>14</v>
      </c>
      <c r="X47" s="149">
        <v>52</v>
      </c>
      <c r="Y47" s="149">
        <v>6</v>
      </c>
      <c r="Z47" s="149" t="s">
        <v>13</v>
      </c>
    </row>
    <row r="48" spans="1:26">
      <c r="A48" s="279" t="s">
        <v>15</v>
      </c>
      <c r="B48" s="280">
        <f t="shared" si="2"/>
        <v>148</v>
      </c>
      <c r="C48" s="280">
        <f t="shared" si="2"/>
        <v>24</v>
      </c>
      <c r="D48" s="280">
        <f t="shared" si="2"/>
        <v>0</v>
      </c>
      <c r="E48" s="280">
        <f t="shared" si="2"/>
        <v>10</v>
      </c>
      <c r="F48" s="280">
        <f t="shared" si="2"/>
        <v>1</v>
      </c>
      <c r="G48" s="280">
        <f t="shared" si="2"/>
        <v>0</v>
      </c>
      <c r="H48" s="280">
        <f t="shared" si="2"/>
        <v>10</v>
      </c>
      <c r="I48" s="280">
        <f t="shared" si="2"/>
        <v>0</v>
      </c>
      <c r="J48" s="281">
        <f t="shared" si="3"/>
        <v>45</v>
      </c>
      <c r="K48" s="282">
        <f t="shared" si="4"/>
        <v>193</v>
      </c>
      <c r="L48" s="313">
        <f t="shared" si="6"/>
        <v>0.23316062176165803</v>
      </c>
      <c r="M48" s="315">
        <f t="shared" si="5"/>
        <v>7</v>
      </c>
      <c r="N48" s="271" t="s">
        <v>15</v>
      </c>
      <c r="X48" s="149">
        <v>2</v>
      </c>
      <c r="Y48" s="149">
        <v>7</v>
      </c>
      <c r="Z48" s="149" t="s">
        <v>13</v>
      </c>
    </row>
    <row r="49" spans="1:26">
      <c r="A49" s="279" t="s">
        <v>16</v>
      </c>
      <c r="B49" s="280">
        <f t="shared" ref="B49:I62" si="7">SUMIFS($X:$X,$Y:$Y,B$38,$Z:$Z,$A49)</f>
        <v>215</v>
      </c>
      <c r="C49" s="280">
        <f t="shared" si="7"/>
        <v>21</v>
      </c>
      <c r="D49" s="280">
        <f t="shared" si="7"/>
        <v>1</v>
      </c>
      <c r="E49" s="280">
        <f t="shared" si="7"/>
        <v>7</v>
      </c>
      <c r="F49" s="280">
        <f t="shared" si="7"/>
        <v>0</v>
      </c>
      <c r="G49" s="280">
        <f t="shared" si="7"/>
        <v>0</v>
      </c>
      <c r="H49" s="280">
        <f t="shared" si="7"/>
        <v>24</v>
      </c>
      <c r="I49" s="280">
        <f t="shared" si="7"/>
        <v>3</v>
      </c>
      <c r="J49" s="281">
        <f t="shared" si="3"/>
        <v>56</v>
      </c>
      <c r="K49" s="282">
        <f t="shared" si="4"/>
        <v>271</v>
      </c>
      <c r="L49" s="313">
        <f t="shared" si="6"/>
        <v>0.20664206642066421</v>
      </c>
      <c r="M49" s="315">
        <f t="shared" si="5"/>
        <v>12</v>
      </c>
      <c r="N49" s="271" t="s">
        <v>16</v>
      </c>
      <c r="X49" s="149">
        <v>128</v>
      </c>
      <c r="Y49" s="149">
        <v>0</v>
      </c>
      <c r="Z49" s="149" t="s">
        <v>14</v>
      </c>
    </row>
    <row r="50" spans="1:26">
      <c r="A50" s="279" t="s">
        <v>17</v>
      </c>
      <c r="B50" s="280">
        <f t="shared" si="7"/>
        <v>1566</v>
      </c>
      <c r="C50" s="280">
        <f t="shared" si="7"/>
        <v>90</v>
      </c>
      <c r="D50" s="280">
        <f t="shared" si="7"/>
        <v>4</v>
      </c>
      <c r="E50" s="280">
        <f t="shared" si="7"/>
        <v>45</v>
      </c>
      <c r="F50" s="280">
        <f t="shared" si="7"/>
        <v>1</v>
      </c>
      <c r="G50" s="280">
        <f t="shared" si="7"/>
        <v>0</v>
      </c>
      <c r="H50" s="280">
        <f t="shared" si="7"/>
        <v>138</v>
      </c>
      <c r="I50" s="280">
        <f t="shared" si="7"/>
        <v>17</v>
      </c>
      <c r="J50" s="281">
        <f t="shared" si="3"/>
        <v>295</v>
      </c>
      <c r="K50" s="282">
        <f t="shared" si="4"/>
        <v>1861</v>
      </c>
      <c r="L50" s="313">
        <f t="shared" si="6"/>
        <v>0.15851692638366469</v>
      </c>
      <c r="M50" s="315">
        <f t="shared" si="5"/>
        <v>16</v>
      </c>
      <c r="N50" s="271" t="s">
        <v>17</v>
      </c>
      <c r="X50" s="149">
        <v>15</v>
      </c>
      <c r="Y50" s="149">
        <v>1</v>
      </c>
      <c r="Z50" s="149" t="s">
        <v>14</v>
      </c>
    </row>
    <row r="51" spans="1:26">
      <c r="A51" s="279" t="s">
        <v>18</v>
      </c>
      <c r="B51" s="280">
        <f t="shared" si="7"/>
        <v>233</v>
      </c>
      <c r="C51" s="280">
        <f t="shared" si="7"/>
        <v>39</v>
      </c>
      <c r="D51" s="280">
        <f t="shared" si="7"/>
        <v>3</v>
      </c>
      <c r="E51" s="280">
        <f t="shared" si="7"/>
        <v>11</v>
      </c>
      <c r="F51" s="280">
        <f t="shared" si="7"/>
        <v>0</v>
      </c>
      <c r="G51" s="280">
        <f t="shared" si="7"/>
        <v>0</v>
      </c>
      <c r="H51" s="280">
        <f t="shared" si="7"/>
        <v>22</v>
      </c>
      <c r="I51" s="280">
        <f t="shared" si="7"/>
        <v>4</v>
      </c>
      <c r="J51" s="281">
        <f t="shared" si="3"/>
        <v>79</v>
      </c>
      <c r="K51" s="282">
        <f t="shared" si="4"/>
        <v>312</v>
      </c>
      <c r="L51" s="313">
        <f t="shared" si="6"/>
        <v>0.25320512820512819</v>
      </c>
      <c r="M51" s="315">
        <f t="shared" si="5"/>
        <v>5</v>
      </c>
      <c r="N51" s="271" t="s">
        <v>18</v>
      </c>
      <c r="X51" s="149">
        <v>5</v>
      </c>
      <c r="Y51" s="149">
        <v>3</v>
      </c>
      <c r="Z51" s="149" t="s">
        <v>14</v>
      </c>
    </row>
    <row r="52" spans="1:26">
      <c r="A52" s="279" t="s">
        <v>19</v>
      </c>
      <c r="B52" s="280">
        <f t="shared" si="7"/>
        <v>545</v>
      </c>
      <c r="C52" s="280">
        <f t="shared" si="7"/>
        <v>30</v>
      </c>
      <c r="D52" s="280">
        <f t="shared" si="7"/>
        <v>4</v>
      </c>
      <c r="E52" s="280">
        <f t="shared" si="7"/>
        <v>14</v>
      </c>
      <c r="F52" s="280">
        <f t="shared" si="7"/>
        <v>0</v>
      </c>
      <c r="G52" s="280">
        <f t="shared" si="7"/>
        <v>0</v>
      </c>
      <c r="H52" s="280">
        <f t="shared" si="7"/>
        <v>38</v>
      </c>
      <c r="I52" s="280">
        <f t="shared" si="7"/>
        <v>5</v>
      </c>
      <c r="J52" s="281">
        <f t="shared" si="3"/>
        <v>91</v>
      </c>
      <c r="K52" s="282">
        <f t="shared" si="4"/>
        <v>636</v>
      </c>
      <c r="L52" s="313">
        <f t="shared" si="6"/>
        <v>0.1430817610062893</v>
      </c>
      <c r="M52" s="315">
        <f t="shared" si="5"/>
        <v>17</v>
      </c>
      <c r="N52" s="271" t="s">
        <v>19</v>
      </c>
      <c r="X52" s="149">
        <v>17</v>
      </c>
      <c r="Y52" s="149">
        <v>6</v>
      </c>
      <c r="Z52" s="149" t="s">
        <v>14</v>
      </c>
    </row>
    <row r="53" spans="1:26">
      <c r="A53" s="279" t="s">
        <v>20</v>
      </c>
      <c r="B53" s="280">
        <f t="shared" si="7"/>
        <v>933</v>
      </c>
      <c r="C53" s="280">
        <f t="shared" si="7"/>
        <v>43</v>
      </c>
      <c r="D53" s="280">
        <f t="shared" si="7"/>
        <v>3</v>
      </c>
      <c r="E53" s="280">
        <f t="shared" si="7"/>
        <v>26</v>
      </c>
      <c r="F53" s="280">
        <f t="shared" si="7"/>
        <v>0</v>
      </c>
      <c r="G53" s="280">
        <f t="shared" si="7"/>
        <v>0</v>
      </c>
      <c r="H53" s="280">
        <f t="shared" si="7"/>
        <v>62</v>
      </c>
      <c r="I53" s="280">
        <f t="shared" si="7"/>
        <v>9</v>
      </c>
      <c r="J53" s="281">
        <f t="shared" si="3"/>
        <v>143</v>
      </c>
      <c r="K53" s="282">
        <f t="shared" si="4"/>
        <v>1076</v>
      </c>
      <c r="L53" s="313">
        <f t="shared" si="6"/>
        <v>0.13289962825278812</v>
      </c>
      <c r="M53" s="315">
        <f t="shared" si="5"/>
        <v>21</v>
      </c>
      <c r="N53" s="271" t="s">
        <v>20</v>
      </c>
      <c r="X53" s="149">
        <v>1</v>
      </c>
      <c r="Y53" s="149">
        <v>7</v>
      </c>
      <c r="Z53" s="149" t="s">
        <v>14</v>
      </c>
    </row>
    <row r="54" spans="1:26">
      <c r="A54" s="279" t="s">
        <v>21</v>
      </c>
      <c r="B54" s="280">
        <f t="shared" si="7"/>
        <v>162</v>
      </c>
      <c r="C54" s="280">
        <f t="shared" si="7"/>
        <v>15</v>
      </c>
      <c r="D54" s="280">
        <f t="shared" si="7"/>
        <v>1</v>
      </c>
      <c r="E54" s="280">
        <f t="shared" si="7"/>
        <v>7</v>
      </c>
      <c r="F54" s="280">
        <f t="shared" si="7"/>
        <v>0</v>
      </c>
      <c r="G54" s="280">
        <f t="shared" si="7"/>
        <v>0</v>
      </c>
      <c r="H54" s="280">
        <f t="shared" si="7"/>
        <v>22</v>
      </c>
      <c r="I54" s="280">
        <f t="shared" si="7"/>
        <v>2</v>
      </c>
      <c r="J54" s="281">
        <f t="shared" si="3"/>
        <v>47</v>
      </c>
      <c r="K54" s="282">
        <f t="shared" si="4"/>
        <v>209</v>
      </c>
      <c r="L54" s="313">
        <f t="shared" si="6"/>
        <v>0.22488038277511962</v>
      </c>
      <c r="M54" s="315">
        <f t="shared" si="5"/>
        <v>9</v>
      </c>
      <c r="N54" s="271" t="s">
        <v>21</v>
      </c>
      <c r="X54" s="149">
        <v>148</v>
      </c>
      <c r="Y54" s="149">
        <v>0</v>
      </c>
      <c r="Z54" s="149" t="s">
        <v>15</v>
      </c>
    </row>
    <row r="55" spans="1:26">
      <c r="A55" s="279" t="s">
        <v>22</v>
      </c>
      <c r="B55" s="280">
        <f t="shared" si="7"/>
        <v>261</v>
      </c>
      <c r="C55" s="280">
        <f t="shared" si="7"/>
        <v>21</v>
      </c>
      <c r="D55" s="280">
        <f t="shared" si="7"/>
        <v>0</v>
      </c>
      <c r="E55" s="280">
        <f t="shared" si="7"/>
        <v>10</v>
      </c>
      <c r="F55" s="280">
        <f t="shared" si="7"/>
        <v>0</v>
      </c>
      <c r="G55" s="280">
        <f t="shared" si="7"/>
        <v>0</v>
      </c>
      <c r="H55" s="280">
        <f t="shared" si="7"/>
        <v>16</v>
      </c>
      <c r="I55" s="280">
        <f t="shared" si="7"/>
        <v>5</v>
      </c>
      <c r="J55" s="281">
        <f t="shared" si="3"/>
        <v>52</v>
      </c>
      <c r="K55" s="282">
        <f t="shared" si="4"/>
        <v>313</v>
      </c>
      <c r="L55" s="313">
        <f t="shared" si="6"/>
        <v>0.16613418530351437</v>
      </c>
      <c r="M55" s="315">
        <f t="shared" si="5"/>
        <v>15</v>
      </c>
      <c r="N55" s="271" t="s">
        <v>22</v>
      </c>
      <c r="X55" s="149">
        <v>24</v>
      </c>
      <c r="Y55" s="149">
        <v>1</v>
      </c>
      <c r="Z55" s="149" t="s">
        <v>15</v>
      </c>
    </row>
    <row r="56" spans="1:26">
      <c r="A56" s="279" t="s">
        <v>23</v>
      </c>
      <c r="B56" s="280">
        <f t="shared" si="7"/>
        <v>363</v>
      </c>
      <c r="C56" s="280">
        <f t="shared" si="7"/>
        <v>28</v>
      </c>
      <c r="D56" s="280">
        <f t="shared" si="7"/>
        <v>1</v>
      </c>
      <c r="E56" s="280">
        <f t="shared" si="7"/>
        <v>9</v>
      </c>
      <c r="F56" s="280">
        <f t="shared" si="7"/>
        <v>0</v>
      </c>
      <c r="G56" s="280">
        <f t="shared" si="7"/>
        <v>0</v>
      </c>
      <c r="H56" s="280">
        <f t="shared" si="7"/>
        <v>18</v>
      </c>
      <c r="I56" s="280">
        <f t="shared" si="7"/>
        <v>4</v>
      </c>
      <c r="J56" s="281">
        <f t="shared" si="3"/>
        <v>60</v>
      </c>
      <c r="K56" s="282">
        <f t="shared" si="4"/>
        <v>423</v>
      </c>
      <c r="L56" s="313">
        <f t="shared" si="6"/>
        <v>0.14184397163120568</v>
      </c>
      <c r="M56" s="315">
        <f t="shared" si="5"/>
        <v>18</v>
      </c>
      <c r="N56" s="271" t="s">
        <v>23</v>
      </c>
      <c r="X56" s="149">
        <v>10</v>
      </c>
      <c r="Y56" s="149">
        <v>3</v>
      </c>
      <c r="Z56" s="149" t="s">
        <v>15</v>
      </c>
    </row>
    <row r="57" spans="1:26">
      <c r="A57" s="279" t="s">
        <v>24</v>
      </c>
      <c r="B57" s="280">
        <f t="shared" si="7"/>
        <v>40</v>
      </c>
      <c r="C57" s="280">
        <f t="shared" si="7"/>
        <v>11</v>
      </c>
      <c r="D57" s="280">
        <f t="shared" si="7"/>
        <v>1</v>
      </c>
      <c r="E57" s="280">
        <f t="shared" si="7"/>
        <v>4</v>
      </c>
      <c r="F57" s="280">
        <f t="shared" si="7"/>
        <v>0</v>
      </c>
      <c r="G57" s="280">
        <f t="shared" si="7"/>
        <v>0</v>
      </c>
      <c r="H57" s="280">
        <f t="shared" si="7"/>
        <v>3</v>
      </c>
      <c r="I57" s="280">
        <f t="shared" si="7"/>
        <v>2</v>
      </c>
      <c r="J57" s="281">
        <f t="shared" si="3"/>
        <v>21</v>
      </c>
      <c r="K57" s="282">
        <f t="shared" si="4"/>
        <v>61</v>
      </c>
      <c r="L57" s="313">
        <f t="shared" si="6"/>
        <v>0.34426229508196721</v>
      </c>
      <c r="M57" s="315">
        <f t="shared" si="5"/>
        <v>2</v>
      </c>
      <c r="N57" s="271" t="s">
        <v>24</v>
      </c>
      <c r="X57" s="149">
        <v>1</v>
      </c>
      <c r="Y57" s="149">
        <v>4</v>
      </c>
      <c r="Z57" s="149" t="s">
        <v>15</v>
      </c>
    </row>
    <row r="58" spans="1:26">
      <c r="A58" s="279" t="s">
        <v>25</v>
      </c>
      <c r="B58" s="280">
        <f t="shared" si="7"/>
        <v>239</v>
      </c>
      <c r="C58" s="280">
        <f t="shared" si="7"/>
        <v>18</v>
      </c>
      <c r="D58" s="280">
        <f t="shared" si="7"/>
        <v>4</v>
      </c>
      <c r="E58" s="280">
        <f t="shared" si="7"/>
        <v>3</v>
      </c>
      <c r="F58" s="280">
        <f t="shared" si="7"/>
        <v>0</v>
      </c>
      <c r="G58" s="280">
        <f t="shared" si="7"/>
        <v>0</v>
      </c>
      <c r="H58" s="280">
        <f t="shared" si="7"/>
        <v>26</v>
      </c>
      <c r="I58" s="280">
        <f t="shared" si="7"/>
        <v>3</v>
      </c>
      <c r="J58" s="281">
        <f t="shared" si="3"/>
        <v>54</v>
      </c>
      <c r="K58" s="282">
        <f t="shared" si="4"/>
        <v>293</v>
      </c>
      <c r="L58" s="313">
        <f t="shared" si="6"/>
        <v>0.18430034129692832</v>
      </c>
      <c r="M58" s="315">
        <f t="shared" si="5"/>
        <v>13</v>
      </c>
      <c r="N58" s="271" t="s">
        <v>25</v>
      </c>
      <c r="X58" s="149">
        <v>10</v>
      </c>
      <c r="Y58" s="149">
        <v>6</v>
      </c>
      <c r="Z58" s="149" t="s">
        <v>15</v>
      </c>
    </row>
    <row r="59" spans="1:26">
      <c r="A59" s="279" t="s">
        <v>26</v>
      </c>
      <c r="B59" s="280">
        <f t="shared" si="7"/>
        <v>794</v>
      </c>
      <c r="C59" s="280">
        <f t="shared" si="7"/>
        <v>49</v>
      </c>
      <c r="D59" s="280">
        <f t="shared" si="7"/>
        <v>2</v>
      </c>
      <c r="E59" s="280">
        <f t="shared" si="7"/>
        <v>22</v>
      </c>
      <c r="F59" s="280">
        <f t="shared" si="7"/>
        <v>1</v>
      </c>
      <c r="G59" s="280">
        <f t="shared" si="7"/>
        <v>0</v>
      </c>
      <c r="H59" s="280">
        <f t="shared" si="7"/>
        <v>42</v>
      </c>
      <c r="I59" s="280">
        <f t="shared" si="7"/>
        <v>7</v>
      </c>
      <c r="J59" s="281">
        <f t="shared" si="3"/>
        <v>123</v>
      </c>
      <c r="K59" s="282">
        <f t="shared" si="4"/>
        <v>917</v>
      </c>
      <c r="L59" s="313">
        <f t="shared" si="6"/>
        <v>0.13413304252998909</v>
      </c>
      <c r="M59" s="315">
        <f t="shared" si="5"/>
        <v>20</v>
      </c>
      <c r="N59" s="271" t="s">
        <v>26</v>
      </c>
      <c r="X59" s="149">
        <v>215</v>
      </c>
      <c r="Y59" s="149">
        <v>0</v>
      </c>
      <c r="Z59" s="149" t="s">
        <v>16</v>
      </c>
    </row>
    <row r="60" spans="1:26">
      <c r="A60" s="279" t="s">
        <v>27</v>
      </c>
      <c r="B60" s="280">
        <f t="shared" si="7"/>
        <v>997</v>
      </c>
      <c r="C60" s="280">
        <f t="shared" si="7"/>
        <v>54</v>
      </c>
      <c r="D60" s="280">
        <f t="shared" si="7"/>
        <v>7</v>
      </c>
      <c r="E60" s="280">
        <f t="shared" si="7"/>
        <v>34</v>
      </c>
      <c r="F60" s="280">
        <f t="shared" si="7"/>
        <v>1</v>
      </c>
      <c r="G60" s="280">
        <f t="shared" si="7"/>
        <v>1</v>
      </c>
      <c r="H60" s="280">
        <f t="shared" si="7"/>
        <v>154</v>
      </c>
      <c r="I60" s="280">
        <f t="shared" si="7"/>
        <v>12</v>
      </c>
      <c r="J60" s="281">
        <f t="shared" si="3"/>
        <v>263</v>
      </c>
      <c r="K60" s="282">
        <f t="shared" si="4"/>
        <v>1260</v>
      </c>
      <c r="L60" s="313">
        <f t="shared" si="6"/>
        <v>0.20873015873015874</v>
      </c>
      <c r="M60" s="315">
        <f t="shared" si="5"/>
        <v>11</v>
      </c>
      <c r="N60" s="271" t="s">
        <v>27</v>
      </c>
      <c r="X60" s="149">
        <v>21</v>
      </c>
      <c r="Y60" s="149">
        <v>1</v>
      </c>
      <c r="Z60" s="149" t="s">
        <v>16</v>
      </c>
    </row>
    <row r="61" spans="1:26">
      <c r="A61" s="279" t="s">
        <v>28</v>
      </c>
      <c r="B61" s="280">
        <f t="shared" si="7"/>
        <v>1276</v>
      </c>
      <c r="C61" s="280">
        <f t="shared" si="7"/>
        <v>87</v>
      </c>
      <c r="D61" s="280">
        <f t="shared" si="7"/>
        <v>5</v>
      </c>
      <c r="E61" s="280">
        <f t="shared" si="7"/>
        <v>75</v>
      </c>
      <c r="F61" s="280">
        <f t="shared" si="7"/>
        <v>5</v>
      </c>
      <c r="G61" s="280">
        <f t="shared" si="7"/>
        <v>2</v>
      </c>
      <c r="H61" s="280">
        <f t="shared" si="7"/>
        <v>196</v>
      </c>
      <c r="I61" s="280">
        <f t="shared" si="7"/>
        <v>37</v>
      </c>
      <c r="J61" s="281">
        <f t="shared" si="3"/>
        <v>407</v>
      </c>
      <c r="K61" s="282">
        <f t="shared" si="4"/>
        <v>1683</v>
      </c>
      <c r="L61" s="313">
        <f t="shared" si="6"/>
        <v>0.24183006535947713</v>
      </c>
      <c r="M61" s="315">
        <f t="shared" si="5"/>
        <v>6</v>
      </c>
      <c r="N61" s="271" t="s">
        <v>28</v>
      </c>
      <c r="X61" s="149">
        <v>1</v>
      </c>
      <c r="Y61" s="149">
        <v>2</v>
      </c>
      <c r="Z61" s="149" t="s">
        <v>16</v>
      </c>
    </row>
    <row r="62" spans="1:26">
      <c r="A62" s="279" t="s">
        <v>29</v>
      </c>
      <c r="B62" s="280">
        <f t="shared" si="7"/>
        <v>570</v>
      </c>
      <c r="C62" s="280">
        <f t="shared" si="7"/>
        <v>22</v>
      </c>
      <c r="D62" s="280">
        <f t="shared" si="7"/>
        <v>1</v>
      </c>
      <c r="E62" s="280">
        <f t="shared" si="7"/>
        <v>10</v>
      </c>
      <c r="F62" s="280">
        <f t="shared" si="7"/>
        <v>0</v>
      </c>
      <c r="G62" s="280">
        <f t="shared" si="7"/>
        <v>0</v>
      </c>
      <c r="H62" s="280">
        <f t="shared" si="7"/>
        <v>28</v>
      </c>
      <c r="I62" s="280">
        <f t="shared" si="7"/>
        <v>5</v>
      </c>
      <c r="J62" s="281">
        <f t="shared" si="3"/>
        <v>66</v>
      </c>
      <c r="K62" s="282">
        <f t="shared" si="4"/>
        <v>636</v>
      </c>
      <c r="L62" s="313">
        <f>J62/K62</f>
        <v>0.10377358490566038</v>
      </c>
      <c r="M62" s="315">
        <f t="shared" si="5"/>
        <v>24</v>
      </c>
      <c r="N62" s="271" t="s">
        <v>29</v>
      </c>
      <c r="X62" s="149">
        <v>7</v>
      </c>
      <c r="Y62" s="149">
        <v>3</v>
      </c>
      <c r="Z62" s="149" t="s">
        <v>16</v>
      </c>
    </row>
    <row r="63" spans="1:26">
      <c r="A63" s="269" t="s">
        <v>38</v>
      </c>
      <c r="B63" s="283">
        <f t="shared" ref="B63:I63" si="8">SUM(B39:B62)</f>
        <v>10084</v>
      </c>
      <c r="C63" s="276">
        <f t="shared" si="8"/>
        <v>667</v>
      </c>
      <c r="D63" s="276">
        <f t="shared" si="8"/>
        <v>49</v>
      </c>
      <c r="E63" s="276">
        <f t="shared" si="8"/>
        <v>335</v>
      </c>
      <c r="F63" s="276">
        <f t="shared" si="8"/>
        <v>10</v>
      </c>
      <c r="G63" s="276">
        <f t="shared" si="8"/>
        <v>3</v>
      </c>
      <c r="H63" s="276">
        <f t="shared" si="8"/>
        <v>952</v>
      </c>
      <c r="I63" s="276">
        <f t="shared" si="8"/>
        <v>123</v>
      </c>
      <c r="J63" s="284">
        <f t="shared" si="3"/>
        <v>2139</v>
      </c>
      <c r="K63" s="276">
        <f t="shared" si="4"/>
        <v>12223</v>
      </c>
      <c r="L63" s="313">
        <f>J63/K63</f>
        <v>0.17499795467561155</v>
      </c>
      <c r="M63" s="192"/>
      <c r="N63" s="279" t="s">
        <v>38</v>
      </c>
      <c r="X63" s="149">
        <v>24</v>
      </c>
      <c r="Y63" s="149">
        <v>6</v>
      </c>
      <c r="Z63" s="149" t="s">
        <v>16</v>
      </c>
    </row>
    <row r="64" spans="1:26">
      <c r="X64" s="149">
        <v>3</v>
      </c>
      <c r="Y64" s="149">
        <v>7</v>
      </c>
      <c r="Z64" s="149" t="s">
        <v>16</v>
      </c>
    </row>
    <row r="65" spans="3:26">
      <c r="J65" s="307" t="s">
        <v>57</v>
      </c>
      <c r="K65" s="268">
        <f>SUM(C63:I63)</f>
        <v>2139</v>
      </c>
      <c r="X65" s="149">
        <v>1566</v>
      </c>
      <c r="Y65" s="149">
        <v>0</v>
      </c>
      <c r="Z65" s="149" t="s">
        <v>17</v>
      </c>
    </row>
    <row r="66" spans="3:26">
      <c r="I66" s="177"/>
      <c r="J66" s="307" t="s">
        <v>55</v>
      </c>
      <c r="K66" s="314">
        <f>K65/K63</f>
        <v>0.17499795467561155</v>
      </c>
      <c r="X66" s="149">
        <v>90</v>
      </c>
      <c r="Y66" s="149">
        <v>1</v>
      </c>
      <c r="Z66" s="149" t="s">
        <v>17</v>
      </c>
    </row>
    <row r="67" spans="3:26">
      <c r="J67" s="192"/>
      <c r="X67" s="149">
        <v>4</v>
      </c>
      <c r="Y67" s="149">
        <v>2</v>
      </c>
      <c r="Z67" s="149" t="s">
        <v>17</v>
      </c>
    </row>
    <row r="68" spans="3:26">
      <c r="I68" s="192"/>
      <c r="J68" s="192"/>
      <c r="X68" s="149">
        <v>45</v>
      </c>
      <c r="Y68" s="149">
        <v>3</v>
      </c>
      <c r="Z68" s="149" t="s">
        <v>17</v>
      </c>
    </row>
    <row r="69" spans="3:26">
      <c r="I69" s="192"/>
      <c r="J69" s="192"/>
      <c r="X69" s="149">
        <v>1</v>
      </c>
      <c r="Y69" s="149">
        <v>4</v>
      </c>
      <c r="Z69" s="149" t="s">
        <v>17</v>
      </c>
    </row>
    <row r="70" spans="3:26">
      <c r="C70" s="293"/>
      <c r="I70" s="192"/>
      <c r="J70" s="192"/>
      <c r="X70" s="149">
        <v>138</v>
      </c>
      <c r="Y70" s="149">
        <v>6</v>
      </c>
      <c r="Z70" s="149" t="s">
        <v>17</v>
      </c>
    </row>
    <row r="71" spans="3:26">
      <c r="I71" s="192"/>
      <c r="J71" s="192"/>
      <c r="X71" s="149">
        <v>17</v>
      </c>
      <c r="Y71" s="149">
        <v>7</v>
      </c>
      <c r="Z71" s="149" t="s">
        <v>17</v>
      </c>
    </row>
    <row r="72" spans="3:26">
      <c r="C72" s="293"/>
      <c r="I72" s="192"/>
      <c r="J72" s="192"/>
      <c r="X72" s="149">
        <v>233</v>
      </c>
      <c r="Y72" s="149">
        <v>0</v>
      </c>
      <c r="Z72" s="149" t="s">
        <v>18</v>
      </c>
    </row>
    <row r="73" spans="3:26">
      <c r="I73" s="192"/>
      <c r="J73" s="192"/>
      <c r="X73" s="149">
        <v>39</v>
      </c>
      <c r="Y73" s="149">
        <v>1</v>
      </c>
      <c r="Z73" s="149" t="s">
        <v>18</v>
      </c>
    </row>
    <row r="74" spans="3:26">
      <c r="C74" s="293"/>
      <c r="I74" s="192"/>
      <c r="J74" s="192"/>
      <c r="X74" s="149">
        <v>3</v>
      </c>
      <c r="Y74" s="149">
        <v>2</v>
      </c>
      <c r="Z74" s="149" t="s">
        <v>18</v>
      </c>
    </row>
    <row r="75" spans="3:26">
      <c r="C75" s="293"/>
      <c r="I75" s="192"/>
      <c r="J75" s="192"/>
      <c r="X75" s="149">
        <v>11</v>
      </c>
      <c r="Y75" s="149">
        <v>3</v>
      </c>
      <c r="Z75" s="149" t="s">
        <v>18</v>
      </c>
    </row>
    <row r="76" spans="3:26">
      <c r="C76" s="293"/>
      <c r="I76" s="192"/>
      <c r="J76" s="192"/>
      <c r="X76" s="149">
        <v>22</v>
      </c>
      <c r="Y76" s="149">
        <v>6</v>
      </c>
      <c r="Z76" s="149" t="s">
        <v>18</v>
      </c>
    </row>
    <row r="77" spans="3:26">
      <c r="I77" s="192"/>
      <c r="J77" s="192"/>
      <c r="X77" s="149">
        <v>4</v>
      </c>
      <c r="Y77" s="149">
        <v>7</v>
      </c>
      <c r="Z77" s="149" t="s">
        <v>18</v>
      </c>
    </row>
    <row r="78" spans="3:26">
      <c r="I78" s="192"/>
      <c r="J78" s="192"/>
      <c r="X78" s="149">
        <v>545</v>
      </c>
      <c r="Y78" s="149">
        <v>0</v>
      </c>
      <c r="Z78" s="149" t="s">
        <v>19</v>
      </c>
    </row>
    <row r="79" spans="3:26">
      <c r="C79" s="293"/>
      <c r="I79" s="192"/>
      <c r="J79" s="192"/>
      <c r="X79" s="149">
        <v>30</v>
      </c>
      <c r="Y79" s="149">
        <v>1</v>
      </c>
      <c r="Z79" s="149" t="s">
        <v>19</v>
      </c>
    </row>
    <row r="80" spans="3:26">
      <c r="C80" s="293"/>
      <c r="I80" s="192"/>
      <c r="J80" s="192"/>
      <c r="X80" s="149">
        <v>4</v>
      </c>
      <c r="Y80" s="149">
        <v>2</v>
      </c>
      <c r="Z80" s="149" t="s">
        <v>19</v>
      </c>
    </row>
    <row r="81" spans="3:26">
      <c r="C81" s="293"/>
      <c r="I81" s="192"/>
      <c r="J81" s="192"/>
      <c r="X81" s="149">
        <v>14</v>
      </c>
      <c r="Y81" s="149">
        <v>3</v>
      </c>
      <c r="Z81" s="149" t="s">
        <v>19</v>
      </c>
    </row>
    <row r="82" spans="3:26">
      <c r="I82" s="192"/>
      <c r="J82" s="192"/>
      <c r="X82" s="149">
        <v>38</v>
      </c>
      <c r="Y82" s="149">
        <v>6</v>
      </c>
      <c r="Z82" s="149" t="s">
        <v>19</v>
      </c>
    </row>
    <row r="83" spans="3:26">
      <c r="C83" s="293"/>
      <c r="I83" s="192"/>
      <c r="J83" s="192"/>
      <c r="X83" s="149">
        <v>5</v>
      </c>
      <c r="Y83" s="149">
        <v>7</v>
      </c>
      <c r="Z83" s="149" t="s">
        <v>19</v>
      </c>
    </row>
    <row r="84" spans="3:26">
      <c r="C84" s="293"/>
      <c r="I84" s="192"/>
      <c r="J84" s="192"/>
      <c r="X84" s="149">
        <v>933</v>
      </c>
      <c r="Y84" s="149">
        <v>0</v>
      </c>
      <c r="Z84" s="149" t="s">
        <v>20</v>
      </c>
    </row>
    <row r="85" spans="3:26">
      <c r="C85" s="293"/>
      <c r="I85" s="192"/>
      <c r="J85" s="192"/>
      <c r="X85" s="149">
        <v>43</v>
      </c>
      <c r="Y85" s="149">
        <v>1</v>
      </c>
      <c r="Z85" s="149" t="s">
        <v>20</v>
      </c>
    </row>
    <row r="86" spans="3:26">
      <c r="C86" s="293"/>
      <c r="I86" s="192"/>
      <c r="J86" s="192"/>
      <c r="X86" s="149">
        <v>3</v>
      </c>
      <c r="Y86" s="149">
        <v>2</v>
      </c>
      <c r="Z86" s="149" t="s">
        <v>20</v>
      </c>
    </row>
    <row r="87" spans="3:26">
      <c r="I87" s="192"/>
      <c r="J87" s="192"/>
      <c r="X87" s="149">
        <v>26</v>
      </c>
      <c r="Y87" s="149">
        <v>3</v>
      </c>
      <c r="Z87" s="149" t="s">
        <v>20</v>
      </c>
    </row>
    <row r="88" spans="3:26">
      <c r="C88" s="293"/>
      <c r="I88" s="192"/>
      <c r="J88" s="192"/>
      <c r="X88" s="149">
        <v>62</v>
      </c>
      <c r="Y88" s="149">
        <v>6</v>
      </c>
      <c r="Z88" s="149" t="s">
        <v>20</v>
      </c>
    </row>
    <row r="89" spans="3:26">
      <c r="I89" s="192"/>
      <c r="J89" s="192"/>
      <c r="X89" s="149">
        <v>9</v>
      </c>
      <c r="Y89" s="149">
        <v>7</v>
      </c>
      <c r="Z89" s="149" t="s">
        <v>20</v>
      </c>
    </row>
    <row r="90" spans="3:26">
      <c r="C90" s="293"/>
      <c r="I90" s="192"/>
      <c r="J90" s="192"/>
      <c r="X90" s="149">
        <v>162</v>
      </c>
      <c r="Y90" s="149">
        <v>0</v>
      </c>
      <c r="Z90" s="149" t="s">
        <v>21</v>
      </c>
    </row>
    <row r="91" spans="3:26">
      <c r="I91" s="192"/>
      <c r="J91" s="192"/>
      <c r="X91" s="149">
        <v>15</v>
      </c>
      <c r="Y91" s="149">
        <v>1</v>
      </c>
      <c r="Z91" s="149" t="s">
        <v>21</v>
      </c>
    </row>
    <row r="92" spans="3:26">
      <c r="C92" s="293"/>
      <c r="I92" s="192"/>
      <c r="J92" s="192"/>
      <c r="X92" s="149">
        <v>1</v>
      </c>
      <c r="Y92" s="149">
        <v>2</v>
      </c>
      <c r="Z92" s="149" t="s">
        <v>21</v>
      </c>
    </row>
    <row r="93" spans="3:26">
      <c r="C93" s="293"/>
      <c r="I93" s="192"/>
      <c r="J93" s="192"/>
      <c r="X93" s="149">
        <v>7</v>
      </c>
      <c r="Y93" s="149">
        <v>3</v>
      </c>
      <c r="Z93" s="149" t="s">
        <v>21</v>
      </c>
    </row>
    <row r="94" spans="3:26">
      <c r="C94" s="293"/>
      <c r="I94" s="192"/>
      <c r="J94" s="192"/>
      <c r="X94" s="149">
        <v>22</v>
      </c>
      <c r="Y94" s="149">
        <v>6</v>
      </c>
      <c r="Z94" s="149" t="s">
        <v>21</v>
      </c>
    </row>
    <row r="95" spans="3:26">
      <c r="C95" s="293"/>
      <c r="I95" s="192"/>
      <c r="J95" s="192"/>
      <c r="X95" s="149">
        <v>2</v>
      </c>
      <c r="Y95" s="149">
        <v>7</v>
      </c>
      <c r="Z95" s="149" t="s">
        <v>21</v>
      </c>
    </row>
    <row r="96" spans="3:26">
      <c r="I96" s="192"/>
      <c r="J96" s="192"/>
      <c r="X96" s="149">
        <v>261</v>
      </c>
      <c r="Y96" s="149">
        <v>0</v>
      </c>
      <c r="Z96" s="149" t="s">
        <v>22</v>
      </c>
    </row>
    <row r="97" spans="3:26">
      <c r="C97" s="293"/>
      <c r="I97" s="192"/>
      <c r="J97" s="192"/>
      <c r="X97" s="149">
        <v>21</v>
      </c>
      <c r="Y97" s="149">
        <v>1</v>
      </c>
      <c r="Z97" s="149" t="s">
        <v>22</v>
      </c>
    </row>
    <row r="98" spans="3:26">
      <c r="I98" s="192"/>
      <c r="J98" s="192"/>
      <c r="X98" s="149">
        <v>10</v>
      </c>
      <c r="Y98" s="149">
        <v>3</v>
      </c>
      <c r="Z98" s="149" t="s">
        <v>22</v>
      </c>
    </row>
    <row r="99" spans="3:26">
      <c r="C99" s="293"/>
      <c r="I99" s="192"/>
      <c r="J99" s="192"/>
      <c r="X99" s="149">
        <v>16</v>
      </c>
      <c r="Y99" s="149">
        <v>6</v>
      </c>
      <c r="Z99" s="149" t="s">
        <v>22</v>
      </c>
    </row>
    <row r="100" spans="3:26">
      <c r="I100" s="192"/>
      <c r="J100" s="192"/>
      <c r="X100" s="149">
        <v>5</v>
      </c>
      <c r="Y100" s="149">
        <v>7</v>
      </c>
      <c r="Z100" s="149" t="s">
        <v>22</v>
      </c>
    </row>
    <row r="101" spans="3:26">
      <c r="C101" s="293"/>
      <c r="I101" s="192"/>
      <c r="J101" s="192"/>
      <c r="X101" s="149">
        <v>363</v>
      </c>
      <c r="Y101" s="149">
        <v>0</v>
      </c>
      <c r="Z101" s="149" t="s">
        <v>23</v>
      </c>
    </row>
    <row r="102" spans="3:26">
      <c r="C102" s="293"/>
      <c r="I102" s="192"/>
      <c r="J102" s="192"/>
      <c r="X102" s="149">
        <v>28</v>
      </c>
      <c r="Y102" s="149">
        <v>1</v>
      </c>
      <c r="Z102" s="149" t="s">
        <v>23</v>
      </c>
    </row>
    <row r="103" spans="3:26">
      <c r="C103" s="293"/>
      <c r="I103" s="192"/>
      <c r="J103" s="192"/>
      <c r="X103" s="149">
        <v>1</v>
      </c>
      <c r="Y103" s="149">
        <v>2</v>
      </c>
      <c r="Z103" s="149" t="s">
        <v>23</v>
      </c>
    </row>
    <row r="104" spans="3:26">
      <c r="C104" s="293"/>
      <c r="I104" s="192"/>
      <c r="J104" s="192"/>
      <c r="X104" s="149">
        <v>9</v>
      </c>
      <c r="Y104" s="149">
        <v>3</v>
      </c>
      <c r="Z104" s="149" t="s">
        <v>23</v>
      </c>
    </row>
    <row r="105" spans="3:26">
      <c r="I105" s="192"/>
      <c r="J105" s="192"/>
      <c r="X105" s="149">
        <v>18</v>
      </c>
      <c r="Y105" s="149">
        <v>6</v>
      </c>
      <c r="Z105" s="149" t="s">
        <v>23</v>
      </c>
    </row>
    <row r="106" spans="3:26">
      <c r="C106" s="293"/>
      <c r="I106" s="192"/>
      <c r="J106" s="192"/>
      <c r="X106" s="149">
        <v>4</v>
      </c>
      <c r="Y106" s="149">
        <v>7</v>
      </c>
      <c r="Z106" s="149" t="s">
        <v>23</v>
      </c>
    </row>
    <row r="107" spans="3:26">
      <c r="I107" s="192"/>
      <c r="J107" s="192"/>
      <c r="X107" s="149">
        <v>40</v>
      </c>
      <c r="Y107" s="149">
        <v>0</v>
      </c>
      <c r="Z107" s="149" t="s">
        <v>24</v>
      </c>
    </row>
    <row r="108" spans="3:26">
      <c r="C108" s="293"/>
      <c r="I108" s="192"/>
      <c r="J108" s="192"/>
      <c r="X108" s="149">
        <v>11</v>
      </c>
      <c r="Y108" s="149">
        <v>1</v>
      </c>
      <c r="Z108" s="149" t="s">
        <v>24</v>
      </c>
    </row>
    <row r="109" spans="3:26">
      <c r="I109" s="192"/>
      <c r="J109" s="192"/>
      <c r="X109" s="149">
        <v>1</v>
      </c>
      <c r="Y109" s="149">
        <v>2</v>
      </c>
      <c r="Z109" s="149" t="s">
        <v>24</v>
      </c>
    </row>
    <row r="110" spans="3:26">
      <c r="C110" s="293"/>
      <c r="I110" s="192"/>
      <c r="J110" s="192"/>
      <c r="X110" s="149">
        <v>4</v>
      </c>
      <c r="Y110" s="149">
        <v>3</v>
      </c>
      <c r="Z110" s="149" t="s">
        <v>24</v>
      </c>
    </row>
    <row r="111" spans="3:26">
      <c r="C111" s="293"/>
      <c r="I111" s="192"/>
      <c r="J111" s="192"/>
      <c r="X111" s="149">
        <v>3</v>
      </c>
      <c r="Y111" s="149">
        <v>6</v>
      </c>
      <c r="Z111" s="149" t="s">
        <v>24</v>
      </c>
    </row>
    <row r="112" spans="3:26">
      <c r="C112" s="293"/>
      <c r="I112" s="192"/>
      <c r="J112" s="192"/>
      <c r="X112" s="149">
        <v>2</v>
      </c>
      <c r="Y112" s="149">
        <v>7</v>
      </c>
      <c r="Z112" s="149" t="s">
        <v>24</v>
      </c>
    </row>
    <row r="113" spans="3:26">
      <c r="I113" s="192"/>
      <c r="J113" s="192"/>
      <c r="X113" s="149">
        <v>239</v>
      </c>
      <c r="Y113" s="149">
        <v>0</v>
      </c>
      <c r="Z113" s="149" t="s">
        <v>25</v>
      </c>
    </row>
    <row r="114" spans="3:26">
      <c r="I114" s="192"/>
      <c r="J114" s="192"/>
      <c r="X114" s="149">
        <v>18</v>
      </c>
      <c r="Y114" s="149">
        <v>1</v>
      </c>
      <c r="Z114" s="149" t="s">
        <v>25</v>
      </c>
    </row>
    <row r="115" spans="3:26">
      <c r="C115" s="293"/>
      <c r="I115" s="192"/>
      <c r="J115" s="192"/>
      <c r="X115" s="149">
        <v>4</v>
      </c>
      <c r="Y115" s="149">
        <v>2</v>
      </c>
      <c r="Z115" s="149" t="s">
        <v>25</v>
      </c>
    </row>
    <row r="116" spans="3:26">
      <c r="I116" s="192"/>
      <c r="J116" s="192"/>
      <c r="X116" s="149">
        <v>3</v>
      </c>
      <c r="Y116" s="149">
        <v>3</v>
      </c>
      <c r="Z116" s="149" t="s">
        <v>25</v>
      </c>
    </row>
    <row r="117" spans="3:26">
      <c r="C117" s="293"/>
      <c r="I117" s="192"/>
      <c r="J117" s="192"/>
      <c r="X117" s="149">
        <v>26</v>
      </c>
      <c r="Y117" s="149">
        <v>6</v>
      </c>
      <c r="Z117" s="149" t="s">
        <v>25</v>
      </c>
    </row>
    <row r="118" spans="3:26">
      <c r="I118" s="192"/>
      <c r="J118" s="192"/>
      <c r="X118" s="149">
        <v>3</v>
      </c>
      <c r="Y118" s="149">
        <v>7</v>
      </c>
      <c r="Z118" s="149" t="s">
        <v>25</v>
      </c>
    </row>
    <row r="119" spans="3:26">
      <c r="C119" s="293"/>
      <c r="I119" s="192"/>
      <c r="J119" s="192"/>
      <c r="X119" s="149">
        <v>794</v>
      </c>
      <c r="Y119" s="149">
        <v>0</v>
      </c>
      <c r="Z119" s="149" t="s">
        <v>26</v>
      </c>
    </row>
    <row r="120" spans="3:26">
      <c r="C120" s="293"/>
      <c r="I120" s="192"/>
      <c r="J120" s="192"/>
      <c r="X120" s="149">
        <v>49</v>
      </c>
      <c r="Y120" s="149">
        <v>1</v>
      </c>
      <c r="Z120" s="149" t="s">
        <v>26</v>
      </c>
    </row>
    <row r="121" spans="3:26">
      <c r="C121" s="293"/>
      <c r="I121" s="192"/>
      <c r="J121" s="192"/>
      <c r="X121" s="149">
        <v>2</v>
      </c>
      <c r="Y121" s="149">
        <v>2</v>
      </c>
      <c r="Z121" s="149" t="s">
        <v>26</v>
      </c>
    </row>
    <row r="122" spans="3:26">
      <c r="C122" s="293"/>
      <c r="I122" s="192"/>
      <c r="J122" s="192"/>
      <c r="X122" s="149">
        <v>22</v>
      </c>
      <c r="Y122" s="149">
        <v>3</v>
      </c>
      <c r="Z122" s="149" t="s">
        <v>26</v>
      </c>
    </row>
    <row r="123" spans="3:26">
      <c r="I123" s="192"/>
      <c r="J123" s="192"/>
      <c r="X123" s="149">
        <v>1</v>
      </c>
      <c r="Y123" s="149">
        <v>4</v>
      </c>
      <c r="Z123" s="149" t="s">
        <v>26</v>
      </c>
    </row>
    <row r="124" spans="3:26">
      <c r="C124" s="293"/>
      <c r="I124" s="192"/>
      <c r="J124" s="192"/>
      <c r="X124" s="149">
        <v>42</v>
      </c>
      <c r="Y124" s="149">
        <v>6</v>
      </c>
      <c r="Z124" s="149" t="s">
        <v>26</v>
      </c>
    </row>
    <row r="125" spans="3:26">
      <c r="I125" s="192"/>
      <c r="J125" s="192"/>
      <c r="X125" s="149">
        <v>7</v>
      </c>
      <c r="Y125" s="149">
        <v>7</v>
      </c>
      <c r="Z125" s="149" t="s">
        <v>26</v>
      </c>
    </row>
    <row r="126" spans="3:26">
      <c r="C126" s="293"/>
      <c r="I126" s="192"/>
      <c r="J126" s="192"/>
      <c r="X126" s="149">
        <v>997</v>
      </c>
      <c r="Y126" s="149">
        <v>0</v>
      </c>
      <c r="Z126" s="149" t="s">
        <v>27</v>
      </c>
    </row>
    <row r="127" spans="3:26">
      <c r="I127" s="192"/>
      <c r="J127" s="192"/>
      <c r="X127" s="149">
        <v>54</v>
      </c>
      <c r="Y127" s="149">
        <v>1</v>
      </c>
      <c r="Z127" s="149" t="s">
        <v>27</v>
      </c>
    </row>
    <row r="128" spans="3:26">
      <c r="C128" s="293"/>
      <c r="I128" s="192"/>
      <c r="J128" s="192"/>
      <c r="X128" s="149">
        <v>7</v>
      </c>
      <c r="Y128" s="149">
        <v>2</v>
      </c>
      <c r="Z128" s="149" t="s">
        <v>27</v>
      </c>
    </row>
    <row r="129" spans="3:26">
      <c r="C129" s="293"/>
      <c r="I129" s="192"/>
      <c r="J129" s="192"/>
      <c r="X129" s="149">
        <v>34</v>
      </c>
      <c r="Y129" s="149">
        <v>3</v>
      </c>
      <c r="Z129" s="149" t="s">
        <v>27</v>
      </c>
    </row>
    <row r="130" spans="3:26">
      <c r="C130" s="293"/>
      <c r="I130" s="192"/>
      <c r="J130" s="192"/>
      <c r="X130" s="149">
        <v>1</v>
      </c>
      <c r="Y130" s="149">
        <v>4</v>
      </c>
      <c r="Z130" s="149" t="s">
        <v>27</v>
      </c>
    </row>
    <row r="131" spans="3:26">
      <c r="I131" s="192"/>
      <c r="J131" s="192"/>
      <c r="X131" s="149">
        <v>1</v>
      </c>
      <c r="Y131" s="149">
        <v>5</v>
      </c>
      <c r="Z131" s="149" t="s">
        <v>27</v>
      </c>
    </row>
    <row r="132" spans="3:26">
      <c r="I132" s="192"/>
      <c r="J132" s="192"/>
      <c r="X132" s="149">
        <v>154</v>
      </c>
      <c r="Y132" s="149">
        <v>6</v>
      </c>
      <c r="Z132" s="149" t="s">
        <v>27</v>
      </c>
    </row>
    <row r="133" spans="3:26">
      <c r="C133" s="293"/>
      <c r="I133" s="192"/>
      <c r="J133" s="192"/>
      <c r="X133" s="149">
        <v>12</v>
      </c>
      <c r="Y133" s="149">
        <v>7</v>
      </c>
      <c r="Z133" s="149" t="s">
        <v>27</v>
      </c>
    </row>
    <row r="134" spans="3:26">
      <c r="C134" s="293"/>
      <c r="I134" s="192"/>
      <c r="J134" s="192"/>
      <c r="X134" s="149">
        <v>1276</v>
      </c>
      <c r="Y134" s="149">
        <v>0</v>
      </c>
      <c r="Z134" s="149" t="s">
        <v>28</v>
      </c>
    </row>
    <row r="135" spans="3:26">
      <c r="C135" s="293"/>
      <c r="I135" s="192"/>
      <c r="J135" s="192"/>
      <c r="X135" s="149">
        <v>87</v>
      </c>
      <c r="Y135" s="149">
        <v>1</v>
      </c>
      <c r="Z135" s="149" t="s">
        <v>28</v>
      </c>
    </row>
    <row r="136" spans="3:26">
      <c r="I136" s="192"/>
      <c r="J136" s="192"/>
      <c r="X136" s="149">
        <v>5</v>
      </c>
      <c r="Y136" s="149">
        <v>2</v>
      </c>
      <c r="Z136" s="149" t="s">
        <v>28</v>
      </c>
    </row>
    <row r="137" spans="3:26">
      <c r="C137" s="293"/>
      <c r="I137" s="192"/>
      <c r="J137" s="192"/>
      <c r="X137" s="149">
        <v>75</v>
      </c>
      <c r="Y137" s="149">
        <v>3</v>
      </c>
      <c r="Z137" s="149" t="s">
        <v>28</v>
      </c>
    </row>
    <row r="138" spans="3:26">
      <c r="C138" s="293"/>
      <c r="I138" s="192"/>
      <c r="J138" s="192"/>
      <c r="X138" s="149">
        <v>5</v>
      </c>
      <c r="Y138" s="149">
        <v>4</v>
      </c>
      <c r="Z138" s="149" t="s">
        <v>28</v>
      </c>
    </row>
    <row r="139" spans="3:26">
      <c r="C139" s="293"/>
      <c r="I139" s="192"/>
      <c r="J139" s="192"/>
      <c r="X139" s="149">
        <v>2</v>
      </c>
      <c r="Y139" s="149">
        <v>5</v>
      </c>
      <c r="Z139" s="149" t="s">
        <v>28</v>
      </c>
    </row>
    <row r="140" spans="3:26">
      <c r="C140" s="293"/>
      <c r="I140" s="192"/>
      <c r="J140" s="192"/>
      <c r="X140" s="149">
        <v>196</v>
      </c>
      <c r="Y140" s="149">
        <v>6</v>
      </c>
      <c r="Z140" s="149" t="s">
        <v>28</v>
      </c>
    </row>
    <row r="141" spans="3:26">
      <c r="I141" s="192"/>
      <c r="J141" s="192"/>
      <c r="X141" s="149">
        <v>37</v>
      </c>
      <c r="Y141" s="149">
        <v>7</v>
      </c>
      <c r="Z141" s="149" t="s">
        <v>28</v>
      </c>
    </row>
    <row r="142" spans="3:26">
      <c r="C142" s="293"/>
      <c r="I142" s="192"/>
      <c r="J142" s="192"/>
      <c r="X142" s="149">
        <v>570</v>
      </c>
      <c r="Y142" s="149">
        <v>0</v>
      </c>
      <c r="Z142" s="149" t="s">
        <v>29</v>
      </c>
    </row>
    <row r="143" spans="3:26">
      <c r="C143" s="293"/>
      <c r="I143" s="192"/>
      <c r="J143" s="192"/>
      <c r="X143" s="149">
        <v>22</v>
      </c>
      <c r="Y143" s="149">
        <v>1</v>
      </c>
      <c r="Z143" s="149" t="s">
        <v>29</v>
      </c>
    </row>
    <row r="144" spans="3:26">
      <c r="C144" s="293"/>
      <c r="I144" s="192"/>
      <c r="J144" s="192"/>
      <c r="X144" s="149">
        <v>1</v>
      </c>
      <c r="Y144" s="149">
        <v>2</v>
      </c>
      <c r="Z144" s="149" t="s">
        <v>29</v>
      </c>
    </row>
    <row r="145" spans="3:26">
      <c r="I145" s="192"/>
      <c r="J145" s="192"/>
      <c r="X145" s="149">
        <v>10</v>
      </c>
      <c r="Y145" s="149">
        <v>3</v>
      </c>
      <c r="Z145" s="149" t="s">
        <v>29</v>
      </c>
    </row>
    <row r="146" spans="3:26">
      <c r="C146" s="293"/>
      <c r="I146" s="192"/>
      <c r="J146" s="192"/>
      <c r="X146" s="149">
        <v>28</v>
      </c>
      <c r="Y146" s="149">
        <v>6</v>
      </c>
      <c r="Z146" s="149" t="s">
        <v>29</v>
      </c>
    </row>
    <row r="147" spans="3:26">
      <c r="C147" s="293"/>
      <c r="I147" s="192"/>
      <c r="J147" s="192"/>
      <c r="X147" s="149">
        <v>5</v>
      </c>
      <c r="Y147" s="149">
        <v>7</v>
      </c>
      <c r="Z147" s="149" t="s">
        <v>29</v>
      </c>
    </row>
    <row r="148" spans="3:26">
      <c r="C148" s="293"/>
      <c r="I148" s="192"/>
      <c r="J148" s="192"/>
    </row>
    <row r="149" spans="3:26">
      <c r="C149" s="293"/>
      <c r="I149" s="192"/>
      <c r="J149" s="192"/>
    </row>
    <row r="150" spans="3:26">
      <c r="I150" s="192"/>
      <c r="J150" s="192"/>
    </row>
    <row r="151" spans="3:26">
      <c r="C151" s="293"/>
      <c r="I151" s="192"/>
      <c r="J151" s="192"/>
    </row>
    <row r="152" spans="3:26">
      <c r="C152" s="293"/>
      <c r="I152" s="192"/>
      <c r="J152" s="192"/>
    </row>
    <row r="153" spans="3:26">
      <c r="C153" s="293"/>
      <c r="I153" s="192"/>
      <c r="J153" s="192"/>
    </row>
    <row r="154" spans="3:26">
      <c r="I154" s="192"/>
      <c r="J154" s="192"/>
    </row>
    <row r="155" spans="3:26">
      <c r="C155" s="293"/>
      <c r="I155" s="192"/>
      <c r="J155" s="192"/>
    </row>
    <row r="156" spans="3:26">
      <c r="C156" s="293"/>
      <c r="I156" s="192"/>
      <c r="J156" s="192"/>
    </row>
    <row r="157" spans="3:26">
      <c r="C157" s="293"/>
      <c r="I157" s="192"/>
      <c r="J157" s="192"/>
    </row>
    <row r="158" spans="3:26">
      <c r="C158" s="293"/>
      <c r="I158" s="192"/>
      <c r="J158" s="192"/>
    </row>
    <row r="159" spans="3:26">
      <c r="I159" s="192"/>
      <c r="J159" s="192"/>
    </row>
    <row r="160" spans="3:26">
      <c r="C160" s="293"/>
      <c r="I160" s="192"/>
      <c r="J160" s="192"/>
    </row>
    <row r="161" spans="3:10">
      <c r="I161" s="192"/>
      <c r="J161" s="192"/>
    </row>
    <row r="162" spans="3:10">
      <c r="C162" s="293"/>
      <c r="I162" s="192"/>
      <c r="J162" s="192"/>
    </row>
    <row r="163" spans="3:10">
      <c r="I163" s="192"/>
      <c r="J163" s="192"/>
    </row>
    <row r="164" spans="3:10">
      <c r="C164" s="293"/>
      <c r="I164" s="192"/>
      <c r="J164" s="192"/>
    </row>
    <row r="165" spans="3:10">
      <c r="C165" s="293"/>
      <c r="I165" s="192"/>
      <c r="J165" s="192"/>
    </row>
    <row r="166" spans="3:10">
      <c r="C166" s="293"/>
      <c r="I166" s="192"/>
      <c r="J166" s="192"/>
    </row>
    <row r="167" spans="3:10">
      <c r="C167" s="293"/>
      <c r="I167" s="192"/>
      <c r="J167" s="192"/>
    </row>
    <row r="168" spans="3:10">
      <c r="I168" s="192"/>
      <c r="J168" s="192"/>
    </row>
    <row r="169" spans="3:10">
      <c r="C169" s="293"/>
      <c r="I169" s="192"/>
      <c r="J169" s="192"/>
    </row>
    <row r="170" spans="3:10">
      <c r="C170" s="293"/>
      <c r="I170" s="192"/>
      <c r="J170" s="192"/>
    </row>
    <row r="171" spans="3:10">
      <c r="C171" s="293"/>
      <c r="I171" s="192"/>
      <c r="J171" s="192"/>
    </row>
    <row r="172" spans="3:10">
      <c r="I172" s="192"/>
      <c r="J172" s="192"/>
    </row>
    <row r="173" spans="3:10">
      <c r="C173" s="293"/>
      <c r="I173" s="192"/>
      <c r="J173" s="192"/>
    </row>
    <row r="174" spans="3:10">
      <c r="C174" s="293"/>
      <c r="I174" s="192"/>
      <c r="J174" s="192"/>
    </row>
    <row r="175" spans="3:10">
      <c r="C175" s="293"/>
      <c r="I175" s="192"/>
      <c r="J175" s="192"/>
    </row>
    <row r="176" spans="3:10">
      <c r="C176" s="293"/>
      <c r="I176" s="192"/>
      <c r="J176" s="192"/>
    </row>
    <row r="177" spans="3:10">
      <c r="I177" s="192"/>
      <c r="J177" s="192"/>
    </row>
    <row r="178" spans="3:10">
      <c r="C178" s="293"/>
      <c r="I178" s="192"/>
      <c r="J178" s="192"/>
    </row>
    <row r="179" spans="3:10">
      <c r="I179" s="192"/>
      <c r="J179" s="192"/>
    </row>
    <row r="180" spans="3:10">
      <c r="C180" s="293"/>
      <c r="I180" s="192"/>
      <c r="J180" s="192"/>
    </row>
    <row r="181" spans="3:10">
      <c r="I181" s="192"/>
      <c r="J181" s="192"/>
    </row>
    <row r="182" spans="3:10">
      <c r="C182" s="293"/>
      <c r="I182" s="192"/>
      <c r="J182" s="192"/>
    </row>
    <row r="183" spans="3:10">
      <c r="C183" s="293"/>
      <c r="I183" s="192"/>
      <c r="J183" s="192"/>
    </row>
    <row r="184" spans="3:10">
      <c r="C184" s="293"/>
      <c r="I184" s="192"/>
      <c r="J184" s="192"/>
    </row>
    <row r="185" spans="3:10">
      <c r="C185" s="293"/>
      <c r="I185" s="192"/>
      <c r="J185" s="192"/>
    </row>
    <row r="186" spans="3:10">
      <c r="I186" s="192"/>
      <c r="J186" s="192"/>
    </row>
    <row r="187" spans="3:10">
      <c r="C187" s="293"/>
      <c r="I187" s="192"/>
      <c r="J187" s="192"/>
    </row>
    <row r="188" spans="3:10">
      <c r="I188" s="192"/>
      <c r="J188" s="192"/>
    </row>
    <row r="189" spans="3:10">
      <c r="C189" s="293"/>
      <c r="I189" s="192"/>
      <c r="J189" s="192"/>
    </row>
    <row r="190" spans="3:10">
      <c r="I190" s="192"/>
      <c r="J190" s="192"/>
    </row>
    <row r="191" spans="3:10">
      <c r="C191" s="293"/>
      <c r="I191" s="192"/>
      <c r="J191" s="192"/>
    </row>
    <row r="192" spans="3:10">
      <c r="C192" s="293"/>
      <c r="I192" s="192"/>
      <c r="J192" s="192"/>
    </row>
    <row r="193" spans="3:10">
      <c r="C193" s="293"/>
      <c r="I193" s="192"/>
      <c r="J193" s="192"/>
    </row>
    <row r="194" spans="3:10">
      <c r="C194" s="293"/>
      <c r="I194" s="192"/>
      <c r="J194" s="192"/>
    </row>
    <row r="195" spans="3:10">
      <c r="I195" s="192"/>
      <c r="J195" s="192"/>
    </row>
    <row r="196" spans="3:10">
      <c r="C196" s="293"/>
      <c r="I196" s="192"/>
      <c r="J196" s="192"/>
    </row>
    <row r="197" spans="3:10">
      <c r="I197" s="192"/>
      <c r="J197" s="192"/>
    </row>
    <row r="198" spans="3:10">
      <c r="C198" s="293"/>
      <c r="I198" s="192"/>
      <c r="J198" s="192"/>
    </row>
    <row r="199" spans="3:10">
      <c r="I199" s="192"/>
      <c r="J199" s="192"/>
    </row>
    <row r="200" spans="3:10">
      <c r="C200" s="293"/>
      <c r="I200" s="192"/>
      <c r="J200" s="192"/>
    </row>
    <row r="201" spans="3:10">
      <c r="C201" s="293"/>
      <c r="I201" s="192"/>
      <c r="J201" s="192"/>
    </row>
    <row r="202" spans="3:10">
      <c r="C202" s="293"/>
      <c r="I202" s="192"/>
      <c r="J202" s="192"/>
    </row>
    <row r="203" spans="3:10">
      <c r="C203" s="293"/>
      <c r="I203" s="192"/>
      <c r="J203" s="192"/>
    </row>
    <row r="204" spans="3:10">
      <c r="I204" s="192"/>
      <c r="J204" s="192"/>
    </row>
    <row r="205" spans="3:10">
      <c r="C205" s="293"/>
      <c r="I205" s="192"/>
      <c r="J205" s="192"/>
    </row>
    <row r="206" spans="3:10">
      <c r="I206" s="192"/>
      <c r="J206" s="192"/>
    </row>
    <row r="207" spans="3:10">
      <c r="C207" s="293"/>
      <c r="I207" s="192"/>
      <c r="J207" s="192"/>
    </row>
    <row r="208" spans="3:10">
      <c r="I208" s="192"/>
      <c r="J208" s="192"/>
    </row>
    <row r="209" spans="3:10">
      <c r="C209" s="293"/>
      <c r="I209" s="192"/>
      <c r="J209" s="192"/>
    </row>
    <row r="210" spans="3:10">
      <c r="C210" s="293"/>
      <c r="I210" s="192"/>
      <c r="J210" s="192"/>
    </row>
    <row r="211" spans="3:10">
      <c r="C211" s="293"/>
      <c r="I211" s="192"/>
      <c r="J211" s="192"/>
    </row>
    <row r="212" spans="3:10">
      <c r="C212" s="293"/>
      <c r="I212" s="192"/>
      <c r="J212" s="192"/>
    </row>
    <row r="213" spans="3:10">
      <c r="I213" s="192"/>
      <c r="J213" s="192"/>
    </row>
    <row r="214" spans="3:10">
      <c r="C214" s="293"/>
      <c r="I214" s="192"/>
      <c r="J214" s="192"/>
    </row>
    <row r="215" spans="3:10">
      <c r="C215" s="293"/>
      <c r="I215" s="192"/>
      <c r="J215" s="192"/>
    </row>
    <row r="216" spans="3:10">
      <c r="C216" s="293"/>
      <c r="I216" s="192"/>
      <c r="J216" s="192"/>
    </row>
    <row r="217" spans="3:10">
      <c r="I217" s="192"/>
      <c r="J217" s="192"/>
    </row>
    <row r="218" spans="3:10">
      <c r="C218" s="293"/>
      <c r="I218" s="192"/>
      <c r="J218" s="192"/>
    </row>
    <row r="219" spans="3:10">
      <c r="C219" s="293"/>
      <c r="I219" s="192"/>
      <c r="J219" s="192"/>
    </row>
    <row r="220" spans="3:10">
      <c r="C220" s="293"/>
      <c r="I220" s="192"/>
      <c r="J220" s="192"/>
    </row>
    <row r="221" spans="3:10">
      <c r="C221" s="293"/>
      <c r="I221" s="192"/>
      <c r="J221" s="192"/>
    </row>
    <row r="222" spans="3:10">
      <c r="I222" s="192"/>
      <c r="J222" s="192"/>
    </row>
    <row r="223" spans="3:10">
      <c r="C223" s="293"/>
      <c r="I223" s="192"/>
      <c r="J223" s="192"/>
    </row>
    <row r="224" spans="3:10">
      <c r="C224" s="293"/>
      <c r="I224" s="192"/>
      <c r="J224" s="192"/>
    </row>
    <row r="225" spans="3:10">
      <c r="C225" s="293"/>
      <c r="I225" s="192"/>
      <c r="J225" s="192"/>
    </row>
    <row r="226" spans="3:10">
      <c r="I226" s="192"/>
      <c r="J226" s="192"/>
    </row>
    <row r="227" spans="3:10">
      <c r="C227" s="293"/>
      <c r="I227" s="192"/>
      <c r="J227" s="192"/>
    </row>
    <row r="228" spans="3:10">
      <c r="C228" s="293"/>
      <c r="I228" s="192"/>
      <c r="J228" s="192"/>
    </row>
    <row r="229" spans="3:10">
      <c r="C229" s="293"/>
      <c r="I229" s="192"/>
      <c r="J229" s="192"/>
    </row>
    <row r="230" spans="3:10">
      <c r="C230" s="293"/>
      <c r="I230" s="192"/>
      <c r="J230" s="192"/>
    </row>
    <row r="231" spans="3:10">
      <c r="I231" s="192"/>
      <c r="J231" s="192"/>
    </row>
    <row r="232" spans="3:10">
      <c r="C232" s="293"/>
      <c r="I232" s="192"/>
      <c r="J232" s="192"/>
    </row>
    <row r="233" spans="3:10">
      <c r="I233" s="192"/>
      <c r="J233" s="192"/>
    </row>
    <row r="234" spans="3:10">
      <c r="C234" s="293"/>
      <c r="I234" s="192"/>
      <c r="J234" s="192"/>
    </row>
    <row r="235" spans="3:10">
      <c r="I235" s="192"/>
      <c r="J235" s="192"/>
    </row>
    <row r="236" spans="3:10">
      <c r="C236" s="293"/>
      <c r="I236" s="192"/>
      <c r="J236" s="192"/>
    </row>
    <row r="237" spans="3:10">
      <c r="C237" s="293"/>
      <c r="I237" s="192"/>
      <c r="J237" s="192"/>
    </row>
    <row r="238" spans="3:10">
      <c r="C238" s="293"/>
      <c r="I238" s="192"/>
      <c r="J238" s="192"/>
    </row>
    <row r="239" spans="3:10">
      <c r="C239" s="293"/>
      <c r="I239" s="192"/>
      <c r="J239" s="192"/>
    </row>
    <row r="240" spans="3:10">
      <c r="I240" s="192"/>
      <c r="J240" s="192"/>
    </row>
    <row r="241" spans="3:10">
      <c r="C241" s="293"/>
      <c r="I241" s="192"/>
      <c r="J241" s="192"/>
    </row>
    <row r="242" spans="3:10">
      <c r="I242" s="192"/>
      <c r="J242" s="192"/>
    </row>
    <row r="243" spans="3:10">
      <c r="C243" s="293"/>
      <c r="I243" s="192"/>
      <c r="J243" s="192"/>
    </row>
    <row r="244" spans="3:10">
      <c r="I244" s="192"/>
      <c r="J244" s="192"/>
    </row>
    <row r="245" spans="3:10">
      <c r="C245" s="293"/>
      <c r="I245" s="192"/>
      <c r="J245" s="192"/>
    </row>
    <row r="246" spans="3:10">
      <c r="C246" s="293"/>
      <c r="I246" s="192"/>
      <c r="J246" s="192"/>
    </row>
    <row r="247" spans="3:10">
      <c r="C247" s="293"/>
      <c r="I247" s="192"/>
      <c r="J247" s="192"/>
    </row>
    <row r="248" spans="3:10">
      <c r="C248" s="293"/>
      <c r="I248" s="192"/>
      <c r="J248" s="192"/>
    </row>
    <row r="249" spans="3:10">
      <c r="I249" s="192"/>
      <c r="J249" s="192"/>
    </row>
    <row r="250" spans="3:10">
      <c r="C250" s="293"/>
      <c r="I250" s="192"/>
      <c r="J250" s="192"/>
    </row>
    <row r="251" spans="3:10">
      <c r="I251" s="192"/>
      <c r="J251" s="192"/>
    </row>
    <row r="252" spans="3:10">
      <c r="C252" s="293"/>
      <c r="I252" s="192"/>
      <c r="J252" s="192"/>
    </row>
    <row r="253" spans="3:10">
      <c r="I253" s="192"/>
      <c r="J253" s="192"/>
    </row>
    <row r="254" spans="3:10">
      <c r="C254" s="293"/>
      <c r="I254" s="192"/>
      <c r="J254" s="192"/>
    </row>
    <row r="255" spans="3:10">
      <c r="C255" s="293"/>
      <c r="I255" s="192"/>
      <c r="J255" s="192"/>
    </row>
    <row r="256" spans="3:10">
      <c r="C256" s="293"/>
      <c r="I256" s="192"/>
      <c r="J256" s="192"/>
    </row>
    <row r="257" spans="3:10">
      <c r="C257" s="293"/>
      <c r="I257" s="192"/>
      <c r="J257" s="192"/>
    </row>
    <row r="258" spans="3:10">
      <c r="I258" s="192"/>
      <c r="J258" s="192"/>
    </row>
    <row r="259" spans="3:10">
      <c r="C259" s="293"/>
    </row>
    <row r="261" spans="3:10">
      <c r="C261" s="293"/>
    </row>
    <row r="263" spans="3:10">
      <c r="C263" s="293"/>
    </row>
    <row r="264" spans="3:10">
      <c r="C264" s="293"/>
    </row>
    <row r="265" spans="3:10">
      <c r="C265" s="293"/>
    </row>
    <row r="266" spans="3:10">
      <c r="C266" s="293"/>
    </row>
    <row r="268" spans="3:10">
      <c r="C268" s="293"/>
    </row>
    <row r="269" spans="3:10">
      <c r="C269" s="293"/>
    </row>
    <row r="270" spans="3:10">
      <c r="C270" s="293"/>
    </row>
    <row r="272" spans="3:10">
      <c r="C272" s="293"/>
    </row>
    <row r="273" spans="3:3">
      <c r="C273" s="293"/>
    </row>
    <row r="274" spans="3:3">
      <c r="C274" s="293"/>
    </row>
    <row r="275" spans="3:3">
      <c r="C275" s="293"/>
    </row>
    <row r="277" spans="3:3">
      <c r="C277" s="293"/>
    </row>
    <row r="279" spans="3:3">
      <c r="C279" s="293"/>
    </row>
    <row r="281" spans="3:3">
      <c r="C281" s="293"/>
    </row>
  </sheetData>
  <mergeCells count="1">
    <mergeCell ref="A2:C2"/>
  </mergeCells>
  <phoneticPr fontId="0" type="noConversion"/>
  <pageMargins left="0.75" right="0.75" top="1" bottom="1" header="0.5" footer="0.5"/>
  <pageSetup scale="91" orientation="landscape" r:id="rId1"/>
  <headerFooter alignWithMargins="0">
    <oddHeader>&amp;L&amp;D&amp;R&amp;P of &amp;N</oddHeader>
  </headerFooter>
  <rowBreaks count="1" manualBreakCount="1">
    <brk id="35" max="14" man="1"/>
  </rowBreaks>
  <ignoredErrors>
    <ignoredError sqref="A39:A62 N39:N62"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Cover</vt:lpstr>
      <vt:lpstr>Methodology</vt:lpstr>
      <vt:lpstr>Process</vt:lpstr>
      <vt:lpstr>Summary</vt:lpstr>
      <vt:lpstr>Yearly Rate</vt:lpstr>
      <vt:lpstr>5-9</vt:lpstr>
      <vt:lpstr>10-25</vt:lpstr>
      <vt:lpstr>26-99</vt:lpstr>
      <vt:lpstr>100+</vt:lpstr>
      <vt:lpstr>0-4</vt:lpstr>
      <vt:lpstr>Past Qtrs</vt:lpstr>
      <vt:lpstr>'0-4'!Print_Area</vt:lpstr>
      <vt:lpstr>Cover!Print_Area</vt:lpstr>
      <vt:lpstr>Summary!Print_Area</vt:lpstr>
    </vt:vector>
  </TitlesOfParts>
  <Company>State of Florida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monserc</dc:creator>
  <cp:lastModifiedBy>Eicher, Stephan</cp:lastModifiedBy>
  <cp:lastPrinted>2013-12-18T16:59:53Z</cp:lastPrinted>
  <dcterms:created xsi:type="dcterms:W3CDTF">2007-04-16T20:31:09Z</dcterms:created>
  <dcterms:modified xsi:type="dcterms:W3CDTF">2018-10-08T11:55:16Z</dcterms:modified>
</cp:coreProperties>
</file>