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28800" windowHeight="12135" firstSheet="2" activeTab="3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K28" i="35" l="1"/>
  <c r="L27" i="35"/>
  <c r="I27" i="35"/>
  <c r="L26" i="35"/>
  <c r="I26" i="35"/>
  <c r="L25" i="35"/>
  <c r="I25" i="35"/>
  <c r="L24" i="35"/>
  <c r="I24" i="35"/>
  <c r="L23" i="35"/>
  <c r="I23" i="35"/>
  <c r="L22" i="35"/>
  <c r="I22" i="35"/>
  <c r="L21" i="35"/>
  <c r="I21" i="35"/>
  <c r="L20" i="35"/>
  <c r="I20" i="35"/>
  <c r="L19" i="35"/>
  <c r="I19" i="35"/>
  <c r="L18" i="35"/>
  <c r="I18" i="35"/>
  <c r="L17" i="35"/>
  <c r="I17" i="35"/>
  <c r="L16" i="35"/>
  <c r="I16" i="35"/>
  <c r="L15" i="35"/>
  <c r="I15" i="35"/>
  <c r="L14" i="35"/>
  <c r="I14" i="35"/>
  <c r="L13" i="35"/>
  <c r="I13" i="35"/>
  <c r="L12" i="35"/>
  <c r="I12" i="35"/>
  <c r="L11" i="35"/>
  <c r="I11" i="35"/>
  <c r="L10" i="35"/>
  <c r="I10" i="35"/>
  <c r="L9" i="35"/>
  <c r="I9" i="35"/>
  <c r="L8" i="35"/>
  <c r="I8" i="35"/>
  <c r="L7" i="35"/>
  <c r="I7" i="35"/>
  <c r="L6" i="35"/>
  <c r="I6" i="35"/>
  <c r="L5" i="35"/>
  <c r="I5" i="35"/>
  <c r="L4" i="35"/>
  <c r="I4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D15" i="35" s="1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D7" i="35" s="1"/>
  <c r="C6" i="35"/>
  <c r="D6" i="35" s="1"/>
  <c r="C5" i="35"/>
  <c r="D5" i="35" s="1"/>
  <c r="C4" i="35"/>
  <c r="D4" i="35" s="1"/>
  <c r="N27" i="36"/>
  <c r="O27" i="36" s="1"/>
  <c r="N26" i="36"/>
  <c r="N25" i="36"/>
  <c r="O25" i="36" s="1"/>
  <c r="N24" i="36"/>
  <c r="O24" i="36" s="1"/>
  <c r="N23" i="36"/>
  <c r="O23" i="36" s="1"/>
  <c r="N22" i="36"/>
  <c r="N21" i="36"/>
  <c r="O21" i="36" s="1"/>
  <c r="N20" i="36"/>
  <c r="O20" i="36" s="1"/>
  <c r="N19" i="36"/>
  <c r="O19" i="36" s="1"/>
  <c r="N18" i="36"/>
  <c r="O18" i="36" s="1"/>
  <c r="N17" i="36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N8" i="36"/>
  <c r="O8" i="36" s="1"/>
  <c r="N7" i="36"/>
  <c r="O7" i="36" s="1"/>
  <c r="N6" i="36"/>
  <c r="N5" i="36"/>
  <c r="O5" i="36" s="1"/>
  <c r="N4" i="36"/>
  <c r="L27" i="36"/>
  <c r="M27" i="36" s="1"/>
  <c r="L26" i="36"/>
  <c r="M26" i="36" s="1"/>
  <c r="L25" i="36"/>
  <c r="M25" i="36" s="1"/>
  <c r="L24" i="36"/>
  <c r="M24" i="36" s="1"/>
  <c r="L23" i="36"/>
  <c r="M23" i="36" s="1"/>
  <c r="L22" i="36"/>
  <c r="L21" i="36"/>
  <c r="M21" i="36" s="1"/>
  <c r="L20" i="36"/>
  <c r="M20" i="36" s="1"/>
  <c r="L19" i="36"/>
  <c r="M19" i="36" s="1"/>
  <c r="L18" i="36"/>
  <c r="M18" i="36" s="1"/>
  <c r="L17" i="36"/>
  <c r="M17" i="36" s="1"/>
  <c r="L16" i="36"/>
  <c r="M16" i="36" s="1"/>
  <c r="L15" i="36"/>
  <c r="M15" i="36" s="1"/>
  <c r="L14" i="36"/>
  <c r="M14" i="36" s="1"/>
  <c r="L13" i="36"/>
  <c r="L12" i="36"/>
  <c r="M12" i="36" s="1"/>
  <c r="L11" i="36"/>
  <c r="M11" i="36" s="1"/>
  <c r="L10" i="36"/>
  <c r="M10" i="36" s="1"/>
  <c r="L9" i="36"/>
  <c r="M9" i="36" s="1"/>
  <c r="L8" i="36"/>
  <c r="M8" i="36" s="1"/>
  <c r="L7" i="36"/>
  <c r="M7" i="36" s="1"/>
  <c r="L6" i="36"/>
  <c r="L5" i="36"/>
  <c r="M5" i="36" s="1"/>
  <c r="L4" i="36"/>
  <c r="M4" i="36" s="1"/>
  <c r="H28" i="36"/>
  <c r="K27" i="36" s="1"/>
  <c r="G28" i="36"/>
  <c r="J21" i="36" s="1"/>
  <c r="F28" i="36"/>
  <c r="E28" i="36"/>
  <c r="C28" i="36"/>
  <c r="B28" i="36"/>
  <c r="P27" i="36"/>
  <c r="C26" i="33" s="1"/>
  <c r="I27" i="36"/>
  <c r="P26" i="36"/>
  <c r="C25" i="33" s="1"/>
  <c r="O26" i="36"/>
  <c r="I26" i="36"/>
  <c r="P25" i="36"/>
  <c r="C24" i="33" s="1"/>
  <c r="I25" i="36"/>
  <c r="P24" i="36"/>
  <c r="C23" i="33" s="1"/>
  <c r="I24" i="36"/>
  <c r="P23" i="36"/>
  <c r="C22" i="33" s="1"/>
  <c r="I23" i="36"/>
  <c r="P22" i="36"/>
  <c r="C21" i="33" s="1"/>
  <c r="O22" i="36"/>
  <c r="M22" i="36"/>
  <c r="I22" i="36"/>
  <c r="P21" i="36"/>
  <c r="C20" i="33" s="1"/>
  <c r="I21" i="36"/>
  <c r="P20" i="36"/>
  <c r="C19" i="33" s="1"/>
  <c r="I20" i="36"/>
  <c r="P19" i="36"/>
  <c r="C18" i="33" s="1"/>
  <c r="I19" i="36"/>
  <c r="P18" i="36"/>
  <c r="C17" i="33" s="1"/>
  <c r="I18" i="36"/>
  <c r="P17" i="36"/>
  <c r="C16" i="33" s="1"/>
  <c r="O17" i="36"/>
  <c r="I17" i="36"/>
  <c r="P16" i="36"/>
  <c r="C15" i="33" s="1"/>
  <c r="I16" i="36"/>
  <c r="P15" i="36"/>
  <c r="C14" i="33" s="1"/>
  <c r="I15" i="36"/>
  <c r="P14" i="36"/>
  <c r="C13" i="33" s="1"/>
  <c r="I14" i="36"/>
  <c r="P13" i="36"/>
  <c r="C12" i="33" s="1"/>
  <c r="M13" i="36"/>
  <c r="I13" i="36"/>
  <c r="P12" i="36"/>
  <c r="C11" i="33" s="1"/>
  <c r="I12" i="36"/>
  <c r="P11" i="36"/>
  <c r="C10" i="33" s="1"/>
  <c r="I11" i="36"/>
  <c r="P10" i="36"/>
  <c r="C9" i="33" s="1"/>
  <c r="I10" i="36"/>
  <c r="P9" i="36"/>
  <c r="C8" i="33" s="1"/>
  <c r="O9" i="36"/>
  <c r="I9" i="36"/>
  <c r="P8" i="36"/>
  <c r="C7" i="33" s="1"/>
  <c r="I8" i="36"/>
  <c r="P7" i="36"/>
  <c r="C6" i="33" s="1"/>
  <c r="I7" i="36"/>
  <c r="P6" i="36"/>
  <c r="C5" i="33" s="1"/>
  <c r="O6" i="36"/>
  <c r="M6" i="36"/>
  <c r="I6" i="36"/>
  <c r="P5" i="36"/>
  <c r="C4" i="33" s="1"/>
  <c r="I5" i="36"/>
  <c r="P4" i="36"/>
  <c r="I4" i="36"/>
  <c r="J15" i="36" l="1"/>
  <c r="J4" i="36"/>
  <c r="J17" i="36"/>
  <c r="J18" i="36"/>
  <c r="K13" i="36"/>
  <c r="N28" i="36"/>
  <c r="O28" i="36" s="1"/>
  <c r="O4" i="36"/>
  <c r="J5" i="35"/>
  <c r="J7" i="35"/>
  <c r="J9" i="35"/>
  <c r="J11" i="35"/>
  <c r="J13" i="35"/>
  <c r="J15" i="35"/>
  <c r="J17" i="35"/>
  <c r="J19" i="35"/>
  <c r="J21" i="35"/>
  <c r="J23" i="35"/>
  <c r="J25" i="35"/>
  <c r="J27" i="35"/>
  <c r="J4" i="35"/>
  <c r="J6" i="35"/>
  <c r="J8" i="35"/>
  <c r="J10" i="35"/>
  <c r="J12" i="35"/>
  <c r="J14" i="35"/>
  <c r="J16" i="35"/>
  <c r="J18" i="35"/>
  <c r="J20" i="35"/>
  <c r="J22" i="35"/>
  <c r="J24" i="35"/>
  <c r="J26" i="35"/>
  <c r="K4" i="36"/>
  <c r="J5" i="36"/>
  <c r="J20" i="36"/>
  <c r="K8" i="36"/>
  <c r="K9" i="36"/>
  <c r="K10" i="36"/>
  <c r="J22" i="36"/>
  <c r="J25" i="36"/>
  <c r="J7" i="36"/>
  <c r="J9" i="36"/>
  <c r="J11" i="36"/>
  <c r="J13" i="36"/>
  <c r="J24" i="36"/>
  <c r="K6" i="36"/>
  <c r="K21" i="36"/>
  <c r="K19" i="36"/>
  <c r="K15" i="36"/>
  <c r="K22" i="36"/>
  <c r="K11" i="36"/>
  <c r="K17" i="36"/>
  <c r="K20" i="36"/>
  <c r="J27" i="36"/>
  <c r="K5" i="36"/>
  <c r="K7" i="36"/>
  <c r="K12" i="36"/>
  <c r="K18" i="36"/>
  <c r="K24" i="36"/>
  <c r="K25" i="36"/>
  <c r="P28" i="36"/>
  <c r="C27" i="33" s="1"/>
  <c r="L28" i="36"/>
  <c r="M28" i="36" s="1"/>
  <c r="C3" i="33"/>
  <c r="D28" i="36"/>
  <c r="J8" i="36"/>
  <c r="J10" i="36"/>
  <c r="J16" i="36"/>
  <c r="J23" i="36"/>
  <c r="J26" i="36"/>
  <c r="I28" i="36"/>
  <c r="J6" i="36"/>
  <c r="J12" i="36"/>
  <c r="J14" i="36"/>
  <c r="K14" i="36"/>
  <c r="K16" i="36"/>
  <c r="J19" i="36"/>
  <c r="K23" i="36"/>
  <c r="K26" i="36"/>
  <c r="M28" i="35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H28" i="34"/>
  <c r="K26" i="34" s="1"/>
  <c r="G28" i="34"/>
  <c r="J26" i="34" s="1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J4" i="34"/>
  <c r="I4" i="34"/>
  <c r="L4" i="34"/>
  <c r="M4" i="34" s="1"/>
  <c r="N4" i="34"/>
  <c r="O4" i="34" s="1"/>
  <c r="P4" i="34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P28" i="34" l="1"/>
  <c r="K5" i="34"/>
  <c r="K25" i="34"/>
  <c r="K9" i="34"/>
  <c r="K13" i="34"/>
  <c r="J25" i="34"/>
  <c r="J17" i="34"/>
  <c r="J9" i="34"/>
  <c r="K17" i="34"/>
  <c r="J5" i="34"/>
  <c r="J13" i="34"/>
  <c r="J21" i="34"/>
  <c r="K21" i="34"/>
  <c r="J28" i="36"/>
  <c r="K28" i="36"/>
  <c r="L28" i="34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<sst xmlns="http://schemas.openxmlformats.org/spreadsheetml/2006/main" count="96" uniqueCount="38">
  <si>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</si>
  <si>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</si>
  <si>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</si>
  <si>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</si>
  <si>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</si>
  <si>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</si>
  <si>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</si>
  <si>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</si>
  <si>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</si>
  <si>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</si>
  <si>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</si>
  <si>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</si>
  <si>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</si>
  <si>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</si>
  <si>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</si>
  <si>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</si>
  <si>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</si>
  <si>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</si>
  <si>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</si>
  <si>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</si>
  <si>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</si>
  <si>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</si>
  <si>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</si>
  <si>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</si>
  <si>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</si>
  <si>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</si>
  <si>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</si>
  <si>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</si>
  <si>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</si>
  <si>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</si>
  <si>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</si>
  <si>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</si>
  <si>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% of Statewide  Return Employers Served</t>
  </si>
  <si>
    <t>% of Goal</t>
  </si>
  <si>
    <t>PY 2014-2015 Employer Penetration Incentive Award Allocations</t>
  </si>
  <si>
    <t>Employer Retention (20% Increase): July 1, 2014 - May 31, 2015</t>
  </si>
  <si>
    <t>Employers Served - Continuous Improvement (10% Stretch):  July 1, 2014 - May 31, 2015</t>
  </si>
  <si>
    <t>Employers Served - Excellence (25% Stretch):  July 1, 2014 - May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</si>
</sst>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4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9" xfId="0" applyNumberFormat="1" applyFont="1" applyFill="1" applyBorder="1"/>
    <xf numFmtId="10" fontId="1" fillId="3" borderId="8" xfId="0" applyNumberFormat="1" applyFont="1" applyFill="1" applyBorder="1"/>
    <xf numFmtId="10" fontId="1" fillId="3" borderId="9" xfId="0" applyNumberFormat="1" applyFont="1" applyFill="1" applyBorder="1"/>
    <xf numFmtId="0" fontId="1" fillId="2" borderId="39" xfId="0" applyFont="1" applyFill="1" applyBorder="1" applyAlignment="1">
      <alignment horizontal="center" wrapText="1"/>
    </xf>
    <xf numFmtId="3" fontId="0" fillId="0" borderId="42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3" xfId="0" applyNumberFormat="1" applyFont="1" applyBorder="1"/>
    <xf numFmtId="0" fontId="0" fillId="0" borderId="0" xfId="0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3" fontId="0" fillId="0" borderId="47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0" fontId="1" fillId="4" borderId="24" xfId="0" applyFont="1" applyFill="1" applyBorder="1" applyAlignment="1">
      <alignment wrapText="1"/>
    </xf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3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7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8" xfId="0" applyNumberFormat="1" applyFill="1" applyBorder="1"/>
    <xf numFmtId="10" fontId="1" fillId="0" borderId="48" xfId="0" applyNumberFormat="1" applyFont="1" applyFill="1" applyBorder="1"/>
    <xf numFmtId="10" fontId="1" fillId="0" borderId="32" xfId="0" applyNumberFormat="1" applyFont="1" applyFill="1" applyBorder="1"/>
    <xf numFmtId="10" fontId="1" fillId="0" borderId="45" xfId="0" applyNumberFormat="1" applyFont="1" applyFill="1" applyBorder="1"/>
    <xf numFmtId="165" fontId="0" fillId="0" borderId="25" xfId="0" applyNumberFormat="1" applyFont="1" applyFill="1" applyBorder="1"/>
    <xf numFmtId="3" fontId="1" fillId="3" borderId="46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52" xfId="0" applyNumberFormat="1" applyFill="1" applyBorder="1"/>
    <xf numFmtId="165" fontId="1" fillId="0" borderId="53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165" fontId="1" fillId="4" borderId="44" xfId="0" applyNumberFormat="1" applyFont="1" applyFill="1" applyBorder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Fill="1" applyBorder="1" applyAlignment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10" fontId="1" fillId="0" borderId="44" xfId="0" applyNumberFormat="1" applyFont="1" applyFill="1" applyBorder="1"/>
    <xf numFmtId="10" fontId="1" fillId="0" borderId="41" xfId="0" applyNumberFormat="1" applyFont="1" applyFill="1" applyBorder="1"/>
    <xf numFmtId="165" fontId="0" fillId="4" borderId="25" xfId="0" applyNumberFormat="1" applyFont="1" applyFill="1" applyBorder="1"/>
    <xf numFmtId="0" fontId="0" fillId="0" borderId="0" xfId="0" applyFill="1"/>
    <xf numFmtId="3" fontId="1" fillId="0" borderId="0" xfId="0" applyNumberFormat="1" applyFont="1" applyFill="1"/>
    <xf numFmtId="0" fontId="0" fillId="0" borderId="0" xfId="0" applyFill="1" applyAlignment="1">
      <alignment wrapText="1"/>
    </xf>
    <xf numFmtId="10" fontId="1" fillId="0" borderId="0" xfId="0" applyNumberFormat="1" applyFont="1" applyFill="1" applyBorder="1"/>
    <xf numFmtId="165" fontId="1" fillId="0" borderId="44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 applyAlignment="1">
      <alignment wrapText="1"/>
    </xf>
    <xf numFmtId="10" fontId="0" fillId="5" borderId="43" xfId="0" applyNumberFormat="1" applyFill="1" applyBorder="1"/>
    <xf numFmtId="10" fontId="0" fillId="5" borderId="37" xfId="0" applyNumberFormat="1" applyFill="1" applyBorder="1"/>
    <xf numFmtId="10" fontId="0" fillId="5" borderId="38" xfId="0" applyNumberFormat="1" applyFill="1" applyBorder="1"/>
    <xf numFmtId="0" fontId="1" fillId="4" borderId="9" xfId="0" applyFont="1" applyFill="1" applyBorder="1" applyAlignment="1">
      <alignment wrapText="1"/>
    </xf>
    <xf numFmtId="165" fontId="0" fillId="0" borderId="54" xfId="0" applyNumberFormat="1" applyFont="1" applyFill="1" applyBorder="1"/>
    <xf numFmtId="165" fontId="0" fillId="4" borderId="54" xfId="0" applyNumberFormat="1" applyFont="1" applyFill="1" applyBorder="1"/>
    <xf numFmtId="3" fontId="0" fillId="0" borderId="17" xfId="0" applyNumberFormat="1" applyFill="1" applyBorder="1"/>
    <xf numFmtId="10" fontId="1" fillId="0" borderId="10" xfId="0" applyNumberFormat="1" applyFont="1" applyFill="1" applyBorder="1"/>
    <xf numFmtId="3" fontId="0" fillId="0" borderId="19" xfId="0" applyNumberFormat="1" applyFill="1" applyBorder="1"/>
    <xf numFmtId="10" fontId="1" fillId="0" borderId="22" xfId="0" applyNumberFormat="1" applyFont="1" applyFill="1" applyBorder="1"/>
    <xf numFmtId="10" fontId="1" fillId="0" borderId="43" xfId="0" applyNumberFormat="1" applyFont="1" applyFill="1" applyBorder="1"/>
    <xf numFmtId="10" fontId="1" fillId="0" borderId="37" xfId="0" applyNumberFormat="1" applyFont="1" applyFill="1" applyBorder="1"/>
    <xf numFmtId="3" fontId="0" fillId="0" borderId="27" xfId="0" applyNumberFormat="1" applyFill="1" applyBorder="1"/>
    <xf numFmtId="10" fontId="1" fillId="0" borderId="38" xfId="0" applyNumberFormat="1" applyFont="1" applyFill="1" applyBorder="1"/>
    <xf numFmtId="10" fontId="1" fillId="0" borderId="29" xfId="0" applyNumberFormat="1" applyFont="1" applyFill="1" applyBorder="1"/>
    <xf numFmtId="165" fontId="0" fillId="0" borderId="55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/>
    <xf numFmtId="10" fontId="0" fillId="0" borderId="24" xfId="0" applyNumberFormat="1" applyBorder="1"/>
    <xf numFmtId="165" fontId="0" fillId="4" borderId="51" xfId="0" applyNumberFormat="1" applyFont="1" applyFill="1" applyBorder="1"/>
    <xf numFmtId="1" fontId="1" fillId="0" borderId="0" xfId="0" applyNumberFormat="1" applyFont="1" applyFill="1" applyBorder="1"/>
    <xf numFmtId="165" fontId="1" fillId="6" borderId="44" xfId="0" applyNumberFormat="1" applyFont="1" applyFill="1" applyBorder="1"/>
    <xf numFmtId="165" fontId="0" fillId="6" borderId="25" xfId="0" applyNumberFormat="1" applyFont="1" applyFill="1" applyBorder="1"/>
    <xf numFmtId="165" fontId="0" fillId="6" borderId="5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65" fontId="1" fillId="4" borderId="41" xfId="0" applyNumberFormat="1" applyFont="1" applyFill="1" applyBorder="1"/>
    <xf numFmtId="165" fontId="0" fillId="4" borderId="33" xfId="0" applyNumberFormat="1" applyFont="1" applyFill="1" applyBorder="1"/>
    <xf numFmtId="165" fontId="0" fillId="6" borderId="44" xfId="0" applyNumberFormat="1" applyFont="1" applyFill="1" applyBorder="1"/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617533672"/>
        <c:axId val="617534064"/>
        <c:axId val="0"/>
      </c:bar3DChart>
      <c:catAx>
        <c:axId val="61753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617534064"/>
        <c:crosses val="autoZero"/>
        <c:auto val="1"/>
        <c:lblAlgn val="ctr"/>
        <c:lblOffset val="100"/>
        <c:noMultiLvlLbl val="0"/>
      </c:catAx>
      <c:valAx>
        <c:axId val="617534064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7533672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29035144"/>
        <c:axId val="629035536"/>
        <c:axId val="0"/>
      </c:bar3DChart>
      <c:catAx>
        <c:axId val="62903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629035536"/>
        <c:crosses val="autoZero"/>
        <c:auto val="1"/>
        <c:lblAlgn val="ctr"/>
        <c:lblOffset val="100"/>
        <c:noMultiLvlLbl val="0"/>
      </c:catAx>
      <c:valAx>
        <c:axId val="62903553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9035144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08216792"/>
        <c:axId val="497779688"/>
      </c:barChart>
      <c:catAx>
        <c:axId val="508216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97779688"/>
        <c:crosses val="autoZero"/>
        <c:auto val="1"/>
        <c:lblAlgn val="ctr"/>
        <c:lblOffset val="100"/>
        <c:noMultiLvlLbl val="0"/>
      </c:catAx>
      <c:valAx>
        <c:axId val="497779688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08216792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6" sqref="L6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74" t="s">
        <v>34</v>
      </c>
      <c r="C1" s="175"/>
      <c r="D1" s="175"/>
      <c r="E1" s="176"/>
    </row>
    <row r="2" spans="1:5" s="10" customFormat="1" ht="31.5" customHeight="1" thickBot="1" x14ac:dyDescent="0.3">
      <c r="A2" s="53" t="s">
        <v>0</v>
      </c>
      <c r="B2" s="69" t="s">
        <v>24</v>
      </c>
      <c r="C2" s="68" t="s">
        <v>28</v>
      </c>
      <c r="D2" s="75" t="s">
        <v>25</v>
      </c>
      <c r="E2" s="70" t="s">
        <v>17</v>
      </c>
    </row>
    <row r="3" spans="1:5" x14ac:dyDescent="0.25">
      <c r="A3" s="54">
        <v>1</v>
      </c>
      <c r="B3" s="67">
        <f>Retention!Q4</f>
        <v>12480.942273773579</v>
      </c>
      <c r="C3" s="66">
        <f>'10% Stretch'!P4</f>
        <v>15308.03320641658</v>
      </c>
      <c r="D3" s="67">
        <f>'25% Stretch'!P4</f>
        <v>15308.03320641658</v>
      </c>
      <c r="E3" s="72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6">
        <f>'10% Stretch'!P5</f>
        <v>5482.3876994777693</v>
      </c>
      <c r="D4" s="48">
        <f>'25% Stretch'!P5</f>
        <v>5482.3876994777693</v>
      </c>
      <c r="E4" s="72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6">
        <f>'10% Stretch'!P6</f>
        <v>2990.8661548384412</v>
      </c>
      <c r="D5" s="48">
        <f>'25% Stretch'!P6</f>
        <v>2990.8661548384412</v>
      </c>
      <c r="E5" s="72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6">
        <f>'10% Stretch'!P7</f>
        <v>3864.7192226868901</v>
      </c>
      <c r="D6" s="48">
        <f>'25% Stretch'!P7</f>
        <v>3864.7192226868901</v>
      </c>
      <c r="E6" s="72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6">
        <f>'10% Stretch'!P8</f>
        <v>5862.0976634833451</v>
      </c>
      <c r="D7" s="48">
        <f>'25% Stretch'!P8</f>
        <v>5862.0976634833451</v>
      </c>
      <c r="E7" s="72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6">
        <f>'10% Stretch'!P9</f>
        <v>2928.4480785635519</v>
      </c>
      <c r="D8" s="48">
        <f>'25% Stretch'!P9</f>
        <v>2928.4480785635519</v>
      </c>
      <c r="E8" s="72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6">
        <f>'10% Stretch'!P10</f>
        <v>1420.0112352537296</v>
      </c>
      <c r="D9" s="48">
        <f>'25% Stretch'!P10</f>
        <v>1420.0112352537296</v>
      </c>
      <c r="E9" s="72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6">
        <f>'10% Stretch'!P11</f>
        <v>12166.323367247154</v>
      </c>
      <c r="D10" s="48">
        <f>'25% Stretch'!P11</f>
        <v>12166.323367247154</v>
      </c>
      <c r="E10" s="72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6">
        <f>'10% Stretch'!P12</f>
        <v>4733.3707841790983</v>
      </c>
      <c r="D11" s="48">
        <f>'25% Stretch'!P12</f>
        <v>4733.3707841790983</v>
      </c>
      <c r="E11" s="72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6">
        <f>'10% Stretch'!P13</f>
        <v>7968.7077377608557</v>
      </c>
      <c r="D12" s="48">
        <f>'25% Stretch'!P13</f>
        <v>7968.7077377608557</v>
      </c>
      <c r="E12" s="72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6">
        <f>'10% Stretch'!P14</f>
        <v>7354.9299877244457</v>
      </c>
      <c r="D13" s="48">
        <f>'25% Stretch'!P14</f>
        <v>7354.9299877244457</v>
      </c>
      <c r="E13" s="72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6">
        <f>'10% Stretch'!P15</f>
        <v>13825.60389488796</v>
      </c>
      <c r="D14" s="48">
        <f>'25% Stretch'!P15</f>
        <v>13825.60389488796</v>
      </c>
      <c r="E14" s="72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6">
        <f>'10% Stretch'!P16</f>
        <v>13404.281880032457</v>
      </c>
      <c r="D15" s="48">
        <f>'25% Stretch'!P16</f>
        <v>13404.281880032457</v>
      </c>
      <c r="E15" s="72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6">
        <f>'10% Stretch'!P17</f>
        <v>15724.153714915839</v>
      </c>
      <c r="D16" s="48">
        <f>'25% Stretch'!P17</f>
        <v>15724.153714915839</v>
      </c>
      <c r="E16" s="72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6">
        <f>'10% Stretch'!P18</f>
        <v>11313.276324823668</v>
      </c>
      <c r="D17" s="48">
        <f>'25% Stretch'!P18</f>
        <v>11313.276324823668</v>
      </c>
      <c r="E17" s="72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6">
        <f>'10% Stretch'!P19</f>
        <v>14272.933441524665</v>
      </c>
      <c r="D18" s="48">
        <f>'25% Stretch'!P19</f>
        <v>14272.933441524665</v>
      </c>
      <c r="E18" s="72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6">
        <f>'10% Stretch'!P20</f>
        <v>5617.6268647400284</v>
      </c>
      <c r="D19" s="48">
        <f>'25% Stretch'!P20</f>
        <v>5617.6268647400284</v>
      </c>
      <c r="E19" s="72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6">
        <f>'10% Stretch'!P21</f>
        <v>7901.0881551297252</v>
      </c>
      <c r="D20" s="48">
        <f>'25% Stretch'!P21</f>
        <v>7901.0881551297252</v>
      </c>
      <c r="E20" s="72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6">
        <f>'10% Stretch'!P22</f>
        <v>3635.8529430122967</v>
      </c>
      <c r="D21" s="48">
        <f>'25% Stretch'!P22</f>
        <v>3635.8529430122967</v>
      </c>
      <c r="E21" s="72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6">
        <f>'10% Stretch'!P23</f>
        <v>10330.191623494164</v>
      </c>
      <c r="D22" s="48">
        <f>'25% Stretch'!P23</f>
        <v>10330.191623494164</v>
      </c>
      <c r="E22" s="72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6">
        <f>'10% Stretch'!P24</f>
        <v>5430.3726359153616</v>
      </c>
      <c r="D23" s="48">
        <f>'25% Stretch'!P24</f>
        <v>5430.3726359153616</v>
      </c>
      <c r="E23" s="72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6">
        <f>'10% Stretch'!P25</f>
        <v>23994.54882133866</v>
      </c>
      <c r="D24" s="48">
        <f>'25% Stretch'!P25</f>
        <v>23994.54882133866</v>
      </c>
      <c r="E24" s="72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6">
        <f>'10% Stretch'!P26</f>
        <v>42439.090360568422</v>
      </c>
      <c r="D25" s="48">
        <f>'25% Stretch'!P26</f>
        <v>42439.090360568422</v>
      </c>
      <c r="E25" s="72">
        <f t="shared" si="0"/>
        <v>153381.36448245938</v>
      </c>
    </row>
    <row r="26" spans="1:5" ht="15.75" thickBot="1" x14ac:dyDescent="0.3">
      <c r="A26" s="55">
        <v>24</v>
      </c>
      <c r="B26" s="119">
        <f>Retention!Q27</f>
        <v>17847.000089683417</v>
      </c>
      <c r="C26" s="120">
        <f>'10% Stretch'!P27</f>
        <v>12031.084201984895</v>
      </c>
      <c r="D26" s="119">
        <f>'25% Stretch'!P27</f>
        <v>12031.084201984895</v>
      </c>
      <c r="E26" s="121">
        <f t="shared" si="0"/>
        <v>41909.168493653204</v>
      </c>
    </row>
    <row r="27" spans="1:5" s="10" customFormat="1" ht="15.75" thickBot="1" x14ac:dyDescent="0.3">
      <c r="A27" s="56" t="s">
        <v>12</v>
      </c>
      <c r="B27" s="71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S24" sqref="S24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143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77" t="s">
        <v>35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S1" s="42" t="s">
        <v>16</v>
      </c>
      <c r="U1" s="10" t="s">
        <v>22</v>
      </c>
    </row>
    <row r="2" spans="1:24" ht="18.75" customHeight="1" thickBot="1" x14ac:dyDescent="0.3">
      <c r="B2" s="182" t="s">
        <v>14</v>
      </c>
      <c r="C2" s="183"/>
      <c r="D2" s="183"/>
      <c r="E2" s="183"/>
      <c r="F2" s="183"/>
      <c r="G2" s="181"/>
      <c r="H2" s="182" t="s">
        <v>29</v>
      </c>
      <c r="I2" s="183"/>
      <c r="J2" s="183"/>
      <c r="K2" s="183"/>
      <c r="L2" s="183"/>
      <c r="M2" s="181"/>
      <c r="N2" s="179" t="s">
        <v>15</v>
      </c>
      <c r="O2" s="180"/>
      <c r="P2" s="180"/>
      <c r="Q2" s="181"/>
      <c r="R2" s="135"/>
      <c r="S2" s="49">
        <v>500000</v>
      </c>
      <c r="U2" s="168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78" t="s">
        <v>18</v>
      </c>
      <c r="D3" s="78" t="s">
        <v>21</v>
      </c>
      <c r="E3" s="78" t="s">
        <v>20</v>
      </c>
      <c r="F3" s="78" t="s">
        <v>23</v>
      </c>
      <c r="G3" s="16" t="s">
        <v>32</v>
      </c>
      <c r="H3" s="15" t="s">
        <v>19</v>
      </c>
      <c r="I3" s="78" t="s">
        <v>18</v>
      </c>
      <c r="J3" s="78" t="s">
        <v>21</v>
      </c>
      <c r="K3" s="78" t="s">
        <v>20</v>
      </c>
      <c r="L3" s="78" t="s">
        <v>23</v>
      </c>
      <c r="M3" s="16" t="s">
        <v>32</v>
      </c>
      <c r="N3" s="76" t="s">
        <v>26</v>
      </c>
      <c r="O3" s="16" t="s">
        <v>27</v>
      </c>
      <c r="P3" s="5" t="s">
        <v>33</v>
      </c>
      <c r="Q3" s="129" t="s">
        <v>16</v>
      </c>
      <c r="R3" s="145"/>
      <c r="S3" s="131"/>
      <c r="T3" s="131"/>
      <c r="U3" s="138"/>
      <c r="V3" s="136"/>
      <c r="W3" s="138"/>
    </row>
    <row r="4" spans="1:24" ht="15" customHeight="1" x14ac:dyDescent="0.25">
      <c r="A4" s="44">
        <v>1</v>
      </c>
      <c r="B4" s="112">
        <v>3273</v>
      </c>
      <c r="C4" s="113">
        <f t="shared" ref="C4:C28" si="0">B4-E4</f>
        <v>2438</v>
      </c>
      <c r="D4" s="114">
        <f t="shared" ref="D4:D28" si="1">C4/B4</f>
        <v>0.74488237091353493</v>
      </c>
      <c r="E4" s="113">
        <v>835</v>
      </c>
      <c r="F4" s="114">
        <f t="shared" ref="F4:F28" si="2">E4/B4</f>
        <v>0.25511762908646501</v>
      </c>
      <c r="G4" s="115">
        <f t="shared" ref="G4:G28" si="3">E4/$E$28</f>
        <v>2.4961884547547157E-2</v>
      </c>
      <c r="H4" s="122">
        <v>4363</v>
      </c>
      <c r="I4" s="123">
        <f t="shared" ref="I4:I28" si="4">H4-K4</f>
        <v>1475</v>
      </c>
      <c r="J4" s="124">
        <f t="shared" ref="J4:J28" si="5">I4/H4</f>
        <v>0.33807013522805407</v>
      </c>
      <c r="K4" s="123">
        <v>2888</v>
      </c>
      <c r="L4" s="124">
        <f t="shared" ref="L4:L28" si="6">K4/H4</f>
        <v>0.66192986477194593</v>
      </c>
      <c r="M4" s="125">
        <f t="shared" ref="M4:M28" si="7">K4/$K$28</f>
        <v>6.3058145374353156E-2</v>
      </c>
      <c r="N4" s="47">
        <f t="shared" ref="N4:N28" si="8">E4*$U$2</f>
        <v>167</v>
      </c>
      <c r="O4" s="80">
        <f t="shared" ref="O4:O28" si="9">E4+N4</f>
        <v>1002</v>
      </c>
      <c r="P4" s="140">
        <f>K4/O4</f>
        <v>2.882235528942116</v>
      </c>
      <c r="Q4" s="130">
        <f>G4*$S$2</f>
        <v>12480.942273773579</v>
      </c>
      <c r="R4" s="136"/>
      <c r="S4" s="131"/>
      <c r="T4" s="131"/>
      <c r="U4" s="136"/>
      <c r="V4" s="136"/>
      <c r="W4" s="137"/>
      <c r="X4" s="30"/>
    </row>
    <row r="5" spans="1:24" ht="15" customHeight="1" x14ac:dyDescent="0.25">
      <c r="A5" s="45">
        <v>2</v>
      </c>
      <c r="B5" s="86">
        <v>2656</v>
      </c>
      <c r="C5" s="87">
        <f t="shared" si="0"/>
        <v>1550</v>
      </c>
      <c r="D5" s="88">
        <f t="shared" si="1"/>
        <v>0.58358433734939763</v>
      </c>
      <c r="E5" s="87">
        <v>1106</v>
      </c>
      <c r="F5" s="88">
        <f t="shared" si="2"/>
        <v>0.41641566265060243</v>
      </c>
      <c r="G5" s="116">
        <f t="shared" si="3"/>
        <v>3.306328659830797E-2</v>
      </c>
      <c r="H5" s="103">
        <v>3224</v>
      </c>
      <c r="I5" s="104">
        <f t="shared" si="4"/>
        <v>1830</v>
      </c>
      <c r="J5" s="105">
        <f t="shared" si="5"/>
        <v>0.56761786600496278</v>
      </c>
      <c r="K5" s="104">
        <v>1394</v>
      </c>
      <c r="L5" s="105">
        <f t="shared" si="6"/>
        <v>0.43238213399503722</v>
      </c>
      <c r="M5" s="126">
        <f t="shared" si="7"/>
        <v>3.0437345793576279E-2</v>
      </c>
      <c r="N5" s="65">
        <f t="shared" si="8"/>
        <v>221.20000000000002</v>
      </c>
      <c r="O5" s="57">
        <f t="shared" si="9"/>
        <v>1327.2</v>
      </c>
      <c r="P5" s="140">
        <f t="shared" ref="P5:P28" si="10">K5/O5</f>
        <v>1.0503315250150693</v>
      </c>
      <c r="Q5" s="171">
        <f t="shared" ref="Q5:Q27" si="11">G5*$S$2</f>
        <v>16531.643299153984</v>
      </c>
      <c r="R5" s="136"/>
      <c r="S5" s="131"/>
      <c r="T5" s="131"/>
      <c r="U5" s="136"/>
      <c r="V5" s="136"/>
      <c r="W5" s="137"/>
      <c r="X5" s="30"/>
    </row>
    <row r="6" spans="1:24" ht="15" customHeight="1" x14ac:dyDescent="0.25">
      <c r="A6" s="45">
        <v>3</v>
      </c>
      <c r="B6" s="86">
        <v>800</v>
      </c>
      <c r="C6" s="87">
        <f t="shared" si="0"/>
        <v>487</v>
      </c>
      <c r="D6" s="88">
        <f t="shared" si="1"/>
        <v>0.60875000000000001</v>
      </c>
      <c r="E6" s="87">
        <v>313</v>
      </c>
      <c r="F6" s="88">
        <f t="shared" si="2"/>
        <v>0.39124999999999999</v>
      </c>
      <c r="G6" s="116">
        <f t="shared" si="3"/>
        <v>9.3569698962661808E-3</v>
      </c>
      <c r="H6" s="103">
        <v>511</v>
      </c>
      <c r="I6" s="104">
        <f t="shared" si="4"/>
        <v>165</v>
      </c>
      <c r="J6" s="105">
        <f t="shared" si="5"/>
        <v>0.32289628180039137</v>
      </c>
      <c r="K6" s="104">
        <v>346</v>
      </c>
      <c r="L6" s="105">
        <f t="shared" si="6"/>
        <v>0.67710371819960857</v>
      </c>
      <c r="M6" s="126">
        <f t="shared" si="7"/>
        <v>7.5547501037140545E-3</v>
      </c>
      <c r="N6" s="65">
        <f t="shared" si="8"/>
        <v>62.6</v>
      </c>
      <c r="O6" s="57">
        <f t="shared" si="9"/>
        <v>375.6</v>
      </c>
      <c r="P6" s="140">
        <f t="shared" si="10"/>
        <v>0.92119275825346103</v>
      </c>
      <c r="Q6" s="147">
        <f t="shared" si="11"/>
        <v>4678.4849481330903</v>
      </c>
      <c r="R6" s="136"/>
      <c r="S6" s="131"/>
      <c r="T6" s="131"/>
      <c r="U6" s="136"/>
      <c r="V6" s="136"/>
      <c r="W6" s="137"/>
      <c r="X6" s="30"/>
    </row>
    <row r="7" spans="1:24" ht="15" customHeight="1" x14ac:dyDescent="0.25">
      <c r="A7" s="45">
        <v>4</v>
      </c>
      <c r="B7" s="86">
        <v>2235</v>
      </c>
      <c r="C7" s="87">
        <f t="shared" si="0"/>
        <v>1444</v>
      </c>
      <c r="D7" s="88">
        <f t="shared" si="1"/>
        <v>0.64608501118568229</v>
      </c>
      <c r="E7" s="87">
        <v>791</v>
      </c>
      <c r="F7" s="88">
        <f t="shared" si="2"/>
        <v>0.35391498881431765</v>
      </c>
      <c r="G7" s="116">
        <f t="shared" si="3"/>
        <v>2.3646527757017727E-2</v>
      </c>
      <c r="H7" s="103">
        <v>2687</v>
      </c>
      <c r="I7" s="104">
        <f t="shared" si="4"/>
        <v>1704</v>
      </c>
      <c r="J7" s="105">
        <f t="shared" si="5"/>
        <v>0.634164495720134</v>
      </c>
      <c r="K7" s="104">
        <v>983</v>
      </c>
      <c r="L7" s="105">
        <f t="shared" si="6"/>
        <v>0.365835504279866</v>
      </c>
      <c r="M7" s="126">
        <f t="shared" si="7"/>
        <v>2.1463350728181837E-2</v>
      </c>
      <c r="N7" s="65">
        <f t="shared" si="8"/>
        <v>158.20000000000002</v>
      </c>
      <c r="O7" s="57">
        <f t="shared" si="9"/>
        <v>949.2</v>
      </c>
      <c r="P7" s="140">
        <f t="shared" si="10"/>
        <v>1.0356089338390222</v>
      </c>
      <c r="Q7" s="130">
        <f t="shared" si="11"/>
        <v>11823.263878508864</v>
      </c>
      <c r="R7" s="136"/>
      <c r="S7" s="131"/>
      <c r="T7" s="131"/>
      <c r="U7" s="136"/>
      <c r="V7" s="136"/>
      <c r="W7" s="137"/>
      <c r="X7" s="30"/>
    </row>
    <row r="8" spans="1:24" ht="15" customHeight="1" x14ac:dyDescent="0.25">
      <c r="A8" s="45">
        <v>5</v>
      </c>
      <c r="B8" s="86">
        <v>2342</v>
      </c>
      <c r="C8" s="87">
        <f t="shared" si="0"/>
        <v>1314</v>
      </c>
      <c r="D8" s="88">
        <f t="shared" si="1"/>
        <v>0.56105892399658408</v>
      </c>
      <c r="E8" s="87">
        <v>1028</v>
      </c>
      <c r="F8" s="88">
        <f t="shared" si="2"/>
        <v>0.43894107600341586</v>
      </c>
      <c r="G8" s="116">
        <f t="shared" si="3"/>
        <v>3.0731517742369437E-2</v>
      </c>
      <c r="H8" s="103">
        <v>2520</v>
      </c>
      <c r="I8" s="104">
        <f t="shared" si="4"/>
        <v>801</v>
      </c>
      <c r="J8" s="105">
        <f t="shared" si="5"/>
        <v>0.31785714285714284</v>
      </c>
      <c r="K8" s="104">
        <v>1719</v>
      </c>
      <c r="L8" s="105">
        <f t="shared" si="6"/>
        <v>0.68214285714285716</v>
      </c>
      <c r="M8" s="126">
        <f t="shared" si="7"/>
        <v>3.7533570601978213E-2</v>
      </c>
      <c r="N8" s="65">
        <f t="shared" si="8"/>
        <v>205.60000000000002</v>
      </c>
      <c r="O8" s="57">
        <f t="shared" si="9"/>
        <v>1233.5999999999999</v>
      </c>
      <c r="P8" s="140">
        <f t="shared" si="10"/>
        <v>1.3934824902723737</v>
      </c>
      <c r="Q8" s="130">
        <f t="shared" si="11"/>
        <v>15365.758871184718</v>
      </c>
      <c r="R8" s="136"/>
      <c r="S8" s="131"/>
      <c r="T8" s="131"/>
      <c r="U8" s="136"/>
      <c r="V8" s="136"/>
      <c r="W8" s="137"/>
      <c r="X8" s="30"/>
    </row>
    <row r="9" spans="1:24" ht="15" customHeight="1" x14ac:dyDescent="0.25">
      <c r="A9" s="45">
        <v>6</v>
      </c>
      <c r="B9" s="86">
        <v>643</v>
      </c>
      <c r="C9" s="87">
        <f t="shared" si="0"/>
        <v>378</v>
      </c>
      <c r="D9" s="88">
        <f t="shared" si="1"/>
        <v>0.58786936236391918</v>
      </c>
      <c r="E9" s="87">
        <v>265</v>
      </c>
      <c r="F9" s="88">
        <f t="shared" si="2"/>
        <v>0.41213063763608088</v>
      </c>
      <c r="G9" s="116">
        <f t="shared" si="3"/>
        <v>7.9220352156886189E-3</v>
      </c>
      <c r="H9" s="103">
        <v>829</v>
      </c>
      <c r="I9" s="104">
        <f t="shared" si="4"/>
        <v>401</v>
      </c>
      <c r="J9" s="105">
        <f t="shared" si="5"/>
        <v>0.48371531966224368</v>
      </c>
      <c r="K9" s="104">
        <v>428</v>
      </c>
      <c r="L9" s="105">
        <f t="shared" si="6"/>
        <v>0.51628468033775632</v>
      </c>
      <c r="M9" s="126">
        <f t="shared" si="7"/>
        <v>9.3451822092185423E-3</v>
      </c>
      <c r="N9" s="65">
        <f t="shared" si="8"/>
        <v>53</v>
      </c>
      <c r="O9" s="57">
        <f t="shared" si="9"/>
        <v>318</v>
      </c>
      <c r="P9" s="140">
        <f t="shared" si="10"/>
        <v>1.3459119496855345</v>
      </c>
      <c r="Q9" s="130">
        <f t="shared" si="11"/>
        <v>3961.0176078443096</v>
      </c>
      <c r="R9" s="136"/>
      <c r="S9" s="131"/>
      <c r="T9" s="131"/>
      <c r="U9" s="136"/>
      <c r="V9" s="136"/>
      <c r="W9" s="137"/>
      <c r="X9" s="30"/>
    </row>
    <row r="10" spans="1:24" ht="15" customHeight="1" x14ac:dyDescent="0.25">
      <c r="A10" s="45">
        <v>7</v>
      </c>
      <c r="B10" s="86">
        <v>457</v>
      </c>
      <c r="C10" s="87">
        <f t="shared" si="0"/>
        <v>202</v>
      </c>
      <c r="D10" s="88">
        <f t="shared" si="1"/>
        <v>0.44201312910284463</v>
      </c>
      <c r="E10" s="87">
        <v>255</v>
      </c>
      <c r="F10" s="88">
        <f t="shared" si="2"/>
        <v>0.55798687089715537</v>
      </c>
      <c r="G10" s="116">
        <f t="shared" si="3"/>
        <v>7.6230904905682942E-3</v>
      </c>
      <c r="H10" s="103">
        <v>457</v>
      </c>
      <c r="I10" s="104">
        <f t="shared" si="4"/>
        <v>236</v>
      </c>
      <c r="J10" s="105">
        <f t="shared" si="5"/>
        <v>0.51641137855579866</v>
      </c>
      <c r="K10" s="104">
        <v>221</v>
      </c>
      <c r="L10" s="105">
        <f t="shared" si="6"/>
        <v>0.48358862144420134</v>
      </c>
      <c r="M10" s="126">
        <f t="shared" si="7"/>
        <v>4.8254328697133128E-3</v>
      </c>
      <c r="N10" s="65">
        <f t="shared" si="8"/>
        <v>51</v>
      </c>
      <c r="O10" s="57">
        <f t="shared" si="9"/>
        <v>306</v>
      </c>
      <c r="P10" s="140">
        <f t="shared" si="10"/>
        <v>0.72222222222222221</v>
      </c>
      <c r="Q10" s="147">
        <f t="shared" si="11"/>
        <v>3811.5452452841473</v>
      </c>
      <c r="R10" s="136"/>
      <c r="S10" s="131"/>
      <c r="T10" s="131"/>
      <c r="U10" s="136"/>
      <c r="V10" s="136"/>
      <c r="W10" s="137"/>
      <c r="X10" s="30"/>
    </row>
    <row r="11" spans="1:24" ht="15" customHeight="1" x14ac:dyDescent="0.25">
      <c r="A11" s="45">
        <v>8</v>
      </c>
      <c r="B11" s="86">
        <v>5504</v>
      </c>
      <c r="C11" s="87">
        <f t="shared" si="0"/>
        <v>3686</v>
      </c>
      <c r="D11" s="88">
        <f t="shared" si="1"/>
        <v>0.66969476744186052</v>
      </c>
      <c r="E11" s="87">
        <v>1818</v>
      </c>
      <c r="F11" s="88">
        <f t="shared" si="2"/>
        <v>0.33030523255813954</v>
      </c>
      <c r="G11" s="116">
        <f t="shared" si="3"/>
        <v>5.4348151026875131E-2</v>
      </c>
      <c r="H11" s="103">
        <v>7348</v>
      </c>
      <c r="I11" s="104">
        <f t="shared" si="4"/>
        <v>4642</v>
      </c>
      <c r="J11" s="105">
        <f t="shared" si="5"/>
        <v>0.63173652694610782</v>
      </c>
      <c r="K11" s="104">
        <v>2706</v>
      </c>
      <c r="L11" s="105">
        <f t="shared" si="6"/>
        <v>0.36826347305389223</v>
      </c>
      <c r="M11" s="126">
        <f t="shared" si="7"/>
        <v>5.9084259481648069E-2</v>
      </c>
      <c r="N11" s="65">
        <f t="shared" si="8"/>
        <v>363.6</v>
      </c>
      <c r="O11" s="57">
        <f t="shared" si="9"/>
        <v>2181.6</v>
      </c>
      <c r="P11" s="140">
        <f t="shared" si="10"/>
        <v>1.2403740374037404</v>
      </c>
      <c r="Q11" s="130">
        <f t="shared" si="11"/>
        <v>27174.075513437565</v>
      </c>
      <c r="R11" s="136"/>
      <c r="S11" s="131"/>
      <c r="T11" s="131"/>
      <c r="U11" s="136"/>
      <c r="V11" s="136"/>
      <c r="W11" s="137"/>
      <c r="X11" s="30"/>
    </row>
    <row r="12" spans="1:24" ht="15" customHeight="1" x14ac:dyDescent="0.25">
      <c r="A12" s="45">
        <v>9</v>
      </c>
      <c r="B12" s="86">
        <v>1842</v>
      </c>
      <c r="C12" s="87">
        <f t="shared" si="0"/>
        <v>1352</v>
      </c>
      <c r="D12" s="88">
        <f t="shared" si="1"/>
        <v>0.73398479913137893</v>
      </c>
      <c r="E12" s="87">
        <v>490</v>
      </c>
      <c r="F12" s="88">
        <f t="shared" si="2"/>
        <v>0.26601520086862107</v>
      </c>
      <c r="G12" s="116">
        <f t="shared" si="3"/>
        <v>1.4648291530895937E-2</v>
      </c>
      <c r="H12" s="103">
        <v>1450</v>
      </c>
      <c r="I12" s="104">
        <f t="shared" si="4"/>
        <v>1026</v>
      </c>
      <c r="J12" s="105">
        <f t="shared" si="5"/>
        <v>0.70758620689655172</v>
      </c>
      <c r="K12" s="104">
        <v>424</v>
      </c>
      <c r="L12" s="105">
        <f t="shared" si="6"/>
        <v>0.29241379310344828</v>
      </c>
      <c r="M12" s="126">
        <f t="shared" si="7"/>
        <v>9.2578440577305177E-3</v>
      </c>
      <c r="N12" s="65">
        <f t="shared" si="8"/>
        <v>98</v>
      </c>
      <c r="O12" s="57">
        <f t="shared" si="9"/>
        <v>588</v>
      </c>
      <c r="P12" s="140">
        <f t="shared" si="10"/>
        <v>0.72108843537414968</v>
      </c>
      <c r="Q12" s="147">
        <f t="shared" si="11"/>
        <v>7324.1457654479691</v>
      </c>
      <c r="R12" s="136"/>
      <c r="S12" s="131"/>
      <c r="T12" s="131"/>
      <c r="U12" s="136"/>
      <c r="V12" s="136"/>
      <c r="W12" s="137"/>
      <c r="X12" s="30"/>
    </row>
    <row r="13" spans="1:24" ht="15" customHeight="1" x14ac:dyDescent="0.25">
      <c r="A13" s="45">
        <v>10</v>
      </c>
      <c r="B13" s="86">
        <v>3121</v>
      </c>
      <c r="C13" s="87">
        <f t="shared" si="0"/>
        <v>1893</v>
      </c>
      <c r="D13" s="88">
        <f t="shared" si="1"/>
        <v>0.60653636654918297</v>
      </c>
      <c r="E13" s="87">
        <v>1228</v>
      </c>
      <c r="F13" s="88">
        <f t="shared" si="2"/>
        <v>0.39346363345081703</v>
      </c>
      <c r="G13" s="116">
        <f t="shared" si="3"/>
        <v>3.671041224477594E-2</v>
      </c>
      <c r="H13" s="103">
        <v>2997</v>
      </c>
      <c r="I13" s="104">
        <f t="shared" si="4"/>
        <v>1338</v>
      </c>
      <c r="J13" s="105">
        <f t="shared" si="5"/>
        <v>0.44644644644644643</v>
      </c>
      <c r="K13" s="104">
        <v>1659</v>
      </c>
      <c r="L13" s="105">
        <f t="shared" si="6"/>
        <v>0.55355355355355351</v>
      </c>
      <c r="M13" s="126">
        <f t="shared" si="7"/>
        <v>3.6223498329657849E-2</v>
      </c>
      <c r="N13" s="65">
        <f t="shared" si="8"/>
        <v>245.60000000000002</v>
      </c>
      <c r="O13" s="57">
        <f t="shared" si="9"/>
        <v>1473.6</v>
      </c>
      <c r="P13" s="140">
        <f t="shared" si="10"/>
        <v>1.1258143322475571</v>
      </c>
      <c r="Q13" s="171">
        <f t="shared" si="11"/>
        <v>18355.206122387972</v>
      </c>
      <c r="R13" s="136"/>
      <c r="S13" s="131"/>
      <c r="T13" s="131"/>
      <c r="U13" s="136"/>
      <c r="V13" s="136"/>
      <c r="W13" s="137"/>
      <c r="X13" s="30"/>
    </row>
    <row r="14" spans="1:24" ht="15" customHeight="1" x14ac:dyDescent="0.25">
      <c r="A14" s="45">
        <v>11</v>
      </c>
      <c r="B14" s="86">
        <v>2589</v>
      </c>
      <c r="C14" s="87">
        <f t="shared" si="0"/>
        <v>1616</v>
      </c>
      <c r="D14" s="88">
        <f t="shared" si="1"/>
        <v>0.62417921977597524</v>
      </c>
      <c r="E14" s="87">
        <v>973</v>
      </c>
      <c r="F14" s="88">
        <f t="shared" si="2"/>
        <v>0.37582078022402471</v>
      </c>
      <c r="G14" s="116">
        <f t="shared" si="3"/>
        <v>2.9087321754207647E-2</v>
      </c>
      <c r="H14" s="103">
        <v>2928</v>
      </c>
      <c r="I14" s="104">
        <f t="shared" si="4"/>
        <v>2261</v>
      </c>
      <c r="J14" s="105">
        <f t="shared" si="5"/>
        <v>0.77219945355191255</v>
      </c>
      <c r="K14" s="104">
        <v>667</v>
      </c>
      <c r="L14" s="105">
        <f t="shared" si="6"/>
        <v>0.22780054644808742</v>
      </c>
      <c r="M14" s="126">
        <f t="shared" si="7"/>
        <v>1.4563636760627961E-2</v>
      </c>
      <c r="N14" s="65">
        <f t="shared" si="8"/>
        <v>194.60000000000002</v>
      </c>
      <c r="O14" s="57">
        <f t="shared" si="9"/>
        <v>1167.5999999999999</v>
      </c>
      <c r="P14" s="140">
        <f t="shared" si="10"/>
        <v>0.57125727989037345</v>
      </c>
      <c r="Q14" s="147">
        <f t="shared" si="11"/>
        <v>14543.660877103823</v>
      </c>
      <c r="R14" s="136"/>
      <c r="S14" s="131"/>
      <c r="T14" s="131"/>
      <c r="U14" s="136"/>
      <c r="V14" s="136"/>
      <c r="W14" s="137"/>
      <c r="X14" s="30"/>
    </row>
    <row r="15" spans="1:24" ht="15" customHeight="1" x14ac:dyDescent="0.25">
      <c r="A15" s="45">
        <v>12</v>
      </c>
      <c r="B15" s="86">
        <v>7865</v>
      </c>
      <c r="C15" s="87">
        <f t="shared" si="0"/>
        <v>4867</v>
      </c>
      <c r="D15" s="88">
        <f t="shared" si="1"/>
        <v>0.6188175460902734</v>
      </c>
      <c r="E15" s="87">
        <v>2998</v>
      </c>
      <c r="F15" s="88">
        <f t="shared" si="2"/>
        <v>0.38118245390972666</v>
      </c>
      <c r="G15" s="116">
        <f t="shared" si="3"/>
        <v>8.9623628591073506E-2</v>
      </c>
      <c r="H15" s="103">
        <v>9903</v>
      </c>
      <c r="I15" s="104">
        <f t="shared" si="4"/>
        <v>6208</v>
      </c>
      <c r="J15" s="105">
        <f t="shared" si="5"/>
        <v>0.62688074320912857</v>
      </c>
      <c r="K15" s="104">
        <v>3695</v>
      </c>
      <c r="L15" s="105">
        <f t="shared" si="6"/>
        <v>0.37311925679087143</v>
      </c>
      <c r="M15" s="126">
        <f t="shared" si="7"/>
        <v>8.067861743706195E-2</v>
      </c>
      <c r="N15" s="65">
        <f t="shared" si="8"/>
        <v>599.6</v>
      </c>
      <c r="O15" s="57">
        <f t="shared" si="9"/>
        <v>3597.6</v>
      </c>
      <c r="P15" s="140">
        <f t="shared" si="10"/>
        <v>1.0270736046253057</v>
      </c>
      <c r="Q15" s="130">
        <f t="shared" si="11"/>
        <v>44811.814295536751</v>
      </c>
      <c r="R15" s="136"/>
      <c r="S15" s="131"/>
      <c r="T15" s="131"/>
      <c r="U15" s="136"/>
      <c r="V15" s="136"/>
      <c r="W15" s="137"/>
      <c r="X15" s="30"/>
    </row>
    <row r="16" spans="1:24" ht="15" customHeight="1" x14ac:dyDescent="0.25">
      <c r="A16" s="45">
        <v>13</v>
      </c>
      <c r="B16" s="86">
        <v>4483</v>
      </c>
      <c r="C16" s="87">
        <f t="shared" si="0"/>
        <v>2822</v>
      </c>
      <c r="D16" s="88">
        <f t="shared" si="1"/>
        <v>0.62948918135177334</v>
      </c>
      <c r="E16" s="87">
        <v>1661</v>
      </c>
      <c r="F16" s="88">
        <f t="shared" si="2"/>
        <v>0.37051081864822666</v>
      </c>
      <c r="G16" s="116">
        <f t="shared" si="3"/>
        <v>4.9654718842486026E-2</v>
      </c>
      <c r="H16" s="103">
        <v>2991</v>
      </c>
      <c r="I16" s="104">
        <f t="shared" si="4"/>
        <v>835</v>
      </c>
      <c r="J16" s="105">
        <f t="shared" si="5"/>
        <v>0.27917084587094615</v>
      </c>
      <c r="K16" s="104">
        <v>2156</v>
      </c>
      <c r="L16" s="105">
        <f t="shared" si="6"/>
        <v>0.7208291541290538</v>
      </c>
      <c r="M16" s="126">
        <f t="shared" si="7"/>
        <v>4.7075263652044806E-2</v>
      </c>
      <c r="N16" s="65">
        <f t="shared" si="8"/>
        <v>332.20000000000005</v>
      </c>
      <c r="O16" s="57">
        <f t="shared" si="9"/>
        <v>1993.2</v>
      </c>
      <c r="P16" s="140">
        <f t="shared" si="10"/>
        <v>1.0816777041942605</v>
      </c>
      <c r="Q16" s="130">
        <f t="shared" si="11"/>
        <v>24827.359421243014</v>
      </c>
      <c r="R16" s="136"/>
      <c r="S16" s="131"/>
      <c r="T16" s="131"/>
      <c r="U16" s="136"/>
      <c r="V16" s="136"/>
      <c r="W16" s="137"/>
      <c r="X16" s="30"/>
    </row>
    <row r="17" spans="1:24" ht="15" customHeight="1" x14ac:dyDescent="0.25">
      <c r="A17" s="45">
        <v>14</v>
      </c>
      <c r="B17" s="86">
        <v>5374</v>
      </c>
      <c r="C17" s="87">
        <f t="shared" si="0"/>
        <v>3669</v>
      </c>
      <c r="D17" s="88">
        <f t="shared" si="1"/>
        <v>0.68273167100855969</v>
      </c>
      <c r="E17" s="87">
        <v>1705</v>
      </c>
      <c r="F17" s="88">
        <f t="shared" si="2"/>
        <v>0.31726832899144025</v>
      </c>
      <c r="G17" s="116">
        <f t="shared" si="3"/>
        <v>5.0970075633015456E-2</v>
      </c>
      <c r="H17" s="103">
        <v>6815</v>
      </c>
      <c r="I17" s="104">
        <f t="shared" si="4"/>
        <v>3595</v>
      </c>
      <c r="J17" s="105">
        <f t="shared" si="5"/>
        <v>0.52751283932501836</v>
      </c>
      <c r="K17" s="104">
        <v>3220</v>
      </c>
      <c r="L17" s="105">
        <f t="shared" si="6"/>
        <v>0.47248716067498164</v>
      </c>
      <c r="M17" s="126">
        <f t="shared" si="7"/>
        <v>7.0307211947859119E-2</v>
      </c>
      <c r="N17" s="65">
        <f t="shared" si="8"/>
        <v>341</v>
      </c>
      <c r="O17" s="57">
        <f t="shared" si="9"/>
        <v>2046</v>
      </c>
      <c r="P17" s="140">
        <f t="shared" si="10"/>
        <v>1.573802541544477</v>
      </c>
      <c r="Q17" s="130">
        <f t="shared" si="11"/>
        <v>25485.037816507727</v>
      </c>
      <c r="R17" s="136"/>
      <c r="S17" s="131"/>
      <c r="T17" s="131"/>
      <c r="U17" s="136"/>
      <c r="V17" s="136"/>
      <c r="W17" s="137"/>
      <c r="X17" s="30"/>
    </row>
    <row r="18" spans="1:24" ht="15" customHeight="1" x14ac:dyDescent="0.25">
      <c r="A18" s="45">
        <v>15</v>
      </c>
      <c r="B18" s="86">
        <v>7791</v>
      </c>
      <c r="C18" s="87">
        <f t="shared" si="0"/>
        <v>5389</v>
      </c>
      <c r="D18" s="88">
        <f t="shared" si="1"/>
        <v>0.69169554614298545</v>
      </c>
      <c r="E18" s="87">
        <v>2402</v>
      </c>
      <c r="F18" s="88">
        <f t="shared" si="2"/>
        <v>0.30830445385701449</v>
      </c>
      <c r="G18" s="116">
        <f t="shared" si="3"/>
        <v>7.1806522973902123E-2</v>
      </c>
      <c r="H18" s="103">
        <v>10110</v>
      </c>
      <c r="I18" s="104">
        <f t="shared" si="4"/>
        <v>7139</v>
      </c>
      <c r="J18" s="105">
        <f t="shared" si="5"/>
        <v>0.70613254203758657</v>
      </c>
      <c r="K18" s="104">
        <v>2971</v>
      </c>
      <c r="L18" s="105">
        <f t="shared" si="6"/>
        <v>0.29386745796241343</v>
      </c>
      <c r="M18" s="126">
        <f t="shared" si="7"/>
        <v>6.4870412017729639E-2</v>
      </c>
      <c r="N18" s="65">
        <f t="shared" si="8"/>
        <v>480.40000000000003</v>
      </c>
      <c r="O18" s="57">
        <f t="shared" si="9"/>
        <v>2882.4</v>
      </c>
      <c r="P18" s="140">
        <f t="shared" si="10"/>
        <v>1.0307382736608381</v>
      </c>
      <c r="Q18" s="130">
        <f t="shared" si="11"/>
        <v>35903.261486951058</v>
      </c>
      <c r="R18" s="166"/>
      <c r="S18" s="131"/>
      <c r="T18" s="131"/>
      <c r="U18" s="136"/>
      <c r="V18" s="136"/>
      <c r="W18" s="137"/>
      <c r="X18" s="30"/>
    </row>
    <row r="19" spans="1:24" ht="15" customHeight="1" x14ac:dyDescent="0.25">
      <c r="A19" s="45">
        <v>16</v>
      </c>
      <c r="B19" s="86">
        <v>3707</v>
      </c>
      <c r="C19" s="87">
        <f t="shared" si="0"/>
        <v>2789</v>
      </c>
      <c r="D19" s="88">
        <f t="shared" si="1"/>
        <v>0.75236039924467224</v>
      </c>
      <c r="E19" s="87">
        <v>918</v>
      </c>
      <c r="F19" s="88">
        <f t="shared" si="2"/>
        <v>0.24763960075532776</v>
      </c>
      <c r="G19" s="116">
        <f t="shared" si="3"/>
        <v>2.7443125766045857E-2</v>
      </c>
      <c r="H19" s="103">
        <v>3978</v>
      </c>
      <c r="I19" s="104">
        <f t="shared" si="4"/>
        <v>2556</v>
      </c>
      <c r="J19" s="105">
        <f t="shared" si="5"/>
        <v>0.64253393665158376</v>
      </c>
      <c r="K19" s="104">
        <v>1422</v>
      </c>
      <c r="L19" s="105">
        <f t="shared" si="6"/>
        <v>0.3574660633484163</v>
      </c>
      <c r="M19" s="126">
        <f t="shared" si="7"/>
        <v>3.1048712853992445E-2</v>
      </c>
      <c r="N19" s="65">
        <f t="shared" si="8"/>
        <v>183.60000000000002</v>
      </c>
      <c r="O19" s="57">
        <f t="shared" si="9"/>
        <v>1101.5999999999999</v>
      </c>
      <c r="P19" s="140">
        <f t="shared" si="10"/>
        <v>1.2908496732026145</v>
      </c>
      <c r="Q19" s="130">
        <f t="shared" si="11"/>
        <v>13721.562883022929</v>
      </c>
      <c r="R19" s="166"/>
      <c r="S19" s="131"/>
      <c r="T19" s="131"/>
      <c r="U19" s="136"/>
      <c r="V19" s="136"/>
      <c r="W19" s="137"/>
      <c r="X19" s="30"/>
    </row>
    <row r="20" spans="1:24" ht="15" customHeight="1" x14ac:dyDescent="0.25">
      <c r="A20" s="45">
        <v>17</v>
      </c>
      <c r="B20" s="86">
        <v>3007</v>
      </c>
      <c r="C20" s="87">
        <f t="shared" si="0"/>
        <v>1811</v>
      </c>
      <c r="D20" s="88">
        <f t="shared" si="1"/>
        <v>0.60226139008979052</v>
      </c>
      <c r="E20" s="87">
        <v>1196</v>
      </c>
      <c r="F20" s="88">
        <f t="shared" si="2"/>
        <v>0.39773860991020948</v>
      </c>
      <c r="G20" s="116">
        <f t="shared" si="3"/>
        <v>3.5753789124390901E-2</v>
      </c>
      <c r="H20" s="103">
        <v>3667</v>
      </c>
      <c r="I20" s="104">
        <f t="shared" si="4"/>
        <v>2194</v>
      </c>
      <c r="J20" s="105">
        <f t="shared" si="5"/>
        <v>0.59830924461412593</v>
      </c>
      <c r="K20" s="104">
        <v>1473</v>
      </c>
      <c r="L20" s="105">
        <f t="shared" si="6"/>
        <v>0.40169075538587401</v>
      </c>
      <c r="M20" s="126">
        <f t="shared" si="7"/>
        <v>3.2162274285464747E-2</v>
      </c>
      <c r="N20" s="65">
        <f t="shared" si="8"/>
        <v>239.20000000000002</v>
      </c>
      <c r="O20" s="57">
        <f t="shared" si="9"/>
        <v>1435.2</v>
      </c>
      <c r="P20" s="140">
        <f t="shared" si="10"/>
        <v>1.0263377926421404</v>
      </c>
      <c r="Q20" s="171">
        <f t="shared" si="11"/>
        <v>17876.894562195452</v>
      </c>
      <c r="R20" s="136"/>
      <c r="S20" s="131"/>
      <c r="T20" s="131"/>
      <c r="U20" s="136"/>
      <c r="V20" s="136"/>
      <c r="W20" s="137"/>
      <c r="X20" s="30"/>
    </row>
    <row r="21" spans="1:24" ht="15" customHeight="1" x14ac:dyDescent="0.25">
      <c r="A21" s="45">
        <v>18</v>
      </c>
      <c r="B21" s="86">
        <v>2915</v>
      </c>
      <c r="C21" s="87">
        <f t="shared" si="0"/>
        <v>1852</v>
      </c>
      <c r="D21" s="88">
        <f t="shared" si="1"/>
        <v>0.63533447684391076</v>
      </c>
      <c r="E21" s="87">
        <v>1063</v>
      </c>
      <c r="F21" s="88">
        <f t="shared" si="2"/>
        <v>0.36466552315608919</v>
      </c>
      <c r="G21" s="116">
        <f t="shared" si="3"/>
        <v>3.1777824280290572E-2</v>
      </c>
      <c r="H21" s="103">
        <v>3895</v>
      </c>
      <c r="I21" s="104">
        <f t="shared" si="4"/>
        <v>1948</v>
      </c>
      <c r="J21" s="105">
        <f t="shared" si="5"/>
        <v>0.50012836970474972</v>
      </c>
      <c r="K21" s="104">
        <v>1947</v>
      </c>
      <c r="L21" s="105">
        <f t="shared" si="6"/>
        <v>0.49987163029525034</v>
      </c>
      <c r="M21" s="126">
        <f t="shared" si="7"/>
        <v>4.2511845236795562E-2</v>
      </c>
      <c r="N21" s="65">
        <f t="shared" si="8"/>
        <v>212.60000000000002</v>
      </c>
      <c r="O21" s="57">
        <f t="shared" si="9"/>
        <v>1275.5999999999999</v>
      </c>
      <c r="P21" s="140">
        <f t="shared" si="10"/>
        <v>1.5263405456255881</v>
      </c>
      <c r="Q21" s="130">
        <f t="shared" si="11"/>
        <v>15888.912140145287</v>
      </c>
      <c r="R21" s="136"/>
      <c r="S21" s="131"/>
      <c r="T21" s="131"/>
      <c r="U21" s="136"/>
      <c r="V21" s="136"/>
      <c r="W21" s="137"/>
      <c r="X21" s="30"/>
    </row>
    <row r="22" spans="1:24" ht="15" customHeight="1" x14ac:dyDescent="0.25">
      <c r="A22" s="45">
        <v>19</v>
      </c>
      <c r="B22" s="86">
        <v>1377</v>
      </c>
      <c r="C22" s="87">
        <f t="shared" si="0"/>
        <v>858</v>
      </c>
      <c r="D22" s="88">
        <f t="shared" si="1"/>
        <v>0.62309368191721137</v>
      </c>
      <c r="E22" s="87">
        <v>519</v>
      </c>
      <c r="F22" s="88">
        <f t="shared" si="2"/>
        <v>0.37690631808278868</v>
      </c>
      <c r="G22" s="116">
        <f t="shared" si="3"/>
        <v>1.551523123374488E-2</v>
      </c>
      <c r="H22" s="103">
        <v>1659</v>
      </c>
      <c r="I22" s="104">
        <f t="shared" si="4"/>
        <v>1065</v>
      </c>
      <c r="J22" s="105">
        <f t="shared" si="5"/>
        <v>0.64195298372513565</v>
      </c>
      <c r="K22" s="104">
        <v>594</v>
      </c>
      <c r="L22" s="105">
        <f t="shared" si="6"/>
        <v>0.35804701627486435</v>
      </c>
      <c r="M22" s="126">
        <f t="shared" si="7"/>
        <v>1.2969715495971527E-2</v>
      </c>
      <c r="N22" s="65">
        <f t="shared" si="8"/>
        <v>103.80000000000001</v>
      </c>
      <c r="O22" s="57">
        <f t="shared" si="9"/>
        <v>622.79999999999995</v>
      </c>
      <c r="P22" s="140">
        <f t="shared" si="10"/>
        <v>0.95375722543352603</v>
      </c>
      <c r="Q22" s="147">
        <f t="shared" si="11"/>
        <v>7757.6156168724401</v>
      </c>
      <c r="R22" s="136"/>
      <c r="S22" s="131"/>
      <c r="T22" s="131"/>
      <c r="U22" s="136"/>
      <c r="V22" s="136"/>
      <c r="W22" s="137"/>
      <c r="X22" s="30"/>
    </row>
    <row r="23" spans="1:24" ht="15" customHeight="1" x14ac:dyDescent="0.25">
      <c r="A23" s="45">
        <v>20</v>
      </c>
      <c r="B23" s="86">
        <v>2708</v>
      </c>
      <c r="C23" s="87">
        <f t="shared" si="0"/>
        <v>1794</v>
      </c>
      <c r="D23" s="88">
        <f t="shared" si="1"/>
        <v>0.66248153618906946</v>
      </c>
      <c r="E23" s="87">
        <v>914</v>
      </c>
      <c r="F23" s="88">
        <f t="shared" si="2"/>
        <v>0.33751846381093059</v>
      </c>
      <c r="G23" s="116">
        <f t="shared" si="3"/>
        <v>2.7323547875997729E-2</v>
      </c>
      <c r="H23" s="103">
        <v>3295</v>
      </c>
      <c r="I23" s="104">
        <f t="shared" si="4"/>
        <v>1163</v>
      </c>
      <c r="J23" s="105">
        <f t="shared" si="5"/>
        <v>0.35295902883156299</v>
      </c>
      <c r="K23" s="104">
        <v>2132</v>
      </c>
      <c r="L23" s="105">
        <f t="shared" si="6"/>
        <v>0.64704097116843706</v>
      </c>
      <c r="M23" s="126">
        <f t="shared" si="7"/>
        <v>4.6551234743116662E-2</v>
      </c>
      <c r="N23" s="65">
        <f t="shared" si="8"/>
        <v>182.8</v>
      </c>
      <c r="O23" s="57">
        <f t="shared" si="9"/>
        <v>1096.8</v>
      </c>
      <c r="P23" s="140">
        <f t="shared" si="10"/>
        <v>1.9438366156090445</v>
      </c>
      <c r="Q23" s="130">
        <f t="shared" si="11"/>
        <v>13661.773937998865</v>
      </c>
      <c r="R23" s="136"/>
      <c r="S23" s="131"/>
      <c r="T23" s="131"/>
      <c r="U23" s="136"/>
      <c r="V23" s="136"/>
      <c r="W23" s="137"/>
      <c r="X23" s="30"/>
    </row>
    <row r="24" spans="1:24" ht="15" customHeight="1" x14ac:dyDescent="0.25">
      <c r="A24" s="45">
        <v>21</v>
      </c>
      <c r="B24" s="86">
        <v>4316</v>
      </c>
      <c r="C24" s="87">
        <f t="shared" si="0"/>
        <v>3260</v>
      </c>
      <c r="D24" s="88">
        <f t="shared" si="1"/>
        <v>0.75532900834105654</v>
      </c>
      <c r="E24" s="87">
        <v>1056</v>
      </c>
      <c r="F24" s="88">
        <f t="shared" si="2"/>
        <v>0.24467099165894346</v>
      </c>
      <c r="G24" s="116">
        <f t="shared" si="3"/>
        <v>3.1568562972706347E-2</v>
      </c>
      <c r="H24" s="103">
        <v>6032</v>
      </c>
      <c r="I24" s="104">
        <f t="shared" si="4"/>
        <v>3963</v>
      </c>
      <c r="J24" s="105">
        <f t="shared" si="5"/>
        <v>0.6569960212201591</v>
      </c>
      <c r="K24" s="104">
        <v>2069</v>
      </c>
      <c r="L24" s="105">
        <f t="shared" si="6"/>
        <v>0.34300397877984085</v>
      </c>
      <c r="M24" s="126">
        <f t="shared" si="7"/>
        <v>4.5175658857180286E-2</v>
      </c>
      <c r="N24" s="65">
        <f t="shared" si="8"/>
        <v>211.20000000000002</v>
      </c>
      <c r="O24" s="57">
        <f t="shared" si="9"/>
        <v>1267.2</v>
      </c>
      <c r="P24" s="140">
        <f t="shared" si="10"/>
        <v>1.6327335858585859</v>
      </c>
      <c r="Q24" s="130">
        <f t="shared" si="11"/>
        <v>15784.281486353173</v>
      </c>
      <c r="R24" s="136"/>
      <c r="S24" s="131"/>
      <c r="T24" s="131"/>
      <c r="U24" s="136"/>
      <c r="V24" s="136"/>
      <c r="W24" s="137"/>
      <c r="X24" s="30"/>
    </row>
    <row r="25" spans="1:24" x14ac:dyDescent="0.25">
      <c r="A25" s="45">
        <v>22</v>
      </c>
      <c r="B25" s="86">
        <v>11322</v>
      </c>
      <c r="C25" s="87">
        <f t="shared" si="0"/>
        <v>7182</v>
      </c>
      <c r="D25" s="88">
        <f t="shared" si="1"/>
        <v>0.6343402225755167</v>
      </c>
      <c r="E25" s="87">
        <v>4140</v>
      </c>
      <c r="F25" s="88">
        <f t="shared" si="2"/>
        <v>0.3656597774244833</v>
      </c>
      <c r="G25" s="116">
        <f t="shared" si="3"/>
        <v>0.12376311619981466</v>
      </c>
      <c r="H25" s="103">
        <v>9894</v>
      </c>
      <c r="I25" s="104">
        <f t="shared" si="4"/>
        <v>5280</v>
      </c>
      <c r="J25" s="105">
        <f t="shared" si="5"/>
        <v>0.53365676167374165</v>
      </c>
      <c r="K25" s="104">
        <v>4614</v>
      </c>
      <c r="L25" s="105">
        <f t="shared" si="6"/>
        <v>0.46634323832625835</v>
      </c>
      <c r="M25" s="126">
        <f t="shared" si="7"/>
        <v>0.1007445577414354</v>
      </c>
      <c r="N25" s="65">
        <f t="shared" si="8"/>
        <v>828</v>
      </c>
      <c r="O25" s="57">
        <f t="shared" si="9"/>
        <v>4968</v>
      </c>
      <c r="P25" s="140">
        <f t="shared" si="10"/>
        <v>0.92874396135265702</v>
      </c>
      <c r="Q25" s="147">
        <f t="shared" si="11"/>
        <v>61881.558099907328</v>
      </c>
      <c r="R25" s="136"/>
      <c r="S25" s="131"/>
      <c r="T25" s="131"/>
      <c r="U25" s="136"/>
      <c r="V25" s="136"/>
      <c r="W25" s="137"/>
      <c r="X25" s="30"/>
    </row>
    <row r="26" spans="1:24" x14ac:dyDescent="0.25">
      <c r="A26" s="45">
        <v>23</v>
      </c>
      <c r="B26" s="86">
        <v>16747</v>
      </c>
      <c r="C26" s="87">
        <f t="shared" si="0"/>
        <v>12164</v>
      </c>
      <c r="D26" s="88">
        <f t="shared" si="1"/>
        <v>0.72633904579924757</v>
      </c>
      <c r="E26" s="87">
        <v>4583</v>
      </c>
      <c r="F26" s="88">
        <f t="shared" si="2"/>
        <v>0.27366095420075237</v>
      </c>
      <c r="G26" s="116">
        <f t="shared" si="3"/>
        <v>0.13700636752264506</v>
      </c>
      <c r="H26" s="103">
        <v>14273</v>
      </c>
      <c r="I26" s="104">
        <f t="shared" si="4"/>
        <v>9677</v>
      </c>
      <c r="J26" s="105">
        <f t="shared" si="5"/>
        <v>0.67799341413858338</v>
      </c>
      <c r="K26" s="104">
        <v>4596</v>
      </c>
      <c r="L26" s="105">
        <f t="shared" si="6"/>
        <v>0.32200658586141667</v>
      </c>
      <c r="M26" s="126">
        <f t="shared" si="7"/>
        <v>0.1003515360597393</v>
      </c>
      <c r="N26" s="65">
        <f t="shared" si="8"/>
        <v>916.6</v>
      </c>
      <c r="O26" s="57">
        <f t="shared" si="9"/>
        <v>5499.6</v>
      </c>
      <c r="P26" s="140">
        <f t="shared" si="10"/>
        <v>0.83569714161029884</v>
      </c>
      <c r="Q26" s="147">
        <f t="shared" si="11"/>
        <v>68503.183761322522</v>
      </c>
      <c r="R26" s="136"/>
      <c r="S26" s="131"/>
      <c r="T26" s="131"/>
      <c r="U26" s="136"/>
      <c r="V26" s="136"/>
      <c r="W26" s="137"/>
      <c r="X26" s="30"/>
    </row>
    <row r="27" spans="1:24" ht="15.75" thickBot="1" x14ac:dyDescent="0.3">
      <c r="A27" s="46">
        <v>24</v>
      </c>
      <c r="B27" s="90">
        <v>4228</v>
      </c>
      <c r="C27" s="91">
        <f t="shared" si="0"/>
        <v>3034</v>
      </c>
      <c r="D27" s="92">
        <f t="shared" si="1"/>
        <v>0.71759697256386001</v>
      </c>
      <c r="E27" s="117">
        <v>1194</v>
      </c>
      <c r="F27" s="92">
        <f t="shared" si="2"/>
        <v>0.28240302743614004</v>
      </c>
      <c r="G27" s="118">
        <f t="shared" si="3"/>
        <v>3.5694000179366837E-2</v>
      </c>
      <c r="H27" s="107">
        <v>5221</v>
      </c>
      <c r="I27" s="108">
        <f t="shared" si="4"/>
        <v>3746</v>
      </c>
      <c r="J27" s="109">
        <f t="shared" si="5"/>
        <v>0.71748707144225243</v>
      </c>
      <c r="K27" s="127">
        <v>1475</v>
      </c>
      <c r="L27" s="109">
        <f t="shared" si="6"/>
        <v>0.28251292855774757</v>
      </c>
      <c r="M27" s="128">
        <f t="shared" si="7"/>
        <v>3.2205943361208758E-2</v>
      </c>
      <c r="N27" s="77">
        <f t="shared" si="8"/>
        <v>238.8</v>
      </c>
      <c r="O27" s="58">
        <f t="shared" si="9"/>
        <v>1432.8</v>
      </c>
      <c r="P27" s="141">
        <f t="shared" si="10"/>
        <v>1.0294528196538246</v>
      </c>
      <c r="Q27" s="193">
        <f t="shared" si="11"/>
        <v>17847.000089683417</v>
      </c>
      <c r="R27" s="136"/>
      <c r="S27" s="136"/>
      <c r="T27" s="136"/>
      <c r="U27" s="136"/>
      <c r="V27" s="136"/>
      <c r="W27" s="137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11">
        <f t="shared" si="3"/>
        <v>1</v>
      </c>
      <c r="H28" s="32">
        <v>111047</v>
      </c>
      <c r="I28" s="33">
        <f t="shared" si="4"/>
        <v>65248</v>
      </c>
      <c r="J28" s="62">
        <f t="shared" si="5"/>
        <v>0.5875710284834349</v>
      </c>
      <c r="K28" s="33">
        <f>SUM(K4:K27)</f>
        <v>45799</v>
      </c>
      <c r="L28" s="62">
        <f t="shared" si="6"/>
        <v>0.41242897151656505</v>
      </c>
      <c r="M28" s="111">
        <f t="shared" si="7"/>
        <v>1</v>
      </c>
      <c r="N28" s="98">
        <f t="shared" si="8"/>
        <v>6690.2000000000007</v>
      </c>
      <c r="O28" s="59">
        <f t="shared" si="9"/>
        <v>40141.199999999997</v>
      </c>
      <c r="P28" s="63">
        <f t="shared" si="10"/>
        <v>1.1409474554821482</v>
      </c>
      <c r="Q28" s="60">
        <f>SUM(Q4:Q27)</f>
        <v>500000.00000000006</v>
      </c>
      <c r="R28" s="146"/>
      <c r="S28" s="131"/>
      <c r="T28" s="131"/>
      <c r="U28" s="137"/>
      <c r="V28" s="136"/>
      <c r="W28" s="139"/>
      <c r="X28" s="30"/>
    </row>
    <row r="29" spans="1:24" x14ac:dyDescent="0.25">
      <c r="F29" s="30"/>
      <c r="N29" s="73"/>
      <c r="O29" s="73"/>
      <c r="P29" s="73"/>
      <c r="U29" s="137"/>
      <c r="V29" s="137"/>
      <c r="W29" s="137"/>
    </row>
    <row r="30" spans="1:24" x14ac:dyDescent="0.25">
      <c r="U30" s="137"/>
      <c r="V30" s="137"/>
      <c r="W30" s="137"/>
    </row>
    <row r="31" spans="1:24" x14ac:dyDescent="0.25">
      <c r="V31" s="137"/>
      <c r="W31" s="137"/>
    </row>
  </sheetData>
  <mergeCells count="4">
    <mergeCell ref="B1:Q1"/>
    <mergeCell ref="N2:Q2"/>
    <mergeCell ref="B2:G2"/>
    <mergeCell ref="H2:M2"/>
  </mergeCells>
  <conditionalFormatting sqref="P4:P28">
    <cfRule type="cellIs" dxfId="13" priority="1" operator="greater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84" t="s">
        <v>3</v>
      </c>
      <c r="C1" s="185"/>
      <c r="D1" s="185"/>
      <c r="E1" s="185"/>
      <c r="F1" s="185"/>
      <c r="G1" s="185"/>
      <c r="H1" s="185"/>
      <c r="I1" s="186"/>
    </row>
    <row r="2" spans="1:9" ht="15.75" thickBot="1" x14ac:dyDescent="0.3">
      <c r="A2" s="10"/>
      <c r="B2" s="187" t="s">
        <v>2</v>
      </c>
      <c r="C2" s="188"/>
      <c r="D2" s="189"/>
      <c r="E2" s="187" t="s">
        <v>1</v>
      </c>
      <c r="F2" s="188"/>
      <c r="G2" s="189"/>
      <c r="H2" s="184" t="s">
        <v>6</v>
      </c>
      <c r="I2" s="186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12" priority="1" operator="greaterThanOrEqual">
      <formula>1</formula>
    </cfRule>
    <cfRule type="cellIs" dxfId="11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V36"/>
  <sheetViews>
    <sheetView workbookViewId="0">
      <selection activeCell="A17" sqref="A17:XFD17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148"/>
    <col min="18" max="18" width="9.42578125" style="29" customWidth="1"/>
    <col min="19" max="16384" width="9.140625" style="29"/>
  </cols>
  <sheetData>
    <row r="1" spans="1:22" ht="36.75" customHeight="1" thickBot="1" x14ac:dyDescent="0.3">
      <c r="B1" s="177" t="s">
        <v>36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R1" s="42" t="s">
        <v>16</v>
      </c>
    </row>
    <row r="2" spans="1:22" ht="18.75" customHeight="1" thickBot="1" x14ac:dyDescent="0.3">
      <c r="B2" s="190" t="s">
        <v>14</v>
      </c>
      <c r="C2" s="191"/>
      <c r="D2" s="191"/>
      <c r="E2" s="191"/>
      <c r="F2" s="191"/>
      <c r="G2" s="179" t="s">
        <v>29</v>
      </c>
      <c r="H2" s="180"/>
      <c r="I2" s="180"/>
      <c r="J2" s="180"/>
      <c r="K2" s="192"/>
      <c r="L2" s="182" t="s">
        <v>15</v>
      </c>
      <c r="M2" s="183"/>
      <c r="N2" s="183"/>
      <c r="O2" s="183"/>
      <c r="P2" s="181"/>
      <c r="Q2" s="144"/>
      <c r="R2" s="49">
        <v>250000</v>
      </c>
      <c r="S2" s="6"/>
    </row>
    <row r="3" spans="1:22" s="6" customFormat="1" ht="62.25" customHeight="1" thickBot="1" x14ac:dyDescent="0.3">
      <c r="A3" s="7" t="s">
        <v>0</v>
      </c>
      <c r="B3" s="15" t="s">
        <v>4</v>
      </c>
      <c r="C3" s="78" t="s">
        <v>5</v>
      </c>
      <c r="D3" s="78" t="s">
        <v>7</v>
      </c>
      <c r="E3" s="78" t="s">
        <v>8</v>
      </c>
      <c r="F3" s="64" t="s">
        <v>9</v>
      </c>
      <c r="G3" s="15" t="s">
        <v>4</v>
      </c>
      <c r="H3" s="78" t="s">
        <v>5</v>
      </c>
      <c r="I3" s="78" t="s">
        <v>7</v>
      </c>
      <c r="J3" s="78" t="s">
        <v>8</v>
      </c>
      <c r="K3" s="16" t="s">
        <v>9</v>
      </c>
      <c r="L3" s="76" t="s">
        <v>4</v>
      </c>
      <c r="M3" s="74" t="s">
        <v>30</v>
      </c>
      <c r="N3" s="16" t="s">
        <v>5</v>
      </c>
      <c r="O3" s="74" t="s">
        <v>31</v>
      </c>
      <c r="P3" s="81" t="s">
        <v>16</v>
      </c>
      <c r="Q3" s="149"/>
      <c r="R3" s="41"/>
      <c r="S3" s="133"/>
      <c r="T3" s="133"/>
      <c r="U3" s="131"/>
    </row>
    <row r="4" spans="1:22" ht="15" customHeight="1" x14ac:dyDescent="0.25">
      <c r="A4" s="44">
        <v>1</v>
      </c>
      <c r="B4" s="82">
        <v>3273</v>
      </c>
      <c r="C4" s="83">
        <v>2931</v>
      </c>
      <c r="D4" s="84">
        <v>0.89780353874313601</v>
      </c>
      <c r="E4" s="84">
        <v>3.2349748346985098E-2</v>
      </c>
      <c r="F4" s="85">
        <v>6.1232132825666315E-2</v>
      </c>
      <c r="G4" s="99">
        <v>4363</v>
      </c>
      <c r="H4" s="100">
        <v>3956</v>
      </c>
      <c r="I4" s="101">
        <f t="shared" ref="I4:I28" si="0">H4/G4</f>
        <v>0.90671556268622511</v>
      </c>
      <c r="J4" s="101">
        <f t="shared" ref="J4:J27" si="1">G4/$G$28</f>
        <v>3.9289670139670593E-2</v>
      </c>
      <c r="K4" s="102">
        <f t="shared" ref="K4:K27" si="2">H4/$H$28</f>
        <v>5.8946239122660629E-2</v>
      </c>
      <c r="L4" s="47">
        <f t="shared" ref="L4:L27" si="3">B4*1.1</f>
        <v>3600.3</v>
      </c>
      <c r="M4" s="94">
        <f>G4/L4</f>
        <v>1.2118434574896535</v>
      </c>
      <c r="N4" s="80">
        <f t="shared" ref="N4:N27" si="4">C4*1.1</f>
        <v>3224.1000000000004</v>
      </c>
      <c r="O4" s="94">
        <f>H4/N4</f>
        <v>1.22700908780745</v>
      </c>
      <c r="P4" s="194">
        <f>F4*$R$2</f>
        <v>15308.03320641658</v>
      </c>
      <c r="Q4" s="144"/>
      <c r="R4" s="30"/>
      <c r="S4" s="131"/>
      <c r="T4" s="133"/>
      <c r="U4" s="131"/>
      <c r="V4" s="133"/>
    </row>
    <row r="5" spans="1:22" ht="15" customHeight="1" x14ac:dyDescent="0.25">
      <c r="A5" s="45">
        <v>2</v>
      </c>
      <c r="B5" s="86">
        <v>2656</v>
      </c>
      <c r="C5" s="87">
        <v>1053</v>
      </c>
      <c r="D5" s="88">
        <v>0.39698681732580038</v>
      </c>
      <c r="E5" s="88">
        <v>2.6201519786835093E-2</v>
      </c>
      <c r="F5" s="89">
        <v>2.1929550797911077E-2</v>
      </c>
      <c r="G5" s="103">
        <v>3224</v>
      </c>
      <c r="H5" s="104">
        <v>1501</v>
      </c>
      <c r="I5" s="105">
        <f t="shared" si="0"/>
        <v>0.46557071960297769</v>
      </c>
      <c r="J5" s="105">
        <f t="shared" si="1"/>
        <v>2.9032751897845058E-2</v>
      </c>
      <c r="K5" s="106">
        <f t="shared" si="2"/>
        <v>2.2365597806651566E-2</v>
      </c>
      <c r="L5" s="65">
        <f t="shared" si="3"/>
        <v>2921.6000000000004</v>
      </c>
      <c r="M5" s="95">
        <f t="shared" ref="M5:M28" si="5">G5/L5</f>
        <v>1.1035049288061334</v>
      </c>
      <c r="N5" s="57">
        <f t="shared" si="4"/>
        <v>1158.3000000000002</v>
      </c>
      <c r="O5" s="95">
        <f t="shared" ref="O5:O28" si="6">H5/N5</f>
        <v>1.2958646291979623</v>
      </c>
      <c r="P5" s="142">
        <f t="shared" ref="P5:P27" si="7">F5*$R$2</f>
        <v>5482.3876994777693</v>
      </c>
      <c r="Q5" s="144"/>
      <c r="R5" s="30"/>
      <c r="S5" s="131"/>
      <c r="T5" s="133"/>
      <c r="U5" s="131"/>
      <c r="V5" s="133"/>
    </row>
    <row r="6" spans="1:22" ht="15" customHeight="1" x14ac:dyDescent="0.25">
      <c r="A6" s="45">
        <v>3</v>
      </c>
      <c r="B6" s="86">
        <v>800</v>
      </c>
      <c r="C6" s="87">
        <v>575</v>
      </c>
      <c r="D6" s="88">
        <v>0.71695760598503744</v>
      </c>
      <c r="E6" s="88">
        <v>7.9147340373038593E-3</v>
      </c>
      <c r="F6" s="89">
        <v>1.1963464619353764E-2</v>
      </c>
      <c r="G6" s="103">
        <v>511</v>
      </c>
      <c r="H6" s="104">
        <v>386</v>
      </c>
      <c r="I6" s="105">
        <f t="shared" si="0"/>
        <v>0.75538160469667315</v>
      </c>
      <c r="J6" s="105">
        <f t="shared" si="1"/>
        <v>4.6016551550244495E-3</v>
      </c>
      <c r="K6" s="106">
        <f t="shared" si="2"/>
        <v>5.7515794492788179E-3</v>
      </c>
      <c r="L6" s="65">
        <f t="shared" si="3"/>
        <v>880.00000000000011</v>
      </c>
      <c r="M6" s="95">
        <f t="shared" si="5"/>
        <v>0.58068181818181808</v>
      </c>
      <c r="N6" s="57">
        <f t="shared" si="4"/>
        <v>632.5</v>
      </c>
      <c r="O6" s="95">
        <f t="shared" si="6"/>
        <v>0.61027667984189726</v>
      </c>
      <c r="P6" s="97">
        <f t="shared" si="7"/>
        <v>2990.8661548384412</v>
      </c>
      <c r="Q6" s="144"/>
      <c r="R6" s="30"/>
      <c r="S6" s="131"/>
      <c r="T6" s="133"/>
      <c r="U6" s="131"/>
      <c r="V6" s="133"/>
    </row>
    <row r="7" spans="1:22" ht="15" customHeight="1" x14ac:dyDescent="0.25">
      <c r="A7" s="45">
        <v>4</v>
      </c>
      <c r="B7" s="86">
        <v>2235</v>
      </c>
      <c r="C7" s="87">
        <v>744</v>
      </c>
      <c r="D7" s="88">
        <v>0.33214126061689764</v>
      </c>
      <c r="E7" s="88">
        <v>2.2076384091581958E-2</v>
      </c>
      <c r="F7" s="89">
        <v>1.5458876890747561E-2</v>
      </c>
      <c r="G7" s="103">
        <v>2687</v>
      </c>
      <c r="H7" s="104">
        <v>987</v>
      </c>
      <c r="I7" s="105">
        <f t="shared" si="0"/>
        <v>0.36732415333085228</v>
      </c>
      <c r="J7" s="105">
        <f t="shared" si="1"/>
        <v>2.4196961646870244E-2</v>
      </c>
      <c r="K7" s="106">
        <f t="shared" si="2"/>
        <v>1.4706758850876148E-2</v>
      </c>
      <c r="L7" s="65">
        <f t="shared" si="3"/>
        <v>2458.5</v>
      </c>
      <c r="M7" s="95">
        <f t="shared" si="5"/>
        <v>1.0929428513321131</v>
      </c>
      <c r="N7" s="57">
        <f t="shared" si="4"/>
        <v>818.40000000000009</v>
      </c>
      <c r="O7" s="95">
        <f t="shared" si="6"/>
        <v>1.2060117302052784</v>
      </c>
      <c r="P7" s="142">
        <f t="shared" si="7"/>
        <v>3864.7192226868901</v>
      </c>
      <c r="Q7" s="144"/>
      <c r="R7" s="30"/>
      <c r="S7" s="131"/>
      <c r="T7" s="133"/>
      <c r="U7" s="131"/>
      <c r="V7" s="133"/>
    </row>
    <row r="8" spans="1:22" ht="15" customHeight="1" x14ac:dyDescent="0.25">
      <c r="A8" s="45">
        <v>5</v>
      </c>
      <c r="B8" s="86">
        <v>2342</v>
      </c>
      <c r="C8" s="87">
        <v>1128</v>
      </c>
      <c r="D8" s="88">
        <v>0.48182984181274047</v>
      </c>
      <c r="E8" s="88">
        <v>2.3082996151189184E-2</v>
      </c>
      <c r="F8" s="89">
        <v>2.3448390653933379E-2</v>
      </c>
      <c r="G8" s="103">
        <v>2520</v>
      </c>
      <c r="H8" s="104">
        <v>1979</v>
      </c>
      <c r="I8" s="105">
        <f t="shared" si="0"/>
        <v>0.7853174603174603</v>
      </c>
      <c r="J8" s="105">
        <f t="shared" si="1"/>
        <v>2.2693093915189064E-2</v>
      </c>
      <c r="K8" s="106">
        <f t="shared" si="2"/>
        <v>2.9488020026224818E-2</v>
      </c>
      <c r="L8" s="65">
        <f t="shared" si="3"/>
        <v>2576.2000000000003</v>
      </c>
      <c r="M8" s="95">
        <f t="shared" si="5"/>
        <v>0.97818492353078168</v>
      </c>
      <c r="N8" s="57">
        <f t="shared" si="4"/>
        <v>1240.8000000000002</v>
      </c>
      <c r="O8" s="95">
        <f t="shared" si="6"/>
        <v>1.5949387491940681</v>
      </c>
      <c r="P8" s="97">
        <f t="shared" si="7"/>
        <v>5862.0976634833451</v>
      </c>
      <c r="Q8" s="144"/>
      <c r="R8" s="167"/>
      <c r="S8" s="143"/>
      <c r="T8" s="167"/>
      <c r="U8" s="131"/>
      <c r="V8" s="133"/>
    </row>
    <row r="9" spans="1:22" ht="15" customHeight="1" x14ac:dyDescent="0.25">
      <c r="A9" s="45">
        <v>6</v>
      </c>
      <c r="B9" s="86">
        <v>643</v>
      </c>
      <c r="C9" s="87">
        <v>562</v>
      </c>
      <c r="D9" s="88">
        <v>0.87558320373250387</v>
      </c>
      <c r="E9" s="88">
        <v>6.3456034737984805E-3</v>
      </c>
      <c r="F9" s="89">
        <v>1.1713792314254208E-2</v>
      </c>
      <c r="G9" s="103">
        <v>829</v>
      </c>
      <c r="H9" s="104">
        <v>719</v>
      </c>
      <c r="I9" s="105">
        <f t="shared" si="0"/>
        <v>0.86731001206272618</v>
      </c>
      <c r="J9" s="105">
        <f t="shared" si="1"/>
        <v>7.4653074824173552E-3</v>
      </c>
      <c r="K9" s="106">
        <f t="shared" si="2"/>
        <v>1.0713434259148885E-2</v>
      </c>
      <c r="L9" s="65">
        <f t="shared" si="3"/>
        <v>707.30000000000007</v>
      </c>
      <c r="M9" s="95">
        <f t="shared" si="5"/>
        <v>1.1720627739290257</v>
      </c>
      <c r="N9" s="57">
        <f t="shared" si="4"/>
        <v>618.20000000000005</v>
      </c>
      <c r="O9" s="95">
        <f t="shared" si="6"/>
        <v>1.1630540278227111</v>
      </c>
      <c r="P9" s="142">
        <f t="shared" si="7"/>
        <v>2928.4480785635519</v>
      </c>
      <c r="Q9" s="144"/>
      <c r="R9" s="167"/>
      <c r="S9" s="143"/>
      <c r="T9" s="167"/>
      <c r="U9" s="131"/>
      <c r="V9" s="133"/>
    </row>
    <row r="10" spans="1:22" ht="15" customHeight="1" x14ac:dyDescent="0.25">
      <c r="A10" s="45">
        <v>7</v>
      </c>
      <c r="B10" s="86">
        <v>457</v>
      </c>
      <c r="C10" s="87">
        <v>274</v>
      </c>
      <c r="D10" s="88">
        <v>0.59737417943107218</v>
      </c>
      <c r="E10" s="88">
        <v>4.51001677686766E-3</v>
      </c>
      <c r="F10" s="89">
        <v>5.6800449410149183E-3</v>
      </c>
      <c r="G10" s="103">
        <v>457</v>
      </c>
      <c r="H10" s="104">
        <v>363</v>
      </c>
      <c r="I10" s="105">
        <f t="shared" si="0"/>
        <v>0.79431072210065645</v>
      </c>
      <c r="J10" s="105">
        <f t="shared" si="1"/>
        <v>4.1153745711275409E-3</v>
      </c>
      <c r="K10" s="106">
        <f t="shared" si="2"/>
        <v>5.4088687567052096E-3</v>
      </c>
      <c r="L10" s="65">
        <f t="shared" si="3"/>
        <v>502.70000000000005</v>
      </c>
      <c r="M10" s="95">
        <f t="shared" si="5"/>
        <v>0.90909090909090906</v>
      </c>
      <c r="N10" s="57">
        <f t="shared" si="4"/>
        <v>301.40000000000003</v>
      </c>
      <c r="O10" s="95">
        <f t="shared" si="6"/>
        <v>1.2043795620437956</v>
      </c>
      <c r="P10" s="97">
        <f t="shared" si="7"/>
        <v>1420.0112352537296</v>
      </c>
      <c r="Q10" s="144"/>
      <c r="R10" s="136"/>
      <c r="S10" s="137"/>
      <c r="T10" s="136"/>
      <c r="U10" s="131"/>
      <c r="V10" s="133"/>
    </row>
    <row r="11" spans="1:22" ht="15" customHeight="1" x14ac:dyDescent="0.25">
      <c r="A11" s="45">
        <v>8</v>
      </c>
      <c r="B11" s="86">
        <v>5504</v>
      </c>
      <c r="C11" s="87">
        <v>2337</v>
      </c>
      <c r="D11" s="88">
        <v>0.42480929894660369</v>
      </c>
      <c r="E11" s="88">
        <v>5.4337313727425243E-2</v>
      </c>
      <c r="F11" s="89">
        <v>4.8665293468988617E-2</v>
      </c>
      <c r="G11" s="103">
        <v>7348</v>
      </c>
      <c r="H11" s="104">
        <v>3774</v>
      </c>
      <c r="I11" s="105">
        <f t="shared" si="0"/>
        <v>0.51360914534567226</v>
      </c>
      <c r="J11" s="105">
        <f t="shared" si="1"/>
        <v>6.6170180193971917E-2</v>
      </c>
      <c r="K11" s="106">
        <f t="shared" si="2"/>
        <v>5.6234354511860769E-2</v>
      </c>
      <c r="L11" s="65">
        <f t="shared" si="3"/>
        <v>6054.4000000000005</v>
      </c>
      <c r="M11" s="95">
        <f t="shared" si="5"/>
        <v>1.2136627906976742</v>
      </c>
      <c r="N11" s="57">
        <f t="shared" si="4"/>
        <v>2570.7000000000003</v>
      </c>
      <c r="O11" s="95">
        <f t="shared" si="6"/>
        <v>1.468082623409966</v>
      </c>
      <c r="P11" s="142">
        <f t="shared" si="7"/>
        <v>12166.323367247154</v>
      </c>
      <c r="Q11" s="144"/>
      <c r="R11" s="136"/>
      <c r="S11" s="170"/>
      <c r="T11" s="136"/>
      <c r="U11" s="131"/>
      <c r="V11" s="133"/>
    </row>
    <row r="12" spans="1:22" ht="15" customHeight="1" x14ac:dyDescent="0.25">
      <c r="A12" s="45">
        <v>9</v>
      </c>
      <c r="B12" s="86">
        <v>1842</v>
      </c>
      <c r="C12" s="87">
        <v>910</v>
      </c>
      <c r="D12" s="88">
        <v>0.49429657794676807</v>
      </c>
      <c r="E12" s="88">
        <v>1.816836080134215E-2</v>
      </c>
      <c r="F12" s="89">
        <v>1.8933483136716393E-2</v>
      </c>
      <c r="G12" s="103">
        <v>1450</v>
      </c>
      <c r="H12" s="104">
        <v>996</v>
      </c>
      <c r="I12" s="105">
        <f t="shared" si="0"/>
        <v>0.68689655172413788</v>
      </c>
      <c r="J12" s="105">
        <f t="shared" si="1"/>
        <v>1.3057534197231803E-2</v>
      </c>
      <c r="K12" s="106">
        <f t="shared" si="2"/>
        <v>1.4840863034926689E-2</v>
      </c>
      <c r="L12" s="65">
        <f t="shared" si="3"/>
        <v>2026.2000000000003</v>
      </c>
      <c r="M12" s="95">
        <f t="shared" si="5"/>
        <v>0.71562530845918459</v>
      </c>
      <c r="N12" s="57">
        <f t="shared" si="4"/>
        <v>1001.0000000000001</v>
      </c>
      <c r="O12" s="95">
        <f t="shared" si="6"/>
        <v>0.99500499500499484</v>
      </c>
      <c r="P12" s="97">
        <f t="shared" si="7"/>
        <v>4733.3707841790983</v>
      </c>
      <c r="Q12" s="144"/>
      <c r="R12" s="136"/>
      <c r="S12" s="170"/>
      <c r="T12" s="136"/>
      <c r="U12" s="131"/>
      <c r="V12" s="133"/>
    </row>
    <row r="13" spans="1:22" ht="15" customHeight="1" x14ac:dyDescent="0.25">
      <c r="A13" s="45">
        <v>10</v>
      </c>
      <c r="B13" s="86">
        <v>3121</v>
      </c>
      <c r="C13" s="87">
        <v>1534</v>
      </c>
      <c r="D13" s="88">
        <v>0.49071108263933377</v>
      </c>
      <c r="E13" s="88">
        <v>3.081022402052699E-2</v>
      </c>
      <c r="F13" s="89">
        <v>3.1874830951043424E-2</v>
      </c>
      <c r="G13" s="103">
        <v>2997</v>
      </c>
      <c r="H13" s="104">
        <v>1914</v>
      </c>
      <c r="I13" s="105">
        <f t="shared" si="0"/>
        <v>0.63863863863863868</v>
      </c>
      <c r="J13" s="105">
        <f t="shared" si="1"/>
        <v>2.6988572406278423E-2</v>
      </c>
      <c r="K13" s="106">
        <f t="shared" si="2"/>
        <v>2.8519489808082013E-2</v>
      </c>
      <c r="L13" s="65">
        <f t="shared" si="3"/>
        <v>3433.1000000000004</v>
      </c>
      <c r="M13" s="95">
        <f t="shared" si="5"/>
        <v>0.87297194954996937</v>
      </c>
      <c r="N13" s="57">
        <f t="shared" si="4"/>
        <v>1687.4</v>
      </c>
      <c r="O13" s="95">
        <f t="shared" si="6"/>
        <v>1.1342894393741851</v>
      </c>
      <c r="P13" s="97">
        <f t="shared" si="7"/>
        <v>7968.7077377608557</v>
      </c>
      <c r="Q13" s="144"/>
      <c r="R13" s="136"/>
      <c r="S13" s="170"/>
      <c r="T13" s="136"/>
      <c r="U13" s="131"/>
      <c r="V13" s="133"/>
    </row>
    <row r="14" spans="1:22" ht="15" customHeight="1" x14ac:dyDescent="0.25">
      <c r="A14" s="45">
        <v>11</v>
      </c>
      <c r="B14" s="86">
        <v>2589</v>
      </c>
      <c r="C14" s="87">
        <v>1413</v>
      </c>
      <c r="D14" s="88">
        <v>0.54594594594594592</v>
      </c>
      <c r="E14" s="88">
        <v>2.5560051317477548E-2</v>
      </c>
      <c r="F14" s="89">
        <v>2.9419719950897781E-2</v>
      </c>
      <c r="G14" s="103">
        <v>2928</v>
      </c>
      <c r="H14" s="104">
        <v>1273</v>
      </c>
      <c r="I14" s="105">
        <f t="shared" si="0"/>
        <v>0.43476775956284153</v>
      </c>
      <c r="J14" s="105">
        <f t="shared" si="1"/>
        <v>2.6367213882410152E-2</v>
      </c>
      <c r="K14" s="106">
        <f t="shared" si="2"/>
        <v>1.8968291810704495E-2</v>
      </c>
      <c r="L14" s="65">
        <f t="shared" si="3"/>
        <v>2847.9</v>
      </c>
      <c r="M14" s="95">
        <f t="shared" si="5"/>
        <v>1.0281259875697881</v>
      </c>
      <c r="N14" s="57">
        <f t="shared" si="4"/>
        <v>1554.3000000000002</v>
      </c>
      <c r="O14" s="95">
        <f t="shared" si="6"/>
        <v>0.81901820755323929</v>
      </c>
      <c r="P14" s="97">
        <f t="shared" si="7"/>
        <v>7354.9299877244457</v>
      </c>
      <c r="Q14" s="144"/>
      <c r="R14" s="136"/>
      <c r="S14" s="170"/>
      <c r="T14" s="136"/>
      <c r="U14" s="131"/>
      <c r="V14" s="133"/>
    </row>
    <row r="15" spans="1:22" ht="15" customHeight="1" x14ac:dyDescent="0.25">
      <c r="A15" s="45">
        <v>12</v>
      </c>
      <c r="B15" s="86">
        <v>7865</v>
      </c>
      <c r="C15" s="87">
        <v>2679</v>
      </c>
      <c r="D15" s="88">
        <v>0.3389441469013007</v>
      </c>
      <c r="E15" s="88">
        <v>7.7390703641567152E-2</v>
      </c>
      <c r="F15" s="89">
        <v>5.5302415579551838E-2</v>
      </c>
      <c r="G15" s="103">
        <v>9903</v>
      </c>
      <c r="H15" s="104">
        <v>5245</v>
      </c>
      <c r="I15" s="105">
        <f t="shared" si="0"/>
        <v>0.52963748359083107</v>
      </c>
      <c r="J15" s="105">
        <f t="shared" si="1"/>
        <v>8.917845596909417E-2</v>
      </c>
      <c r="K15" s="106">
        <f t="shared" si="2"/>
        <v>7.8152938371677194E-2</v>
      </c>
      <c r="L15" s="65">
        <f t="shared" si="3"/>
        <v>8651.5</v>
      </c>
      <c r="M15" s="95">
        <f t="shared" si="5"/>
        <v>1.1446569958966653</v>
      </c>
      <c r="N15" s="57">
        <f t="shared" si="4"/>
        <v>2946.9</v>
      </c>
      <c r="O15" s="95">
        <f t="shared" si="6"/>
        <v>1.7798364382910854</v>
      </c>
      <c r="P15" s="142">
        <f t="shared" si="7"/>
        <v>13825.60389488796</v>
      </c>
      <c r="Q15" s="144"/>
      <c r="R15" s="136"/>
      <c r="S15" s="170"/>
      <c r="T15" s="136"/>
      <c r="U15" s="131"/>
      <c r="V15" s="133"/>
    </row>
    <row r="16" spans="1:22" ht="15" customHeight="1" x14ac:dyDescent="0.25">
      <c r="A16" s="45">
        <v>13</v>
      </c>
      <c r="B16" s="86">
        <v>4483</v>
      </c>
      <c r="C16" s="87">
        <v>2577</v>
      </c>
      <c r="D16" s="88">
        <v>0.57496653279785814</v>
      </c>
      <c r="E16" s="88">
        <v>4.4231718148623311E-2</v>
      </c>
      <c r="F16" s="89">
        <v>5.3617127520129829E-2</v>
      </c>
      <c r="G16" s="103">
        <v>2991</v>
      </c>
      <c r="H16" s="104">
        <v>2352</v>
      </c>
      <c r="I16" s="105">
        <f t="shared" si="0"/>
        <v>0.78635907723169507</v>
      </c>
      <c r="J16" s="105">
        <f t="shared" si="1"/>
        <v>2.6934541230289877E-2</v>
      </c>
      <c r="K16" s="106">
        <f t="shared" si="2"/>
        <v>3.5045893431875072E-2</v>
      </c>
      <c r="L16" s="65">
        <f t="shared" si="3"/>
        <v>4931.3</v>
      </c>
      <c r="M16" s="95">
        <f t="shared" si="5"/>
        <v>0.60653377405552289</v>
      </c>
      <c r="N16" s="57">
        <f t="shared" si="4"/>
        <v>2834.7000000000003</v>
      </c>
      <c r="O16" s="95">
        <f t="shared" si="6"/>
        <v>0.82971743041591695</v>
      </c>
      <c r="P16" s="97">
        <f t="shared" si="7"/>
        <v>13404.281880032457</v>
      </c>
      <c r="Q16" s="144"/>
      <c r="R16" s="136"/>
      <c r="S16" s="170"/>
      <c r="T16" s="136"/>
      <c r="U16" s="131"/>
      <c r="V16" s="133"/>
    </row>
    <row r="17" spans="1:22" ht="15" customHeight="1" x14ac:dyDescent="0.25">
      <c r="A17" s="45">
        <v>14</v>
      </c>
      <c r="B17" s="86">
        <v>5374</v>
      </c>
      <c r="C17" s="87">
        <v>3024</v>
      </c>
      <c r="D17" s="88">
        <v>0.56294227188081936</v>
      </c>
      <c r="E17" s="88">
        <v>5.2995164314615616E-2</v>
      </c>
      <c r="F17" s="89">
        <v>6.2896614859663358E-2</v>
      </c>
      <c r="G17" s="103">
        <v>6815</v>
      </c>
      <c r="H17" s="104">
        <v>4275</v>
      </c>
      <c r="I17" s="105">
        <f t="shared" si="0"/>
        <v>0.62729273661041818</v>
      </c>
      <c r="J17" s="105">
        <f t="shared" si="1"/>
        <v>6.1370410726989476E-2</v>
      </c>
      <c r="K17" s="106">
        <f t="shared" si="2"/>
        <v>6.3699487424007634E-2</v>
      </c>
      <c r="L17" s="65">
        <f t="shared" si="3"/>
        <v>5911.4000000000005</v>
      </c>
      <c r="M17" s="95">
        <f t="shared" si="5"/>
        <v>1.1528571911899042</v>
      </c>
      <c r="N17" s="57">
        <f t="shared" si="4"/>
        <v>3326.4</v>
      </c>
      <c r="O17" s="95">
        <f t="shared" si="6"/>
        <v>1.2851731601731602</v>
      </c>
      <c r="P17" s="142">
        <f t="shared" si="7"/>
        <v>15724.153714915839</v>
      </c>
      <c r="Q17" s="144"/>
      <c r="R17" s="136"/>
      <c r="S17" s="170"/>
      <c r="T17" s="136"/>
      <c r="U17" s="131"/>
      <c r="V17" s="133"/>
    </row>
    <row r="18" spans="1:22" ht="15" customHeight="1" x14ac:dyDescent="0.25">
      <c r="A18" s="45">
        <v>15</v>
      </c>
      <c r="B18" s="86">
        <v>7791</v>
      </c>
      <c r="C18" s="87">
        <v>2171</v>
      </c>
      <c r="D18" s="88">
        <v>0.27913244353182753</v>
      </c>
      <c r="E18" s="88">
        <v>7.6897266357445967E-2</v>
      </c>
      <c r="F18" s="89">
        <v>4.5253105299294674E-2</v>
      </c>
      <c r="G18" s="103">
        <v>10110</v>
      </c>
      <c r="H18" s="104">
        <v>3356</v>
      </c>
      <c r="I18" s="105">
        <f t="shared" si="0"/>
        <v>0.33194856577645893</v>
      </c>
      <c r="J18" s="105">
        <f t="shared" si="1"/>
        <v>9.1042531540698982E-2</v>
      </c>
      <c r="K18" s="106">
        <f t="shared" si="2"/>
        <v>5.00059601859578E-2</v>
      </c>
      <c r="L18" s="65">
        <f t="shared" si="3"/>
        <v>8570.1</v>
      </c>
      <c r="M18" s="95">
        <f t="shared" si="5"/>
        <v>1.1796828508418804</v>
      </c>
      <c r="N18" s="57">
        <f t="shared" si="4"/>
        <v>2388.1000000000004</v>
      </c>
      <c r="O18" s="95">
        <f t="shared" si="6"/>
        <v>1.4053012855408062</v>
      </c>
      <c r="P18" s="142">
        <f t="shared" si="7"/>
        <v>11313.276324823668</v>
      </c>
      <c r="Q18" s="144"/>
      <c r="R18" s="136"/>
      <c r="S18" s="170"/>
      <c r="T18" s="136"/>
      <c r="U18" s="131"/>
      <c r="V18" s="133"/>
    </row>
    <row r="19" spans="1:22" ht="15" customHeight="1" x14ac:dyDescent="0.25">
      <c r="A19" s="45">
        <v>16</v>
      </c>
      <c r="B19" s="86">
        <v>3707</v>
      </c>
      <c r="C19" s="87">
        <v>2747</v>
      </c>
      <c r="D19" s="88">
        <v>0.74062078272604592</v>
      </c>
      <c r="E19" s="88">
        <v>3.6563702753380042E-2</v>
      </c>
      <c r="F19" s="89">
        <v>5.7091733766098662E-2</v>
      </c>
      <c r="G19" s="103">
        <v>3978</v>
      </c>
      <c r="H19" s="104">
        <v>3502</v>
      </c>
      <c r="I19" s="105">
        <f t="shared" si="0"/>
        <v>0.88034188034188032</v>
      </c>
      <c r="J19" s="105">
        <f t="shared" si="1"/>
        <v>3.5822669680405594E-2</v>
      </c>
      <c r="K19" s="106">
        <f t="shared" si="2"/>
        <v>5.2181428060555486E-2</v>
      </c>
      <c r="L19" s="65">
        <f t="shared" si="3"/>
        <v>4077.7000000000003</v>
      </c>
      <c r="M19" s="95">
        <f t="shared" si="5"/>
        <v>0.9755499423694729</v>
      </c>
      <c r="N19" s="57">
        <f t="shared" si="4"/>
        <v>3021.7000000000003</v>
      </c>
      <c r="O19" s="95">
        <f t="shared" si="6"/>
        <v>1.1589502597875367</v>
      </c>
      <c r="P19" s="97">
        <f t="shared" si="7"/>
        <v>14272.933441524665</v>
      </c>
      <c r="Q19" s="144"/>
      <c r="R19" s="136"/>
      <c r="S19" s="170"/>
      <c r="T19" s="136"/>
      <c r="U19" s="131"/>
      <c r="V19" s="133"/>
    </row>
    <row r="20" spans="1:22" ht="15" customHeight="1" x14ac:dyDescent="0.25">
      <c r="A20" s="45">
        <v>17</v>
      </c>
      <c r="B20" s="86">
        <v>3007</v>
      </c>
      <c r="C20" s="87">
        <v>1079</v>
      </c>
      <c r="D20" s="88">
        <v>0.3592814371257485</v>
      </c>
      <c r="E20" s="88">
        <v>2.9665449521365836E-2</v>
      </c>
      <c r="F20" s="89">
        <v>2.2470507458960114E-2</v>
      </c>
      <c r="G20" s="103">
        <v>3667</v>
      </c>
      <c r="H20" s="104">
        <v>2060</v>
      </c>
      <c r="I20" s="105">
        <f t="shared" si="0"/>
        <v>0.56176711208071994</v>
      </c>
      <c r="J20" s="105">
        <f t="shared" si="1"/>
        <v>3.3022053724999327E-2</v>
      </c>
      <c r="K20" s="106">
        <f t="shared" si="2"/>
        <v>3.0694957682679699E-2</v>
      </c>
      <c r="L20" s="65">
        <f t="shared" si="3"/>
        <v>3307.7000000000003</v>
      </c>
      <c r="M20" s="95">
        <f t="shared" si="5"/>
        <v>1.108625328778305</v>
      </c>
      <c r="N20" s="57">
        <f t="shared" si="4"/>
        <v>1186.9000000000001</v>
      </c>
      <c r="O20" s="95">
        <f t="shared" si="6"/>
        <v>1.7356137838065548</v>
      </c>
      <c r="P20" s="172">
        <f t="shared" si="7"/>
        <v>5617.6268647400284</v>
      </c>
      <c r="Q20" s="144"/>
      <c r="R20" s="136"/>
      <c r="S20" s="170"/>
      <c r="T20" s="136"/>
      <c r="U20" s="131"/>
      <c r="V20" s="133"/>
    </row>
    <row r="21" spans="1:22" ht="15" customHeight="1" x14ac:dyDescent="0.25">
      <c r="A21" s="45">
        <v>18</v>
      </c>
      <c r="B21" s="86">
        <v>2915</v>
      </c>
      <c r="C21" s="87">
        <v>1518</v>
      </c>
      <c r="D21" s="88">
        <v>0.52091906721536352</v>
      </c>
      <c r="E21" s="88">
        <v>2.8777262409947695E-2</v>
      </c>
      <c r="F21" s="89">
        <v>3.1604352620518902E-2</v>
      </c>
      <c r="G21" s="103">
        <v>3895</v>
      </c>
      <c r="H21" s="104">
        <v>3331</v>
      </c>
      <c r="I21" s="105">
        <f t="shared" si="0"/>
        <v>0.85519897304236203</v>
      </c>
      <c r="J21" s="105">
        <f t="shared" si="1"/>
        <v>3.5075238412564047E-2</v>
      </c>
      <c r="K21" s="106">
        <f t="shared" si="2"/>
        <v>4.9633448563595181E-2</v>
      </c>
      <c r="L21" s="65">
        <f t="shared" si="3"/>
        <v>3206.5000000000005</v>
      </c>
      <c r="M21" s="95">
        <f t="shared" si="5"/>
        <v>1.2147200997972867</v>
      </c>
      <c r="N21" s="57">
        <f t="shared" si="4"/>
        <v>1669.8000000000002</v>
      </c>
      <c r="O21" s="95">
        <f t="shared" si="6"/>
        <v>1.9948496825967179</v>
      </c>
      <c r="P21" s="142">
        <f t="shared" si="7"/>
        <v>7901.0881551297252</v>
      </c>
      <c r="Q21" s="144"/>
      <c r="R21" s="136"/>
      <c r="S21" s="170"/>
      <c r="T21" s="136"/>
      <c r="U21" s="131"/>
      <c r="V21" s="133"/>
    </row>
    <row r="22" spans="1:22" ht="15" customHeight="1" x14ac:dyDescent="0.25">
      <c r="A22" s="45">
        <v>19</v>
      </c>
      <c r="B22" s="86">
        <v>1377</v>
      </c>
      <c r="C22" s="87">
        <v>698</v>
      </c>
      <c r="D22" s="88">
        <v>0.50762527233115473</v>
      </c>
      <c r="E22" s="88">
        <v>1.3589262804697523E-2</v>
      </c>
      <c r="F22" s="89">
        <v>1.4543411772049186E-2</v>
      </c>
      <c r="G22" s="103">
        <v>1659</v>
      </c>
      <c r="H22" s="104">
        <v>889</v>
      </c>
      <c r="I22" s="105">
        <f t="shared" si="0"/>
        <v>0.53586497890295359</v>
      </c>
      <c r="J22" s="105">
        <f t="shared" si="1"/>
        <v>1.4939620160832801E-2</v>
      </c>
      <c r="K22" s="106">
        <f t="shared" si="2"/>
        <v>1.3246513291214686E-2</v>
      </c>
      <c r="L22" s="65">
        <f t="shared" si="3"/>
        <v>1514.7</v>
      </c>
      <c r="M22" s="95">
        <f t="shared" si="5"/>
        <v>1.0952663893840364</v>
      </c>
      <c r="N22" s="57">
        <f t="shared" si="4"/>
        <v>767.80000000000007</v>
      </c>
      <c r="O22" s="95">
        <f t="shared" si="6"/>
        <v>1.1578536077103412</v>
      </c>
      <c r="P22" s="142">
        <f t="shared" si="7"/>
        <v>3635.8529430122967</v>
      </c>
      <c r="Q22" s="144"/>
      <c r="R22" s="136"/>
      <c r="S22" s="170"/>
      <c r="T22" s="136"/>
      <c r="U22" s="131"/>
      <c r="V22" s="133"/>
    </row>
    <row r="23" spans="1:22" ht="15" customHeight="1" x14ac:dyDescent="0.25">
      <c r="A23" s="45">
        <v>20</v>
      </c>
      <c r="B23" s="86">
        <v>2708</v>
      </c>
      <c r="C23" s="87">
        <v>1988</v>
      </c>
      <c r="D23" s="88">
        <v>0.73365349094939047</v>
      </c>
      <c r="E23" s="88">
        <v>2.6714694562321128E-2</v>
      </c>
      <c r="F23" s="89">
        <v>4.1320766493976653E-2</v>
      </c>
      <c r="G23" s="103">
        <v>3295</v>
      </c>
      <c r="H23" s="104">
        <v>2756</v>
      </c>
      <c r="I23" s="105">
        <f t="shared" si="0"/>
        <v>0.83641881638846738</v>
      </c>
      <c r="J23" s="105">
        <f t="shared" si="1"/>
        <v>2.9672120813709509E-2</v>
      </c>
      <c r="K23" s="106">
        <f t="shared" si="2"/>
        <v>4.1065681249254977E-2</v>
      </c>
      <c r="L23" s="65">
        <f t="shared" si="3"/>
        <v>2978.8</v>
      </c>
      <c r="M23" s="95">
        <f t="shared" si="5"/>
        <v>1.1061501275681482</v>
      </c>
      <c r="N23" s="57">
        <f t="shared" si="4"/>
        <v>2186.8000000000002</v>
      </c>
      <c r="O23" s="95">
        <f t="shared" si="6"/>
        <v>1.2602890067678798</v>
      </c>
      <c r="P23" s="142">
        <f t="shared" si="7"/>
        <v>10330.191623494164</v>
      </c>
      <c r="Q23" s="144"/>
      <c r="R23" s="136"/>
      <c r="S23" s="170"/>
      <c r="T23" s="136"/>
      <c r="U23" s="131"/>
      <c r="V23" s="133"/>
    </row>
    <row r="24" spans="1:22" ht="15" customHeight="1" x14ac:dyDescent="0.25">
      <c r="A24" s="45">
        <v>21</v>
      </c>
      <c r="B24" s="86">
        <v>4316</v>
      </c>
      <c r="C24" s="87">
        <v>1044</v>
      </c>
      <c r="D24" s="88">
        <v>0.24205889172269882</v>
      </c>
      <c r="E24" s="88">
        <v>4.2563900128293697E-2</v>
      </c>
      <c r="F24" s="89">
        <v>2.1721490543661445E-2</v>
      </c>
      <c r="G24" s="103">
        <v>6032</v>
      </c>
      <c r="H24" s="104">
        <v>3801</v>
      </c>
      <c r="I24" s="105">
        <f t="shared" si="0"/>
        <v>0.63013925729442966</v>
      </c>
      <c r="J24" s="105">
        <f t="shared" si="1"/>
        <v>5.43193422604843E-2</v>
      </c>
      <c r="K24" s="106">
        <f t="shared" si="2"/>
        <v>5.6636667064012394E-2</v>
      </c>
      <c r="L24" s="65">
        <f t="shared" si="3"/>
        <v>4747.6000000000004</v>
      </c>
      <c r="M24" s="95">
        <f t="shared" si="5"/>
        <v>1.2705366922234391</v>
      </c>
      <c r="N24" s="57">
        <f t="shared" si="4"/>
        <v>1148.4000000000001</v>
      </c>
      <c r="O24" s="95">
        <f t="shared" si="6"/>
        <v>3.309822361546499</v>
      </c>
      <c r="P24" s="142">
        <f t="shared" si="7"/>
        <v>5430.3726359153616</v>
      </c>
      <c r="Q24" s="144"/>
      <c r="R24" s="136"/>
      <c r="S24" s="170"/>
      <c r="T24" s="136"/>
      <c r="U24" s="131"/>
      <c r="V24" s="133"/>
    </row>
    <row r="25" spans="1:22" ht="15" customHeight="1" x14ac:dyDescent="0.25">
      <c r="A25" s="45">
        <v>22</v>
      </c>
      <c r="B25" s="86">
        <v>11322</v>
      </c>
      <c r="C25" s="87">
        <v>4612</v>
      </c>
      <c r="D25" s="88">
        <v>0.40754483611626469</v>
      </c>
      <c r="E25" s="88">
        <v>0.11170433237935458</v>
      </c>
      <c r="F25" s="89">
        <v>9.5978195285354645E-2</v>
      </c>
      <c r="G25" s="103">
        <v>9894</v>
      </c>
      <c r="H25" s="104">
        <v>5232</v>
      </c>
      <c r="I25" s="105">
        <f t="shared" si="0"/>
        <v>0.52880533656761675</v>
      </c>
      <c r="J25" s="105">
        <f t="shared" si="1"/>
        <v>8.9097409205111347E-2</v>
      </c>
      <c r="K25" s="106">
        <f t="shared" si="2"/>
        <v>7.7959232328048633E-2</v>
      </c>
      <c r="L25" s="65">
        <f t="shared" si="3"/>
        <v>12454.2</v>
      </c>
      <c r="M25" s="95">
        <f t="shared" si="5"/>
        <v>0.79443079443079434</v>
      </c>
      <c r="N25" s="57">
        <f t="shared" si="4"/>
        <v>5073.2000000000007</v>
      </c>
      <c r="O25" s="95">
        <f t="shared" si="6"/>
        <v>1.0313017424899471</v>
      </c>
      <c r="P25" s="97">
        <f t="shared" si="7"/>
        <v>23994.54882133866</v>
      </c>
      <c r="Q25" s="144"/>
      <c r="R25" s="136"/>
      <c r="S25" s="170"/>
      <c r="T25" s="136"/>
      <c r="U25" s="131"/>
      <c r="V25" s="133"/>
    </row>
    <row r="26" spans="1:22" ht="15" customHeight="1" x14ac:dyDescent="0.25">
      <c r="A26" s="45">
        <v>23</v>
      </c>
      <c r="B26" s="86">
        <v>16747</v>
      </c>
      <c r="C26" s="87">
        <v>8157</v>
      </c>
      <c r="D26" s="88">
        <v>0.4855680533238112</v>
      </c>
      <c r="E26" s="88">
        <v>0.1658245337017665</v>
      </c>
      <c r="F26" s="89">
        <v>0.16975636144227368</v>
      </c>
      <c r="G26" s="103">
        <v>14273</v>
      </c>
      <c r="H26" s="104">
        <v>9376</v>
      </c>
      <c r="I26" s="105">
        <f t="shared" si="0"/>
        <v>0.65690464513416946</v>
      </c>
      <c r="J26" s="105">
        <f t="shared" si="1"/>
        <v>0.12853116248075139</v>
      </c>
      <c r="K26" s="106">
        <f t="shared" si="2"/>
        <v>0.13970675885087613</v>
      </c>
      <c r="L26" s="65">
        <f t="shared" si="3"/>
        <v>18421.7</v>
      </c>
      <c r="M26" s="95">
        <f t="shared" si="5"/>
        <v>0.77479277156831339</v>
      </c>
      <c r="N26" s="57">
        <f t="shared" si="4"/>
        <v>8972.7000000000007</v>
      </c>
      <c r="O26" s="95">
        <f t="shared" si="6"/>
        <v>1.0449474517146455</v>
      </c>
      <c r="P26" s="97">
        <f t="shared" si="7"/>
        <v>42439.090360568422</v>
      </c>
      <c r="Q26" s="144"/>
      <c r="R26" s="136"/>
      <c r="S26" s="170"/>
      <c r="T26" s="136"/>
      <c r="U26" s="131"/>
      <c r="V26" s="133"/>
    </row>
    <row r="27" spans="1:22" ht="15.75" thickBot="1" x14ac:dyDescent="0.3">
      <c r="A27" s="46">
        <v>24</v>
      </c>
      <c r="B27" s="90">
        <v>4228</v>
      </c>
      <c r="C27" s="91">
        <v>2313</v>
      </c>
      <c r="D27" s="92">
        <v>0.54706717123935666</v>
      </c>
      <c r="E27" s="92">
        <v>4.1725056745287675E-2</v>
      </c>
      <c r="F27" s="93">
        <v>4.812433680793958E-2</v>
      </c>
      <c r="G27" s="107">
        <v>5221</v>
      </c>
      <c r="H27" s="108">
        <v>3089</v>
      </c>
      <c r="I27" s="109">
        <f t="shared" si="0"/>
        <v>0.59164910936602189</v>
      </c>
      <c r="J27" s="109">
        <f t="shared" si="1"/>
        <v>4.7016128306032579E-2</v>
      </c>
      <c r="K27" s="110">
        <f t="shared" si="2"/>
        <v>4.6027536059125046E-2</v>
      </c>
      <c r="L27" s="77">
        <f t="shared" si="3"/>
        <v>4650.8</v>
      </c>
      <c r="M27" s="96">
        <f t="shared" si="5"/>
        <v>1.1226025629999139</v>
      </c>
      <c r="N27" s="58">
        <f t="shared" si="4"/>
        <v>2544.3000000000002</v>
      </c>
      <c r="O27" s="96">
        <f t="shared" si="6"/>
        <v>1.2140863891836653</v>
      </c>
      <c r="P27" s="169">
        <f t="shared" si="7"/>
        <v>12031.084201984895</v>
      </c>
      <c r="Q27" s="144"/>
      <c r="R27" s="136"/>
      <c r="S27" s="170"/>
      <c r="T27" s="137"/>
      <c r="U27" s="131"/>
      <c r="V27" s="133"/>
    </row>
    <row r="28" spans="1:22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79">
        <f>SUM(F4:F27)</f>
        <v>0.99999999999999989</v>
      </c>
      <c r="G28" s="32">
        <f>SUM(G4:G27)</f>
        <v>111047</v>
      </c>
      <c r="H28" s="33">
        <f>SUM(H4:H27)</f>
        <v>67112</v>
      </c>
      <c r="I28" s="62">
        <f t="shared" si="0"/>
        <v>0.60435671382387635</v>
      </c>
      <c r="J28" s="62">
        <f>SUM(J4:J27)</f>
        <v>1</v>
      </c>
      <c r="K28" s="34">
        <f>SUM(K4:K27)</f>
        <v>1</v>
      </c>
      <c r="L28" s="98">
        <f>SUM(L4:L27)</f>
        <v>111432.20000000001</v>
      </c>
      <c r="M28" s="79">
        <f t="shared" si="5"/>
        <v>0.99654318949100873</v>
      </c>
      <c r="N28" s="59">
        <f>SUM(N4:N27)</f>
        <v>52874.800000000017</v>
      </c>
      <c r="O28" s="63">
        <f t="shared" si="6"/>
        <v>1.2692624842079776</v>
      </c>
      <c r="P28" s="60">
        <f>SUM(P4:P27)</f>
        <v>249999.99999999997</v>
      </c>
      <c r="Q28" s="144"/>
      <c r="R28" s="166"/>
      <c r="S28" s="146"/>
      <c r="T28" s="139"/>
    </row>
    <row r="29" spans="1:22" x14ac:dyDescent="0.25">
      <c r="G29" s="30"/>
      <c r="H29" s="30"/>
      <c r="N29" s="43"/>
      <c r="O29" s="43"/>
      <c r="R29" s="137"/>
      <c r="S29" s="146"/>
      <c r="T29" s="137"/>
    </row>
    <row r="30" spans="1:22" x14ac:dyDescent="0.25">
      <c r="G30" s="30"/>
      <c r="H30" s="30"/>
      <c r="R30" s="137"/>
      <c r="S30" s="146"/>
      <c r="T30" s="137"/>
    </row>
    <row r="31" spans="1:22" x14ac:dyDescent="0.25">
      <c r="R31" s="137"/>
      <c r="S31" s="146"/>
      <c r="T31" s="137"/>
    </row>
    <row r="32" spans="1:22" x14ac:dyDescent="0.25">
      <c r="R32" s="137"/>
      <c r="S32" s="146"/>
      <c r="T32" s="137"/>
    </row>
    <row r="33" spans="18:20" x14ac:dyDescent="0.25">
      <c r="R33" s="137"/>
      <c r="S33" s="146"/>
      <c r="T33" s="137"/>
    </row>
    <row r="34" spans="18:20" x14ac:dyDescent="0.25">
      <c r="R34" s="137"/>
      <c r="S34" s="146"/>
      <c r="T34" s="137"/>
    </row>
    <row r="35" spans="18:20" x14ac:dyDescent="0.25">
      <c r="R35" s="137"/>
      <c r="S35" s="146"/>
      <c r="T35" s="137"/>
    </row>
    <row r="36" spans="18:20" x14ac:dyDescent="0.25">
      <c r="R36" s="137"/>
      <c r="S36" s="137"/>
      <c r="T36" s="137"/>
    </row>
  </sheetData>
  <mergeCells count="4">
    <mergeCell ref="B1:P1"/>
    <mergeCell ref="B2:F2"/>
    <mergeCell ref="G2:K2"/>
    <mergeCell ref="L2:P2"/>
  </mergeCells>
  <conditionalFormatting sqref="M4:M28 O4:O28">
    <cfRule type="cellIs" dxfId="10" priority="6" operator="greaterThan">
      <formula>100</formula>
    </cfRule>
  </conditionalFormatting>
  <conditionalFormatting sqref="M4:M28">
    <cfRule type="cellIs" dxfId="9" priority="5" operator="greaterThan">
      <formula>1</formula>
    </cfRule>
  </conditionalFormatting>
  <conditionalFormatting sqref="O4:O27">
    <cfRule type="cellIs" dxfId="8" priority="4" operator="greaterThan">
      <formula>1</formula>
    </cfRule>
  </conditionalFormatting>
  <conditionalFormatting sqref="S35">
    <cfRule type="cellIs" dxfId="7" priority="3" operator="greaterThan">
      <formula>100</formula>
    </cfRule>
  </conditionalFormatting>
  <conditionalFormatting sqref="S11:S34">
    <cfRule type="cellIs" dxfId="6" priority="2" operator="greaterThan">
      <formula>100</formula>
    </cfRule>
  </conditionalFormatting>
  <conditionalFormatting sqref="S11:S34">
    <cfRule type="cellIs" dxfId="5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Y30"/>
  <sheetViews>
    <sheetView workbookViewId="0">
      <selection activeCell="O33" sqref="O33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148"/>
    <col min="18" max="18" width="9.42578125" style="29" customWidth="1"/>
    <col min="19" max="16384" width="9.140625" style="29"/>
  </cols>
  <sheetData>
    <row r="1" spans="1:25" ht="36.75" customHeight="1" thickBot="1" x14ac:dyDescent="0.3">
      <c r="B1" s="177" t="s">
        <v>37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R1" s="42" t="s">
        <v>16</v>
      </c>
    </row>
    <row r="2" spans="1:25" ht="18.75" customHeight="1" thickBot="1" x14ac:dyDescent="0.3">
      <c r="B2" s="190" t="s">
        <v>14</v>
      </c>
      <c r="C2" s="191"/>
      <c r="D2" s="191"/>
      <c r="E2" s="191"/>
      <c r="F2" s="191"/>
      <c r="G2" s="179" t="s">
        <v>29</v>
      </c>
      <c r="H2" s="180"/>
      <c r="I2" s="180"/>
      <c r="J2" s="180"/>
      <c r="K2" s="192"/>
      <c r="L2" s="179" t="s">
        <v>15</v>
      </c>
      <c r="M2" s="180"/>
      <c r="N2" s="180"/>
      <c r="O2" s="180"/>
      <c r="P2" s="181"/>
      <c r="Q2" s="144"/>
      <c r="R2" s="49">
        <v>250000</v>
      </c>
      <c r="S2" s="6"/>
    </row>
    <row r="3" spans="1:25" s="6" customFormat="1" ht="62.25" customHeight="1" thickBot="1" x14ac:dyDescent="0.3">
      <c r="A3" s="7" t="s">
        <v>0</v>
      </c>
      <c r="B3" s="15" t="s">
        <v>4</v>
      </c>
      <c r="C3" s="78" t="s">
        <v>5</v>
      </c>
      <c r="D3" s="78" t="s">
        <v>7</v>
      </c>
      <c r="E3" s="78" t="s">
        <v>8</v>
      </c>
      <c r="F3" s="64" t="s">
        <v>9</v>
      </c>
      <c r="G3" s="15" t="s">
        <v>4</v>
      </c>
      <c r="H3" s="78" t="s">
        <v>5</v>
      </c>
      <c r="I3" s="78" t="s">
        <v>7</v>
      </c>
      <c r="J3" s="78" t="s">
        <v>8</v>
      </c>
      <c r="K3" s="64" t="s">
        <v>9</v>
      </c>
      <c r="L3" s="15" t="s">
        <v>4</v>
      </c>
      <c r="M3" s="64" t="s">
        <v>30</v>
      </c>
      <c r="N3" s="15" t="s">
        <v>5</v>
      </c>
      <c r="O3" s="16" t="s">
        <v>31</v>
      </c>
      <c r="P3" s="153" t="s">
        <v>16</v>
      </c>
      <c r="Q3" s="149"/>
      <c r="R3" s="41"/>
      <c r="S3" s="133"/>
      <c r="T3" s="133"/>
      <c r="U3" s="131"/>
      <c r="V3" s="132"/>
    </row>
    <row r="4" spans="1:25" x14ac:dyDescent="0.25">
      <c r="A4" s="44">
        <v>1</v>
      </c>
      <c r="B4" s="82">
        <v>3273</v>
      </c>
      <c r="C4" s="83">
        <v>2931</v>
      </c>
      <c r="D4" s="84">
        <v>0.89780353874313601</v>
      </c>
      <c r="E4" s="84">
        <v>3.2349748346985098E-2</v>
      </c>
      <c r="F4" s="85">
        <v>6.1232132825666315E-2</v>
      </c>
      <c r="G4" s="99">
        <v>4363</v>
      </c>
      <c r="H4" s="100">
        <v>3956</v>
      </c>
      <c r="I4" s="101">
        <f t="shared" ref="I4:I28" si="0">H4/G4</f>
        <v>0.90671556268622511</v>
      </c>
      <c r="J4" s="101">
        <f t="shared" ref="J4:J27" si="1">G4/$G$28</f>
        <v>3.9289670139670593E-2</v>
      </c>
      <c r="K4" s="150">
        <f t="shared" ref="K4:K27" si="2">H4/$H$28</f>
        <v>5.8946239122660629E-2</v>
      </c>
      <c r="L4" s="158">
        <f t="shared" ref="L4:L27" si="3">B4*1.25</f>
        <v>4091.25</v>
      </c>
      <c r="M4" s="160">
        <f>G4/L4</f>
        <v>1.0664222425908951</v>
      </c>
      <c r="N4" s="158">
        <f t="shared" ref="N4:N27" si="4">C4*1.25</f>
        <v>3663.75</v>
      </c>
      <c r="O4" s="159">
        <f>H4/N4</f>
        <v>1.0797679972705561</v>
      </c>
      <c r="P4" s="195">
        <f>F4*$R$2</f>
        <v>15308.03320641658</v>
      </c>
      <c r="Q4" s="144"/>
      <c r="R4" s="133"/>
      <c r="S4" s="131"/>
      <c r="T4" s="133"/>
      <c r="U4" s="131"/>
      <c r="V4" s="131"/>
      <c r="X4" s="133"/>
      <c r="Y4" s="133"/>
    </row>
    <row r="5" spans="1:25" x14ac:dyDescent="0.25">
      <c r="A5" s="45">
        <v>2</v>
      </c>
      <c r="B5" s="86">
        <v>2656</v>
      </c>
      <c r="C5" s="87">
        <v>1053</v>
      </c>
      <c r="D5" s="88">
        <v>0.39698681732580038</v>
      </c>
      <c r="E5" s="88">
        <v>2.6201519786835093E-2</v>
      </c>
      <c r="F5" s="89">
        <v>2.1929550797911077E-2</v>
      </c>
      <c r="G5" s="103">
        <v>3224</v>
      </c>
      <c r="H5" s="104">
        <v>1501</v>
      </c>
      <c r="I5" s="105">
        <f t="shared" si="0"/>
        <v>0.46557071960297769</v>
      </c>
      <c r="J5" s="105">
        <f t="shared" si="1"/>
        <v>2.9032751897845058E-2</v>
      </c>
      <c r="K5" s="151">
        <f t="shared" si="2"/>
        <v>2.2365597806651566E-2</v>
      </c>
      <c r="L5" s="156">
        <f t="shared" si="3"/>
        <v>3320</v>
      </c>
      <c r="M5" s="161">
        <f t="shared" ref="M5:M28" si="5">G5/L5</f>
        <v>0.97108433734939759</v>
      </c>
      <c r="N5" s="156">
        <f t="shared" si="4"/>
        <v>1316.25</v>
      </c>
      <c r="O5" s="157">
        <f t="shared" ref="O5:O28" si="6">H5/N5</f>
        <v>1.140360873694207</v>
      </c>
      <c r="P5" s="154">
        <f t="shared" ref="P5:P27" si="7">F5*$R$2</f>
        <v>5482.3876994777693</v>
      </c>
      <c r="Q5" s="144"/>
      <c r="R5" s="133"/>
      <c r="S5" s="131"/>
      <c r="T5" s="133"/>
      <c r="U5" s="131"/>
      <c r="V5" s="131"/>
      <c r="X5" s="133"/>
      <c r="Y5" s="133"/>
    </row>
    <row r="6" spans="1:25" x14ac:dyDescent="0.25">
      <c r="A6" s="45">
        <v>3</v>
      </c>
      <c r="B6" s="86">
        <v>800</v>
      </c>
      <c r="C6" s="87">
        <v>575</v>
      </c>
      <c r="D6" s="88">
        <v>0.71695760598503744</v>
      </c>
      <c r="E6" s="88">
        <v>7.9147340373038593E-3</v>
      </c>
      <c r="F6" s="89">
        <v>1.1963464619353764E-2</v>
      </c>
      <c r="G6" s="103">
        <v>511</v>
      </c>
      <c r="H6" s="104">
        <v>386</v>
      </c>
      <c r="I6" s="105">
        <f t="shared" si="0"/>
        <v>0.75538160469667315</v>
      </c>
      <c r="J6" s="105">
        <f t="shared" si="1"/>
        <v>4.6016551550244495E-3</v>
      </c>
      <c r="K6" s="151">
        <f t="shared" si="2"/>
        <v>5.7515794492788179E-3</v>
      </c>
      <c r="L6" s="156">
        <f t="shared" si="3"/>
        <v>1000</v>
      </c>
      <c r="M6" s="161">
        <f t="shared" si="5"/>
        <v>0.51100000000000001</v>
      </c>
      <c r="N6" s="156">
        <f t="shared" si="4"/>
        <v>718.75</v>
      </c>
      <c r="O6" s="157">
        <f t="shared" si="6"/>
        <v>0.53704347826086951</v>
      </c>
      <c r="P6" s="154">
        <f t="shared" si="7"/>
        <v>2990.8661548384412</v>
      </c>
      <c r="Q6" s="144"/>
      <c r="R6" s="133"/>
      <c r="S6" s="131"/>
      <c r="T6" s="133"/>
      <c r="U6" s="131"/>
      <c r="V6" s="131"/>
      <c r="X6" s="133"/>
      <c r="Y6" s="133"/>
    </row>
    <row r="7" spans="1:25" x14ac:dyDescent="0.25">
      <c r="A7" s="45">
        <v>4</v>
      </c>
      <c r="B7" s="86">
        <v>2235</v>
      </c>
      <c r="C7" s="87">
        <v>744</v>
      </c>
      <c r="D7" s="88">
        <v>0.33214126061689764</v>
      </c>
      <c r="E7" s="88">
        <v>2.2076384091581958E-2</v>
      </c>
      <c r="F7" s="89">
        <v>1.5458876890747561E-2</v>
      </c>
      <c r="G7" s="103">
        <v>2687</v>
      </c>
      <c r="H7" s="104">
        <v>987</v>
      </c>
      <c r="I7" s="105">
        <f t="shared" si="0"/>
        <v>0.36732415333085228</v>
      </c>
      <c r="J7" s="105">
        <f t="shared" si="1"/>
        <v>2.4196961646870244E-2</v>
      </c>
      <c r="K7" s="151">
        <f t="shared" si="2"/>
        <v>1.4706758850876148E-2</v>
      </c>
      <c r="L7" s="156">
        <f t="shared" si="3"/>
        <v>2793.75</v>
      </c>
      <c r="M7" s="161">
        <f t="shared" si="5"/>
        <v>0.96178970917225948</v>
      </c>
      <c r="N7" s="156">
        <f t="shared" si="4"/>
        <v>930</v>
      </c>
      <c r="O7" s="157">
        <f t="shared" si="6"/>
        <v>1.0612903225806452</v>
      </c>
      <c r="P7" s="154">
        <f t="shared" si="7"/>
        <v>3864.7192226868901</v>
      </c>
      <c r="Q7" s="144"/>
      <c r="R7" s="133"/>
      <c r="S7" s="131"/>
      <c r="T7" s="133"/>
      <c r="U7" s="131"/>
      <c r="V7" s="131"/>
      <c r="X7" s="133"/>
      <c r="Y7" s="133"/>
    </row>
    <row r="8" spans="1:25" x14ac:dyDescent="0.25">
      <c r="A8" s="45">
        <v>5</v>
      </c>
      <c r="B8" s="86">
        <v>2342</v>
      </c>
      <c r="C8" s="87">
        <v>1128</v>
      </c>
      <c r="D8" s="88">
        <v>0.48182984181274047</v>
      </c>
      <c r="E8" s="88">
        <v>2.3082996151189184E-2</v>
      </c>
      <c r="F8" s="89">
        <v>2.3448390653933379E-2</v>
      </c>
      <c r="G8" s="103">
        <v>2520</v>
      </c>
      <c r="H8" s="104">
        <v>1979</v>
      </c>
      <c r="I8" s="105">
        <f t="shared" si="0"/>
        <v>0.7853174603174603</v>
      </c>
      <c r="J8" s="105">
        <f t="shared" si="1"/>
        <v>2.2693093915189064E-2</v>
      </c>
      <c r="K8" s="151">
        <f t="shared" si="2"/>
        <v>2.9488020026224818E-2</v>
      </c>
      <c r="L8" s="156">
        <f t="shared" si="3"/>
        <v>2927.5</v>
      </c>
      <c r="M8" s="161">
        <f t="shared" si="5"/>
        <v>0.86080273270708796</v>
      </c>
      <c r="N8" s="156">
        <f t="shared" si="4"/>
        <v>1410</v>
      </c>
      <c r="O8" s="157">
        <f t="shared" si="6"/>
        <v>1.4035460992907802</v>
      </c>
      <c r="P8" s="154">
        <f t="shared" si="7"/>
        <v>5862.0976634833451</v>
      </c>
      <c r="Q8" s="144"/>
      <c r="R8" s="133"/>
      <c r="S8" s="131"/>
      <c r="T8" s="133"/>
      <c r="U8" s="131"/>
      <c r="V8" s="131"/>
      <c r="X8" s="133"/>
      <c r="Y8" s="133"/>
    </row>
    <row r="9" spans="1:25" x14ac:dyDescent="0.25">
      <c r="A9" s="45">
        <v>6</v>
      </c>
      <c r="B9" s="86">
        <v>643</v>
      </c>
      <c r="C9" s="87">
        <v>562</v>
      </c>
      <c r="D9" s="88">
        <v>0.87558320373250387</v>
      </c>
      <c r="E9" s="88">
        <v>6.3456034737984805E-3</v>
      </c>
      <c r="F9" s="89">
        <v>1.1713792314254208E-2</v>
      </c>
      <c r="G9" s="103">
        <v>829</v>
      </c>
      <c r="H9" s="104">
        <v>719</v>
      </c>
      <c r="I9" s="105">
        <f t="shared" si="0"/>
        <v>0.86731001206272618</v>
      </c>
      <c r="J9" s="105">
        <f t="shared" si="1"/>
        <v>7.4653074824173552E-3</v>
      </c>
      <c r="K9" s="151">
        <f t="shared" si="2"/>
        <v>1.0713434259148885E-2</v>
      </c>
      <c r="L9" s="156">
        <f t="shared" si="3"/>
        <v>803.75</v>
      </c>
      <c r="M9" s="161">
        <f t="shared" si="5"/>
        <v>1.0314152410575428</v>
      </c>
      <c r="N9" s="156">
        <f t="shared" si="4"/>
        <v>702.5</v>
      </c>
      <c r="O9" s="157">
        <f t="shared" si="6"/>
        <v>1.0234875444839857</v>
      </c>
      <c r="P9" s="155">
        <f t="shared" si="7"/>
        <v>2928.4480785635519</v>
      </c>
      <c r="Q9" s="144"/>
      <c r="R9" s="133"/>
      <c r="S9" s="131"/>
      <c r="T9" s="133"/>
      <c r="U9" s="131"/>
      <c r="V9" s="131"/>
      <c r="X9" s="133"/>
      <c r="Y9" s="133"/>
    </row>
    <row r="10" spans="1:25" x14ac:dyDescent="0.25">
      <c r="A10" s="45">
        <v>7</v>
      </c>
      <c r="B10" s="86">
        <v>457</v>
      </c>
      <c r="C10" s="87">
        <v>274</v>
      </c>
      <c r="D10" s="88">
        <v>0.59737417943107218</v>
      </c>
      <c r="E10" s="88">
        <v>4.51001677686766E-3</v>
      </c>
      <c r="F10" s="89">
        <v>5.6800449410149183E-3</v>
      </c>
      <c r="G10" s="103">
        <v>457</v>
      </c>
      <c r="H10" s="104">
        <v>363</v>
      </c>
      <c r="I10" s="105">
        <f t="shared" si="0"/>
        <v>0.79431072210065645</v>
      </c>
      <c r="J10" s="105">
        <f t="shared" si="1"/>
        <v>4.1153745711275409E-3</v>
      </c>
      <c r="K10" s="151">
        <f t="shared" si="2"/>
        <v>5.4088687567052096E-3</v>
      </c>
      <c r="L10" s="156">
        <f t="shared" si="3"/>
        <v>571.25</v>
      </c>
      <c r="M10" s="161">
        <f t="shared" si="5"/>
        <v>0.8</v>
      </c>
      <c r="N10" s="156">
        <f t="shared" si="4"/>
        <v>342.5</v>
      </c>
      <c r="O10" s="157">
        <f t="shared" si="6"/>
        <v>1.0598540145985402</v>
      </c>
      <c r="P10" s="154">
        <f t="shared" si="7"/>
        <v>1420.0112352537296</v>
      </c>
      <c r="Q10" s="144"/>
      <c r="R10" s="133"/>
      <c r="S10" s="131"/>
      <c r="T10" s="133"/>
      <c r="U10" s="131"/>
      <c r="V10" s="131"/>
      <c r="X10" s="133"/>
      <c r="Y10" s="133"/>
    </row>
    <row r="11" spans="1:25" x14ac:dyDescent="0.25">
      <c r="A11" s="45">
        <v>8</v>
      </c>
      <c r="B11" s="86">
        <v>5504</v>
      </c>
      <c r="C11" s="87">
        <v>2337</v>
      </c>
      <c r="D11" s="88">
        <v>0.42480929894660369</v>
      </c>
      <c r="E11" s="88">
        <v>5.4337313727425243E-2</v>
      </c>
      <c r="F11" s="89">
        <v>4.8665293468988617E-2</v>
      </c>
      <c r="G11" s="103">
        <v>7348</v>
      </c>
      <c r="H11" s="104">
        <v>3774</v>
      </c>
      <c r="I11" s="105">
        <f t="shared" si="0"/>
        <v>0.51360914534567226</v>
      </c>
      <c r="J11" s="105">
        <f t="shared" si="1"/>
        <v>6.6170180193971917E-2</v>
      </c>
      <c r="K11" s="151">
        <f t="shared" si="2"/>
        <v>5.6234354511860769E-2</v>
      </c>
      <c r="L11" s="156">
        <f t="shared" si="3"/>
        <v>6880</v>
      </c>
      <c r="M11" s="161">
        <f t="shared" si="5"/>
        <v>1.0680232558139535</v>
      </c>
      <c r="N11" s="156">
        <f t="shared" si="4"/>
        <v>2921.25</v>
      </c>
      <c r="O11" s="157">
        <f t="shared" si="6"/>
        <v>1.2919127086007702</v>
      </c>
      <c r="P11" s="155">
        <f t="shared" si="7"/>
        <v>12166.323367247154</v>
      </c>
      <c r="Q11" s="144"/>
      <c r="R11" s="133"/>
      <c r="S11" s="131"/>
      <c r="T11" s="133"/>
      <c r="U11" s="131"/>
      <c r="V11" s="131"/>
      <c r="X11" s="133"/>
      <c r="Y11" s="133"/>
    </row>
    <row r="12" spans="1:25" x14ac:dyDescent="0.25">
      <c r="A12" s="45">
        <v>9</v>
      </c>
      <c r="B12" s="86">
        <v>1842</v>
      </c>
      <c r="C12" s="87">
        <v>910</v>
      </c>
      <c r="D12" s="88">
        <v>0.49429657794676807</v>
      </c>
      <c r="E12" s="88">
        <v>1.816836080134215E-2</v>
      </c>
      <c r="F12" s="89">
        <v>1.8933483136716393E-2</v>
      </c>
      <c r="G12" s="103">
        <v>1450</v>
      </c>
      <c r="H12" s="104">
        <v>996</v>
      </c>
      <c r="I12" s="105">
        <f t="shared" si="0"/>
        <v>0.68689655172413788</v>
      </c>
      <c r="J12" s="105">
        <f t="shared" si="1"/>
        <v>1.3057534197231803E-2</v>
      </c>
      <c r="K12" s="151">
        <f t="shared" si="2"/>
        <v>1.4840863034926689E-2</v>
      </c>
      <c r="L12" s="156">
        <f t="shared" si="3"/>
        <v>2302.5</v>
      </c>
      <c r="M12" s="161">
        <f t="shared" si="5"/>
        <v>0.62975027144408247</v>
      </c>
      <c r="N12" s="156">
        <f t="shared" si="4"/>
        <v>1137.5</v>
      </c>
      <c r="O12" s="157">
        <f t="shared" si="6"/>
        <v>0.87560439560439562</v>
      </c>
      <c r="P12" s="154">
        <f t="shared" si="7"/>
        <v>4733.3707841790983</v>
      </c>
      <c r="Q12" s="144"/>
      <c r="R12" s="133"/>
      <c r="S12" s="131"/>
      <c r="T12" s="133"/>
      <c r="U12" s="131"/>
      <c r="V12" s="131"/>
      <c r="X12" s="133"/>
      <c r="Y12" s="133"/>
    </row>
    <row r="13" spans="1:25" x14ac:dyDescent="0.25">
      <c r="A13" s="45">
        <v>10</v>
      </c>
      <c r="B13" s="86">
        <v>3121</v>
      </c>
      <c r="C13" s="87">
        <v>1534</v>
      </c>
      <c r="D13" s="88">
        <v>0.49071108263933377</v>
      </c>
      <c r="E13" s="88">
        <v>3.081022402052699E-2</v>
      </c>
      <c r="F13" s="89">
        <v>3.1874830951043424E-2</v>
      </c>
      <c r="G13" s="103">
        <v>2997</v>
      </c>
      <c r="H13" s="104">
        <v>1914</v>
      </c>
      <c r="I13" s="105">
        <f t="shared" si="0"/>
        <v>0.63863863863863868</v>
      </c>
      <c r="J13" s="105">
        <f t="shared" si="1"/>
        <v>2.6988572406278423E-2</v>
      </c>
      <c r="K13" s="151">
        <f t="shared" si="2"/>
        <v>2.8519489808082013E-2</v>
      </c>
      <c r="L13" s="156">
        <f t="shared" si="3"/>
        <v>3901.25</v>
      </c>
      <c r="M13" s="161">
        <f t="shared" si="5"/>
        <v>0.76821531560397305</v>
      </c>
      <c r="N13" s="156">
        <f t="shared" si="4"/>
        <v>1917.5</v>
      </c>
      <c r="O13" s="157">
        <f t="shared" si="6"/>
        <v>0.99817470664928287</v>
      </c>
      <c r="P13" s="154">
        <f t="shared" si="7"/>
        <v>7968.7077377608557</v>
      </c>
      <c r="Q13" s="144"/>
      <c r="R13" s="133"/>
      <c r="S13" s="131"/>
      <c r="T13" s="133"/>
      <c r="U13" s="143"/>
      <c r="V13" s="131"/>
      <c r="X13" s="133"/>
      <c r="Y13" s="133"/>
    </row>
    <row r="14" spans="1:25" x14ac:dyDescent="0.25">
      <c r="A14" s="45">
        <v>11</v>
      </c>
      <c r="B14" s="86">
        <v>2589</v>
      </c>
      <c r="C14" s="87">
        <v>1413</v>
      </c>
      <c r="D14" s="88">
        <v>0.54594594594594592</v>
      </c>
      <c r="E14" s="88">
        <v>2.5560051317477548E-2</v>
      </c>
      <c r="F14" s="89">
        <v>2.9419719950897781E-2</v>
      </c>
      <c r="G14" s="103">
        <v>2928</v>
      </c>
      <c r="H14" s="104">
        <v>1273</v>
      </c>
      <c r="I14" s="105">
        <f t="shared" si="0"/>
        <v>0.43476775956284153</v>
      </c>
      <c r="J14" s="105">
        <f t="shared" si="1"/>
        <v>2.6367213882410152E-2</v>
      </c>
      <c r="K14" s="151">
        <f t="shared" si="2"/>
        <v>1.8968291810704495E-2</v>
      </c>
      <c r="L14" s="156">
        <f t="shared" si="3"/>
        <v>3236.25</v>
      </c>
      <c r="M14" s="161">
        <f t="shared" si="5"/>
        <v>0.90475086906141367</v>
      </c>
      <c r="N14" s="156">
        <f t="shared" si="4"/>
        <v>1766.25</v>
      </c>
      <c r="O14" s="157">
        <f t="shared" si="6"/>
        <v>0.72073602264685066</v>
      </c>
      <c r="P14" s="154">
        <f t="shared" si="7"/>
        <v>7354.9299877244457</v>
      </c>
      <c r="Q14" s="144"/>
      <c r="R14" s="133"/>
      <c r="S14" s="131"/>
      <c r="T14" s="133"/>
      <c r="U14" s="131"/>
      <c r="V14" s="131"/>
      <c r="X14" s="133"/>
      <c r="Y14" s="133"/>
    </row>
    <row r="15" spans="1:25" x14ac:dyDescent="0.25">
      <c r="A15" s="45">
        <v>12</v>
      </c>
      <c r="B15" s="86">
        <v>7865</v>
      </c>
      <c r="C15" s="87">
        <v>2679</v>
      </c>
      <c r="D15" s="88">
        <v>0.3389441469013007</v>
      </c>
      <c r="E15" s="88">
        <v>7.7390703641567152E-2</v>
      </c>
      <c r="F15" s="89">
        <v>5.5302415579551838E-2</v>
      </c>
      <c r="G15" s="103">
        <v>9903</v>
      </c>
      <c r="H15" s="104">
        <v>5245</v>
      </c>
      <c r="I15" s="105">
        <f t="shared" si="0"/>
        <v>0.52963748359083107</v>
      </c>
      <c r="J15" s="105">
        <f t="shared" si="1"/>
        <v>8.917845596909417E-2</v>
      </c>
      <c r="K15" s="151">
        <f t="shared" si="2"/>
        <v>7.8152938371677194E-2</v>
      </c>
      <c r="L15" s="156">
        <f t="shared" si="3"/>
        <v>9831.25</v>
      </c>
      <c r="M15" s="161">
        <f t="shared" si="5"/>
        <v>1.0072981563890655</v>
      </c>
      <c r="N15" s="156">
        <f t="shared" si="4"/>
        <v>3348.75</v>
      </c>
      <c r="O15" s="157">
        <f t="shared" si="6"/>
        <v>1.5662560656961553</v>
      </c>
      <c r="P15" s="173">
        <f t="shared" si="7"/>
        <v>13825.60389488796</v>
      </c>
      <c r="Q15" s="144"/>
      <c r="R15" s="133"/>
      <c r="S15" s="131"/>
      <c r="T15" s="133"/>
      <c r="U15" s="131"/>
      <c r="V15" s="131"/>
      <c r="X15" s="133"/>
      <c r="Y15" s="133"/>
    </row>
    <row r="16" spans="1:25" x14ac:dyDescent="0.25">
      <c r="A16" s="45">
        <v>13</v>
      </c>
      <c r="B16" s="86">
        <v>4483</v>
      </c>
      <c r="C16" s="87">
        <v>2577</v>
      </c>
      <c r="D16" s="88">
        <v>0.57496653279785814</v>
      </c>
      <c r="E16" s="88">
        <v>4.4231718148623311E-2</v>
      </c>
      <c r="F16" s="89">
        <v>5.3617127520129829E-2</v>
      </c>
      <c r="G16" s="103">
        <v>2991</v>
      </c>
      <c r="H16" s="104">
        <v>2352</v>
      </c>
      <c r="I16" s="105">
        <f t="shared" si="0"/>
        <v>0.78635907723169507</v>
      </c>
      <c r="J16" s="105">
        <f t="shared" si="1"/>
        <v>2.6934541230289877E-2</v>
      </c>
      <c r="K16" s="151">
        <f t="shared" si="2"/>
        <v>3.5045893431875072E-2</v>
      </c>
      <c r="L16" s="156">
        <f t="shared" si="3"/>
        <v>5603.75</v>
      </c>
      <c r="M16" s="161">
        <f t="shared" si="5"/>
        <v>0.5337497211688601</v>
      </c>
      <c r="N16" s="156">
        <f t="shared" si="4"/>
        <v>3221.25</v>
      </c>
      <c r="O16" s="157">
        <f t="shared" si="6"/>
        <v>0.73015133876600702</v>
      </c>
      <c r="P16" s="154">
        <f t="shared" si="7"/>
        <v>13404.281880032457</v>
      </c>
      <c r="Q16" s="144"/>
      <c r="R16" s="133"/>
      <c r="S16" s="131"/>
      <c r="T16" s="133"/>
      <c r="U16" s="131"/>
      <c r="V16" s="131"/>
      <c r="X16" s="133"/>
      <c r="Y16" s="133"/>
    </row>
    <row r="17" spans="1:25" x14ac:dyDescent="0.25">
      <c r="A17" s="45">
        <v>14</v>
      </c>
      <c r="B17" s="86">
        <v>5374</v>
      </c>
      <c r="C17" s="87">
        <v>3024</v>
      </c>
      <c r="D17" s="88">
        <v>0.56294227188081936</v>
      </c>
      <c r="E17" s="88">
        <v>5.2995164314615616E-2</v>
      </c>
      <c r="F17" s="89">
        <v>6.2896614859663358E-2</v>
      </c>
      <c r="G17" s="103">
        <v>6815</v>
      </c>
      <c r="H17" s="104">
        <v>4275</v>
      </c>
      <c r="I17" s="105">
        <f t="shared" si="0"/>
        <v>0.62729273661041818</v>
      </c>
      <c r="J17" s="105">
        <f t="shared" si="1"/>
        <v>6.1370410726989476E-2</v>
      </c>
      <c r="K17" s="151">
        <f t="shared" si="2"/>
        <v>6.3699487424007634E-2</v>
      </c>
      <c r="L17" s="156">
        <f t="shared" si="3"/>
        <v>6717.5</v>
      </c>
      <c r="M17" s="161">
        <f t="shared" si="5"/>
        <v>1.0145143282471158</v>
      </c>
      <c r="N17" s="156">
        <f t="shared" si="4"/>
        <v>3780</v>
      </c>
      <c r="O17" s="157">
        <f t="shared" si="6"/>
        <v>1.1309523809523809</v>
      </c>
      <c r="P17" s="173">
        <f t="shared" si="7"/>
        <v>15724.153714915839</v>
      </c>
      <c r="Q17" s="144"/>
      <c r="R17" s="133"/>
      <c r="S17" s="131"/>
      <c r="T17" s="133"/>
      <c r="U17" s="131"/>
      <c r="V17" s="131"/>
      <c r="X17" s="133"/>
      <c r="Y17" s="133"/>
    </row>
    <row r="18" spans="1:25" x14ac:dyDescent="0.25">
      <c r="A18" s="45">
        <v>15</v>
      </c>
      <c r="B18" s="86">
        <v>7791</v>
      </c>
      <c r="C18" s="87">
        <v>2171</v>
      </c>
      <c r="D18" s="88">
        <v>0.27913244353182753</v>
      </c>
      <c r="E18" s="88">
        <v>7.6897266357445967E-2</v>
      </c>
      <c r="F18" s="89">
        <v>4.5253105299294674E-2</v>
      </c>
      <c r="G18" s="103">
        <v>10110</v>
      </c>
      <c r="H18" s="104">
        <v>3356</v>
      </c>
      <c r="I18" s="105">
        <f t="shared" si="0"/>
        <v>0.33194856577645893</v>
      </c>
      <c r="J18" s="105">
        <f t="shared" si="1"/>
        <v>9.1042531540698982E-2</v>
      </c>
      <c r="K18" s="151">
        <f t="shared" si="2"/>
        <v>5.00059601859578E-2</v>
      </c>
      <c r="L18" s="156">
        <f t="shared" si="3"/>
        <v>9738.75</v>
      </c>
      <c r="M18" s="161">
        <f t="shared" si="5"/>
        <v>1.0381209087408549</v>
      </c>
      <c r="N18" s="156">
        <f t="shared" si="4"/>
        <v>2713.75</v>
      </c>
      <c r="O18" s="157">
        <f t="shared" si="6"/>
        <v>1.2366651312759098</v>
      </c>
      <c r="P18" s="155">
        <f t="shared" si="7"/>
        <v>11313.276324823668</v>
      </c>
      <c r="Q18" s="144"/>
      <c r="R18" s="133"/>
      <c r="S18" s="131"/>
      <c r="T18" s="133"/>
      <c r="U18" s="131"/>
      <c r="V18" s="131"/>
      <c r="X18" s="133"/>
      <c r="Y18" s="133"/>
    </row>
    <row r="19" spans="1:25" x14ac:dyDescent="0.25">
      <c r="A19" s="45">
        <v>16</v>
      </c>
      <c r="B19" s="86">
        <v>3707</v>
      </c>
      <c r="C19" s="87">
        <v>2747</v>
      </c>
      <c r="D19" s="88">
        <v>0.74062078272604592</v>
      </c>
      <c r="E19" s="88">
        <v>3.6563702753380042E-2</v>
      </c>
      <c r="F19" s="89">
        <v>5.7091733766098662E-2</v>
      </c>
      <c r="G19" s="103">
        <v>3978</v>
      </c>
      <c r="H19" s="104">
        <v>3502</v>
      </c>
      <c r="I19" s="105">
        <f t="shared" si="0"/>
        <v>0.88034188034188032</v>
      </c>
      <c r="J19" s="105">
        <f t="shared" si="1"/>
        <v>3.5822669680405594E-2</v>
      </c>
      <c r="K19" s="151">
        <f t="shared" si="2"/>
        <v>5.2181428060555486E-2</v>
      </c>
      <c r="L19" s="156">
        <f t="shared" si="3"/>
        <v>4633.75</v>
      </c>
      <c r="M19" s="161">
        <f t="shared" si="5"/>
        <v>0.85848394928513627</v>
      </c>
      <c r="N19" s="156">
        <f t="shared" si="4"/>
        <v>3433.75</v>
      </c>
      <c r="O19" s="157">
        <f t="shared" si="6"/>
        <v>1.0198762286130325</v>
      </c>
      <c r="P19" s="154">
        <f t="shared" si="7"/>
        <v>14272.933441524665</v>
      </c>
      <c r="Q19" s="144"/>
      <c r="R19" s="133"/>
      <c r="S19" s="131"/>
      <c r="T19" s="133"/>
      <c r="U19" s="131"/>
      <c r="V19" s="131"/>
      <c r="X19" s="133"/>
      <c r="Y19" s="133"/>
    </row>
    <row r="20" spans="1:25" x14ac:dyDescent="0.25">
      <c r="A20" s="45">
        <v>17</v>
      </c>
      <c r="B20" s="86">
        <v>3007</v>
      </c>
      <c r="C20" s="87">
        <v>1079</v>
      </c>
      <c r="D20" s="88">
        <v>0.3592814371257485</v>
      </c>
      <c r="E20" s="88">
        <v>2.9665449521365836E-2</v>
      </c>
      <c r="F20" s="89">
        <v>2.2470507458960114E-2</v>
      </c>
      <c r="G20" s="103">
        <v>3667</v>
      </c>
      <c r="H20" s="104">
        <v>2060</v>
      </c>
      <c r="I20" s="105">
        <f t="shared" si="0"/>
        <v>0.56176711208071994</v>
      </c>
      <c r="J20" s="105">
        <f t="shared" si="1"/>
        <v>3.3022053724999327E-2</v>
      </c>
      <c r="K20" s="151">
        <f t="shared" si="2"/>
        <v>3.0694957682679699E-2</v>
      </c>
      <c r="L20" s="156">
        <f t="shared" si="3"/>
        <v>3758.75</v>
      </c>
      <c r="M20" s="161">
        <f t="shared" si="5"/>
        <v>0.97559028932490854</v>
      </c>
      <c r="N20" s="156">
        <f t="shared" si="4"/>
        <v>1348.75</v>
      </c>
      <c r="O20" s="157">
        <f t="shared" si="6"/>
        <v>1.5273401297497684</v>
      </c>
      <c r="P20" s="154">
        <f t="shared" si="7"/>
        <v>5617.6268647400284</v>
      </c>
      <c r="Q20" s="144"/>
      <c r="R20" s="133"/>
      <c r="S20" s="131"/>
      <c r="T20" s="133"/>
      <c r="U20" s="131"/>
      <c r="V20" s="131"/>
      <c r="X20" s="133"/>
      <c r="Y20" s="133"/>
    </row>
    <row r="21" spans="1:25" x14ac:dyDescent="0.25">
      <c r="A21" s="45">
        <v>18</v>
      </c>
      <c r="B21" s="86">
        <v>2915</v>
      </c>
      <c r="C21" s="87">
        <v>1518</v>
      </c>
      <c r="D21" s="88">
        <v>0.52091906721536352</v>
      </c>
      <c r="E21" s="88">
        <v>2.8777262409947695E-2</v>
      </c>
      <c r="F21" s="89">
        <v>3.1604352620518902E-2</v>
      </c>
      <c r="G21" s="103">
        <v>3895</v>
      </c>
      <c r="H21" s="104">
        <v>3331</v>
      </c>
      <c r="I21" s="105">
        <f t="shared" si="0"/>
        <v>0.85519897304236203</v>
      </c>
      <c r="J21" s="105">
        <f t="shared" si="1"/>
        <v>3.5075238412564047E-2</v>
      </c>
      <c r="K21" s="151">
        <f t="shared" si="2"/>
        <v>4.9633448563595181E-2</v>
      </c>
      <c r="L21" s="156">
        <f t="shared" si="3"/>
        <v>3643.75</v>
      </c>
      <c r="M21" s="161">
        <f t="shared" si="5"/>
        <v>1.0689536878216124</v>
      </c>
      <c r="N21" s="156">
        <f t="shared" si="4"/>
        <v>1897.5</v>
      </c>
      <c r="O21" s="157">
        <f t="shared" si="6"/>
        <v>1.7554677206851119</v>
      </c>
      <c r="P21" s="155">
        <f t="shared" si="7"/>
        <v>7901.0881551297252</v>
      </c>
      <c r="Q21" s="144"/>
      <c r="R21" s="133"/>
      <c r="S21" s="131"/>
      <c r="T21" s="133"/>
      <c r="U21" s="131"/>
      <c r="V21" s="131"/>
      <c r="X21" s="133"/>
      <c r="Y21" s="133"/>
    </row>
    <row r="22" spans="1:25" x14ac:dyDescent="0.25">
      <c r="A22" s="45">
        <v>19</v>
      </c>
      <c r="B22" s="86">
        <v>1377</v>
      </c>
      <c r="C22" s="87">
        <v>698</v>
      </c>
      <c r="D22" s="88">
        <v>0.50762527233115473</v>
      </c>
      <c r="E22" s="88">
        <v>1.3589262804697523E-2</v>
      </c>
      <c r="F22" s="89">
        <v>1.4543411772049186E-2</v>
      </c>
      <c r="G22" s="103">
        <v>1659</v>
      </c>
      <c r="H22" s="104">
        <v>889</v>
      </c>
      <c r="I22" s="105">
        <f t="shared" si="0"/>
        <v>0.53586497890295359</v>
      </c>
      <c r="J22" s="105">
        <f t="shared" si="1"/>
        <v>1.4939620160832801E-2</v>
      </c>
      <c r="K22" s="151">
        <f t="shared" si="2"/>
        <v>1.3246513291214686E-2</v>
      </c>
      <c r="L22" s="156">
        <f t="shared" si="3"/>
        <v>1721.25</v>
      </c>
      <c r="M22" s="161">
        <f t="shared" si="5"/>
        <v>0.96383442265795205</v>
      </c>
      <c r="N22" s="156">
        <f t="shared" si="4"/>
        <v>872.5</v>
      </c>
      <c r="O22" s="157">
        <f t="shared" si="6"/>
        <v>1.0189111747851003</v>
      </c>
      <c r="P22" s="154">
        <f t="shared" si="7"/>
        <v>3635.8529430122967</v>
      </c>
      <c r="Q22" s="144"/>
      <c r="R22" s="133"/>
      <c r="S22" s="131"/>
      <c r="T22" s="133"/>
      <c r="U22" s="131"/>
      <c r="V22" s="131"/>
      <c r="X22" s="133"/>
      <c r="Y22" s="133"/>
    </row>
    <row r="23" spans="1:25" x14ac:dyDescent="0.25">
      <c r="A23" s="45">
        <v>20</v>
      </c>
      <c r="B23" s="86">
        <v>2708</v>
      </c>
      <c r="C23" s="87">
        <v>1988</v>
      </c>
      <c r="D23" s="88">
        <v>0.73365349094939047</v>
      </c>
      <c r="E23" s="88">
        <v>2.6714694562321128E-2</v>
      </c>
      <c r="F23" s="89">
        <v>4.1320766493976653E-2</v>
      </c>
      <c r="G23" s="103">
        <v>3295</v>
      </c>
      <c r="H23" s="104">
        <v>2756</v>
      </c>
      <c r="I23" s="105">
        <f t="shared" si="0"/>
        <v>0.83641881638846738</v>
      </c>
      <c r="J23" s="105">
        <f t="shared" si="1"/>
        <v>2.9672120813709509E-2</v>
      </c>
      <c r="K23" s="151">
        <f t="shared" si="2"/>
        <v>4.1065681249254977E-2</v>
      </c>
      <c r="L23" s="156">
        <f t="shared" si="3"/>
        <v>3385</v>
      </c>
      <c r="M23" s="161">
        <f t="shared" si="5"/>
        <v>0.97341211225997049</v>
      </c>
      <c r="N23" s="156">
        <f t="shared" si="4"/>
        <v>2485</v>
      </c>
      <c r="O23" s="157">
        <f t="shared" si="6"/>
        <v>1.1090543259557344</v>
      </c>
      <c r="P23" s="154">
        <f t="shared" si="7"/>
        <v>10330.191623494164</v>
      </c>
      <c r="Q23" s="144"/>
      <c r="R23" s="133"/>
      <c r="S23" s="131"/>
      <c r="T23" s="133"/>
      <c r="U23" s="131"/>
      <c r="V23" s="131"/>
      <c r="X23" s="133"/>
      <c r="Y23" s="133"/>
    </row>
    <row r="24" spans="1:25" x14ac:dyDescent="0.25">
      <c r="A24" s="45">
        <v>21</v>
      </c>
      <c r="B24" s="86">
        <v>4316</v>
      </c>
      <c r="C24" s="87">
        <v>1044</v>
      </c>
      <c r="D24" s="88">
        <v>0.24205889172269882</v>
      </c>
      <c r="E24" s="88">
        <v>4.2563900128293697E-2</v>
      </c>
      <c r="F24" s="89">
        <v>2.1721490543661445E-2</v>
      </c>
      <c r="G24" s="103">
        <v>6032</v>
      </c>
      <c r="H24" s="104">
        <v>3801</v>
      </c>
      <c r="I24" s="105">
        <f t="shared" si="0"/>
        <v>0.63013925729442966</v>
      </c>
      <c r="J24" s="105">
        <f t="shared" si="1"/>
        <v>5.43193422604843E-2</v>
      </c>
      <c r="K24" s="151">
        <f t="shared" si="2"/>
        <v>5.6636667064012394E-2</v>
      </c>
      <c r="L24" s="156">
        <f t="shared" si="3"/>
        <v>5395</v>
      </c>
      <c r="M24" s="161">
        <f t="shared" si="5"/>
        <v>1.1180722891566266</v>
      </c>
      <c r="N24" s="156">
        <f t="shared" si="4"/>
        <v>1305</v>
      </c>
      <c r="O24" s="157">
        <f t="shared" si="6"/>
        <v>2.9126436781609195</v>
      </c>
      <c r="P24" s="155">
        <f t="shared" si="7"/>
        <v>5430.3726359153616</v>
      </c>
      <c r="Q24" s="144"/>
      <c r="R24" s="133"/>
      <c r="S24" s="131"/>
      <c r="T24" s="133"/>
      <c r="U24" s="131"/>
      <c r="V24" s="131"/>
      <c r="X24" s="133"/>
      <c r="Y24" s="133"/>
    </row>
    <row r="25" spans="1:25" x14ac:dyDescent="0.25">
      <c r="A25" s="45">
        <v>22</v>
      </c>
      <c r="B25" s="86">
        <v>11322</v>
      </c>
      <c r="C25" s="87">
        <v>4612</v>
      </c>
      <c r="D25" s="88">
        <v>0.40754483611626469</v>
      </c>
      <c r="E25" s="88">
        <v>0.11170433237935458</v>
      </c>
      <c r="F25" s="89">
        <v>9.5978195285354645E-2</v>
      </c>
      <c r="G25" s="103">
        <v>9894</v>
      </c>
      <c r="H25" s="104">
        <v>5232</v>
      </c>
      <c r="I25" s="105">
        <f t="shared" si="0"/>
        <v>0.52880533656761675</v>
      </c>
      <c r="J25" s="105">
        <f t="shared" si="1"/>
        <v>8.9097409205111347E-2</v>
      </c>
      <c r="K25" s="151">
        <f t="shared" si="2"/>
        <v>7.7959232328048633E-2</v>
      </c>
      <c r="L25" s="156">
        <f t="shared" si="3"/>
        <v>14152.5</v>
      </c>
      <c r="M25" s="161">
        <f t="shared" si="5"/>
        <v>0.69909909909909906</v>
      </c>
      <c r="N25" s="156">
        <f t="shared" si="4"/>
        <v>5765</v>
      </c>
      <c r="O25" s="157">
        <f t="shared" si="6"/>
        <v>0.90754553339115351</v>
      </c>
      <c r="P25" s="154">
        <f t="shared" si="7"/>
        <v>23994.54882133866</v>
      </c>
      <c r="Q25" s="144"/>
      <c r="R25" s="133"/>
      <c r="S25" s="131"/>
      <c r="T25" s="133"/>
      <c r="U25" s="131"/>
      <c r="V25" s="131"/>
      <c r="X25" s="133"/>
      <c r="Y25" s="133"/>
    </row>
    <row r="26" spans="1:25" x14ac:dyDescent="0.25">
      <c r="A26" s="45">
        <v>23</v>
      </c>
      <c r="B26" s="86">
        <v>16747</v>
      </c>
      <c r="C26" s="87">
        <v>8157</v>
      </c>
      <c r="D26" s="88">
        <v>0.4855680533238112</v>
      </c>
      <c r="E26" s="88">
        <v>0.1658245337017665</v>
      </c>
      <c r="F26" s="89">
        <v>0.16975636144227368</v>
      </c>
      <c r="G26" s="103">
        <v>14273</v>
      </c>
      <c r="H26" s="104">
        <v>9376</v>
      </c>
      <c r="I26" s="105">
        <f t="shared" si="0"/>
        <v>0.65690464513416946</v>
      </c>
      <c r="J26" s="105">
        <f t="shared" si="1"/>
        <v>0.12853116248075139</v>
      </c>
      <c r="K26" s="151">
        <f t="shared" si="2"/>
        <v>0.13970675885087613</v>
      </c>
      <c r="L26" s="156">
        <f t="shared" si="3"/>
        <v>20933.75</v>
      </c>
      <c r="M26" s="161">
        <f t="shared" si="5"/>
        <v>0.68181763898011583</v>
      </c>
      <c r="N26" s="156">
        <f t="shared" si="4"/>
        <v>10196.25</v>
      </c>
      <c r="O26" s="157">
        <f t="shared" si="6"/>
        <v>0.91955375750888813</v>
      </c>
      <c r="P26" s="154">
        <f t="shared" si="7"/>
        <v>42439.090360568422</v>
      </c>
      <c r="Q26" s="144"/>
      <c r="R26" s="133"/>
      <c r="S26" s="131"/>
      <c r="T26" s="133"/>
      <c r="U26" s="131"/>
      <c r="V26" s="131"/>
      <c r="X26" s="133"/>
      <c r="Y26" s="133"/>
    </row>
    <row r="27" spans="1:25" ht="15.75" thickBot="1" x14ac:dyDescent="0.3">
      <c r="A27" s="46">
        <v>24</v>
      </c>
      <c r="B27" s="90">
        <v>4228</v>
      </c>
      <c r="C27" s="91">
        <v>2313</v>
      </c>
      <c r="D27" s="92">
        <v>0.54706717123935666</v>
      </c>
      <c r="E27" s="92">
        <v>4.1725056745287675E-2</v>
      </c>
      <c r="F27" s="93">
        <v>4.812433680793958E-2</v>
      </c>
      <c r="G27" s="107">
        <v>5221</v>
      </c>
      <c r="H27" s="108">
        <v>3089</v>
      </c>
      <c r="I27" s="109">
        <f t="shared" si="0"/>
        <v>0.59164910936602189</v>
      </c>
      <c r="J27" s="109">
        <f t="shared" si="1"/>
        <v>4.7016128306032579E-2</v>
      </c>
      <c r="K27" s="152">
        <f t="shared" si="2"/>
        <v>4.6027536059125046E-2</v>
      </c>
      <c r="L27" s="162">
        <f t="shared" si="3"/>
        <v>5285</v>
      </c>
      <c r="M27" s="163">
        <f t="shared" si="5"/>
        <v>0.98789025543992426</v>
      </c>
      <c r="N27" s="162">
        <f t="shared" si="4"/>
        <v>2891.25</v>
      </c>
      <c r="O27" s="164">
        <f t="shared" si="6"/>
        <v>1.0683960224816256</v>
      </c>
      <c r="P27" s="165">
        <f t="shared" si="7"/>
        <v>12031.084201984895</v>
      </c>
      <c r="Q27" s="144"/>
      <c r="R27" s="133"/>
      <c r="S27" s="131"/>
      <c r="T27" s="131"/>
      <c r="U27" s="131"/>
      <c r="V27" s="131"/>
      <c r="X27" s="133"/>
      <c r="Y27" s="133"/>
    </row>
    <row r="28" spans="1:25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79">
        <f>SUM(F4:F27)</f>
        <v>0.99999999999999989</v>
      </c>
      <c r="G28" s="32">
        <f>SUM(G4:G27)</f>
        <v>111047</v>
      </c>
      <c r="H28" s="33">
        <f>SUM(H4:H27)</f>
        <v>67112</v>
      </c>
      <c r="I28" s="62">
        <f t="shared" si="0"/>
        <v>0.60435671382387635</v>
      </c>
      <c r="J28" s="62">
        <f>SUM(J4:J27)</f>
        <v>1</v>
      </c>
      <c r="K28" s="61">
        <f>SUM(K4:K27)</f>
        <v>1</v>
      </c>
      <c r="L28" s="32">
        <f>SUM(L4:L27)</f>
        <v>126627.5</v>
      </c>
      <c r="M28" s="61">
        <f t="shared" si="5"/>
        <v>0.87695800675208779</v>
      </c>
      <c r="N28" s="32">
        <f>SUM(N4:N27)</f>
        <v>60085</v>
      </c>
      <c r="O28" s="34">
        <f t="shared" si="6"/>
        <v>1.1169509861030207</v>
      </c>
      <c r="P28" s="60">
        <f>SUM(P4:P27)</f>
        <v>249999.99999999997</v>
      </c>
      <c r="Q28" s="144"/>
      <c r="R28" s="42"/>
      <c r="S28" s="30"/>
      <c r="T28" s="134"/>
      <c r="X28" s="133"/>
      <c r="Y28" s="133"/>
    </row>
    <row r="29" spans="1:25" x14ac:dyDescent="0.25">
      <c r="G29" s="30"/>
      <c r="H29" s="30"/>
      <c r="N29" s="43"/>
      <c r="O29" s="43"/>
    </row>
    <row r="30" spans="1:25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M28 O28">
    <cfRule type="cellIs" dxfId="4" priority="5" operator="greaterThan">
      <formula>100</formula>
    </cfRule>
  </conditionalFormatting>
  <conditionalFormatting sqref="M4:M27">
    <cfRule type="cellIs" dxfId="3" priority="4" operator="greaterThan">
      <formula>100</formula>
    </cfRule>
  </conditionalFormatting>
  <conditionalFormatting sqref="M4:M27">
    <cfRule type="cellIs" dxfId="2" priority="3" operator="greaterThan">
      <formula>1</formula>
    </cfRule>
  </conditionalFormatting>
  <conditionalFormatting sqref="O4:O27">
    <cfRule type="cellIs" dxfId="1" priority="2" operator="greaterThan">
      <formula>100</formula>
    </cfRule>
  </conditionalFormatting>
  <conditionalFormatting sqref="O4:O27">
    <cfRule type="cellIs" dxfId="0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2015-06-01T15:40:04Z</dcterms:modified>
</cp:coreProperties>
</file>