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PR\PY 2014-15\"/>
    </mc:Choice>
  </mc:AlternateContent>
  <bookViews>
    <workbookView xWindow="0" yWindow="0" windowWidth="28800" windowHeight="12135" firstSheet="2" activeTab="3"/>
  </bookViews>
  <sheets>
    <sheet name="All Employers" sheetId="31" state="hidden" r:id="rId1"/>
    <sheet name="Level 1 Employers" sheetId="32" state="hidden" r:id="rId2"/>
    <sheet name="Summary" sheetId="33" r:id="rId3"/>
    <sheet name="Retention" sheetId="35" r:id="rId4"/>
    <sheet name="Region 1" sheetId="3" state="hidden" r:id="rId5"/>
    <sheet name="Sheet2" sheetId="2" state="hidden" r:id="rId6"/>
    <sheet name="10% Stretch" sheetId="36" r:id="rId7"/>
    <sheet name="25% Stretch" sheetId="34" r:id="rId8"/>
  </sheets>
  <definedNames>
    <definedName name="_xlnm.Print_Area" localSheetId="6">'10% Stretch'!$A$1:$H$28</definedName>
    <definedName name="_xlnm.Print_Area" localSheetId="7">'25% Stretch'!$A$1:$H$28</definedName>
  </definedNames>
  <calcPr calcId="152511"/>
</workbook>
</file>

<file path=xl/calcChain.xml><?xml version="1.0" encoding="utf-8"?>
<calcChain xmlns="http://schemas.openxmlformats.org/spreadsheetml/2006/main">
  <c r="H28" i="35" l="1"/>
  <c r="K28" i="35" l="1"/>
  <c r="L27" i="35"/>
  <c r="I27" i="35"/>
  <c r="L26" i="35"/>
  <c r="I26" i="35"/>
  <c r="L25" i="35"/>
  <c r="I25" i="35"/>
  <c r="L24" i="35"/>
  <c r="I24" i="35"/>
  <c r="L23" i="35"/>
  <c r="I23" i="35"/>
  <c r="L22" i="35"/>
  <c r="I22" i="35"/>
  <c r="L21" i="35"/>
  <c r="I21" i="35"/>
  <c r="L20" i="35"/>
  <c r="I20" i="35"/>
  <c r="L19" i="35"/>
  <c r="I19" i="35"/>
  <c r="L18" i="35"/>
  <c r="I18" i="35"/>
  <c r="L17" i="35"/>
  <c r="I17" i="35"/>
  <c r="L16" i="35"/>
  <c r="I16" i="35"/>
  <c r="L15" i="35"/>
  <c r="I15" i="35"/>
  <c r="L14" i="35"/>
  <c r="I14" i="35"/>
  <c r="L13" i="35"/>
  <c r="I13" i="35"/>
  <c r="L12" i="35"/>
  <c r="I12" i="35"/>
  <c r="L11" i="35"/>
  <c r="I11" i="35"/>
  <c r="L10" i="35"/>
  <c r="I10" i="35"/>
  <c r="L9" i="35"/>
  <c r="I9" i="35"/>
  <c r="L8" i="35"/>
  <c r="I8" i="35"/>
  <c r="L7" i="35"/>
  <c r="I7" i="35"/>
  <c r="L6" i="35"/>
  <c r="I6" i="35"/>
  <c r="L5" i="35"/>
  <c r="I5" i="35"/>
  <c r="L4" i="35"/>
  <c r="I4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D15" i="35"/>
  <c r="D7" i="35"/>
  <c r="C27" i="35"/>
  <c r="D27" i="35" s="1"/>
  <c r="C26" i="35"/>
  <c r="D26" i="35" s="1"/>
  <c r="C25" i="35"/>
  <c r="D25" i="35" s="1"/>
  <c r="C24" i="35"/>
  <c r="D24" i="35" s="1"/>
  <c r="C23" i="35"/>
  <c r="D23" i="35" s="1"/>
  <c r="C22" i="35"/>
  <c r="D22" i="35" s="1"/>
  <c r="C21" i="35"/>
  <c r="D21" i="35" s="1"/>
  <c r="C20" i="35"/>
  <c r="D20" i="35" s="1"/>
  <c r="C19" i="35"/>
  <c r="D19" i="35" s="1"/>
  <c r="C18" i="35"/>
  <c r="D18" i="35" s="1"/>
  <c r="C17" i="35"/>
  <c r="D17" i="35" s="1"/>
  <c r="C16" i="35"/>
  <c r="D16" i="35" s="1"/>
  <c r="C15" i="35"/>
  <c r="C14" i="35"/>
  <c r="D14" i="35" s="1"/>
  <c r="C13" i="35"/>
  <c r="D13" i="35" s="1"/>
  <c r="C12" i="35"/>
  <c r="D12" i="35" s="1"/>
  <c r="C11" i="35"/>
  <c r="D11" i="35" s="1"/>
  <c r="C10" i="35"/>
  <c r="D10" i="35" s="1"/>
  <c r="C9" i="35"/>
  <c r="D9" i="35" s="1"/>
  <c r="C8" i="35"/>
  <c r="D8" i="35" s="1"/>
  <c r="C7" i="35"/>
  <c r="C6" i="35"/>
  <c r="D6" i="35" s="1"/>
  <c r="C5" i="35"/>
  <c r="D5" i="35" s="1"/>
  <c r="C4" i="35"/>
  <c r="D4" i="35" s="1"/>
  <c r="N27" i="36"/>
  <c r="O27" i="36" s="1"/>
  <c r="N26" i="36"/>
  <c r="N25" i="36"/>
  <c r="O25" i="36" s="1"/>
  <c r="N24" i="36"/>
  <c r="O24" i="36" s="1"/>
  <c r="N23" i="36"/>
  <c r="N22" i="36"/>
  <c r="N21" i="36"/>
  <c r="O21" i="36" s="1"/>
  <c r="N20" i="36"/>
  <c r="O20" i="36" s="1"/>
  <c r="N19" i="36"/>
  <c r="N18" i="36"/>
  <c r="N17" i="36"/>
  <c r="N16" i="36"/>
  <c r="N15" i="36"/>
  <c r="N14" i="36"/>
  <c r="N13" i="36"/>
  <c r="O13" i="36" s="1"/>
  <c r="N12" i="36"/>
  <c r="N11" i="36"/>
  <c r="N10" i="36"/>
  <c r="N9" i="36"/>
  <c r="N8" i="36"/>
  <c r="O8" i="36" s="1"/>
  <c r="N7" i="36"/>
  <c r="N6" i="36"/>
  <c r="N5" i="36"/>
  <c r="O5" i="36" s="1"/>
  <c r="N4" i="36"/>
  <c r="L27" i="36"/>
  <c r="L26" i="36"/>
  <c r="M26" i="36" s="1"/>
  <c r="L25" i="36"/>
  <c r="M25" i="36" s="1"/>
  <c r="L24" i="36"/>
  <c r="M24" i="36" s="1"/>
  <c r="L23" i="36"/>
  <c r="L22" i="36"/>
  <c r="L21" i="36"/>
  <c r="M21" i="36" s="1"/>
  <c r="L20" i="36"/>
  <c r="M20" i="36" s="1"/>
  <c r="L19" i="36"/>
  <c r="L18" i="36"/>
  <c r="L17" i="36"/>
  <c r="M17" i="36" s="1"/>
  <c r="L16" i="36"/>
  <c r="M16" i="36" s="1"/>
  <c r="L15" i="36"/>
  <c r="L14" i="36"/>
  <c r="L13" i="36"/>
  <c r="L12" i="36"/>
  <c r="M12" i="36" s="1"/>
  <c r="L11" i="36"/>
  <c r="L10" i="36"/>
  <c r="L9" i="36"/>
  <c r="M9" i="36" s="1"/>
  <c r="L8" i="36"/>
  <c r="M8" i="36" s="1"/>
  <c r="L7" i="36"/>
  <c r="L6" i="36"/>
  <c r="L5" i="36"/>
  <c r="L4" i="36"/>
  <c r="M4" i="36" s="1"/>
  <c r="H28" i="36"/>
  <c r="K27" i="36" s="1"/>
  <c r="G28" i="36"/>
  <c r="J21" i="36" s="1"/>
  <c r="F28" i="36"/>
  <c r="E28" i="36"/>
  <c r="C28" i="36"/>
  <c r="B28" i="36"/>
  <c r="P27" i="36"/>
  <c r="C26" i="33" s="1"/>
  <c r="M27" i="36"/>
  <c r="I27" i="36"/>
  <c r="P26" i="36"/>
  <c r="C25" i="33" s="1"/>
  <c r="O26" i="36"/>
  <c r="I26" i="36"/>
  <c r="P25" i="36"/>
  <c r="C24" i="33" s="1"/>
  <c r="I25" i="36"/>
  <c r="P24" i="36"/>
  <c r="C23" i="33" s="1"/>
  <c r="I24" i="36"/>
  <c r="P23" i="36"/>
  <c r="C22" i="33" s="1"/>
  <c r="O23" i="36"/>
  <c r="M23" i="36"/>
  <c r="I23" i="36"/>
  <c r="P22" i="36"/>
  <c r="C21" i="33" s="1"/>
  <c r="O22" i="36"/>
  <c r="M22" i="36"/>
  <c r="I22" i="36"/>
  <c r="P21" i="36"/>
  <c r="C20" i="33" s="1"/>
  <c r="I21" i="36"/>
  <c r="P20" i="36"/>
  <c r="C19" i="33" s="1"/>
  <c r="I20" i="36"/>
  <c r="P19" i="36"/>
  <c r="C18" i="33" s="1"/>
  <c r="O19" i="36"/>
  <c r="M19" i="36"/>
  <c r="I19" i="36"/>
  <c r="P18" i="36"/>
  <c r="C17" i="33" s="1"/>
  <c r="O18" i="36"/>
  <c r="M18" i="36"/>
  <c r="J18" i="36"/>
  <c r="I18" i="36"/>
  <c r="P17" i="36"/>
  <c r="C16" i="33" s="1"/>
  <c r="O17" i="36"/>
  <c r="J17" i="36"/>
  <c r="I17" i="36"/>
  <c r="P16" i="36"/>
  <c r="C15" i="33" s="1"/>
  <c r="O16" i="36"/>
  <c r="I16" i="36"/>
  <c r="P15" i="36"/>
  <c r="C14" i="33" s="1"/>
  <c r="O15" i="36"/>
  <c r="M15" i="36"/>
  <c r="J15" i="36"/>
  <c r="I15" i="36"/>
  <c r="P14" i="36"/>
  <c r="C13" i="33" s="1"/>
  <c r="O14" i="36"/>
  <c r="M14" i="36"/>
  <c r="I14" i="36"/>
  <c r="P13" i="36"/>
  <c r="C12" i="33" s="1"/>
  <c r="M13" i="36"/>
  <c r="K13" i="36"/>
  <c r="I13" i="36"/>
  <c r="P12" i="36"/>
  <c r="C11" i="33" s="1"/>
  <c r="O12" i="36"/>
  <c r="I12" i="36"/>
  <c r="P11" i="36"/>
  <c r="C10" i="33" s="1"/>
  <c r="O11" i="36"/>
  <c r="M11" i="36"/>
  <c r="I11" i="36"/>
  <c r="P10" i="36"/>
  <c r="C9" i="33" s="1"/>
  <c r="O10" i="36"/>
  <c r="M10" i="36"/>
  <c r="I10" i="36"/>
  <c r="P9" i="36"/>
  <c r="C8" i="33" s="1"/>
  <c r="O9" i="36"/>
  <c r="I9" i="36"/>
  <c r="P8" i="36"/>
  <c r="C7" i="33" s="1"/>
  <c r="I8" i="36"/>
  <c r="P7" i="36"/>
  <c r="C6" i="33" s="1"/>
  <c r="O7" i="36"/>
  <c r="M7" i="36"/>
  <c r="I7" i="36"/>
  <c r="P6" i="36"/>
  <c r="C5" i="33" s="1"/>
  <c r="O6" i="36"/>
  <c r="M6" i="36"/>
  <c r="I6" i="36"/>
  <c r="P5" i="36"/>
  <c r="C4" i="33" s="1"/>
  <c r="M5" i="36"/>
  <c r="I5" i="36"/>
  <c r="P4" i="36"/>
  <c r="O4" i="36"/>
  <c r="J4" i="36"/>
  <c r="I4" i="36"/>
  <c r="N28" i="36" l="1"/>
  <c r="J5" i="35"/>
  <c r="J7" i="35"/>
  <c r="J9" i="35"/>
  <c r="J11" i="35"/>
  <c r="J13" i="35"/>
  <c r="J15" i="35"/>
  <c r="J17" i="35"/>
  <c r="J19" i="35"/>
  <c r="J21" i="35"/>
  <c r="J23" i="35"/>
  <c r="J25" i="35"/>
  <c r="J27" i="35"/>
  <c r="J4" i="35"/>
  <c r="J6" i="35"/>
  <c r="J8" i="35"/>
  <c r="J10" i="35"/>
  <c r="J12" i="35"/>
  <c r="J14" i="35"/>
  <c r="J16" i="35"/>
  <c r="J18" i="35"/>
  <c r="J20" i="35"/>
  <c r="J22" i="35"/>
  <c r="J24" i="35"/>
  <c r="J26" i="35"/>
  <c r="K4" i="36"/>
  <c r="J5" i="36"/>
  <c r="J20" i="36"/>
  <c r="K8" i="36"/>
  <c r="K9" i="36"/>
  <c r="K10" i="36"/>
  <c r="J22" i="36"/>
  <c r="J25" i="36"/>
  <c r="J7" i="36"/>
  <c r="J9" i="36"/>
  <c r="J11" i="36"/>
  <c r="J13" i="36"/>
  <c r="J24" i="36"/>
  <c r="K6" i="36"/>
  <c r="K21" i="36"/>
  <c r="O28" i="36"/>
  <c r="K19" i="36"/>
  <c r="K15" i="36"/>
  <c r="K22" i="36"/>
  <c r="K11" i="36"/>
  <c r="K17" i="36"/>
  <c r="K20" i="36"/>
  <c r="J27" i="36"/>
  <c r="K5" i="36"/>
  <c r="K7" i="36"/>
  <c r="K12" i="36"/>
  <c r="K18" i="36"/>
  <c r="K24" i="36"/>
  <c r="K25" i="36"/>
  <c r="P28" i="36"/>
  <c r="C27" i="33" s="1"/>
  <c r="L28" i="36"/>
  <c r="C3" i="33"/>
  <c r="D28" i="36"/>
  <c r="J8" i="36"/>
  <c r="J10" i="36"/>
  <c r="J16" i="36"/>
  <c r="J23" i="36"/>
  <c r="J26" i="36"/>
  <c r="I28" i="36"/>
  <c r="J6" i="36"/>
  <c r="J12" i="36"/>
  <c r="J14" i="36"/>
  <c r="K14" i="36"/>
  <c r="K16" i="36"/>
  <c r="J19" i="36"/>
  <c r="K23" i="36"/>
  <c r="K26" i="36"/>
  <c r="M28" i="35"/>
  <c r="M24" i="35"/>
  <c r="M20" i="35"/>
  <c r="M16" i="35"/>
  <c r="M12" i="35"/>
  <c r="M8" i="35"/>
  <c r="M4" i="35"/>
  <c r="M25" i="35"/>
  <c r="M21" i="35"/>
  <c r="M9" i="35"/>
  <c r="M27" i="35"/>
  <c r="M23" i="35"/>
  <c r="M19" i="35"/>
  <c r="M15" i="35"/>
  <c r="M11" i="35"/>
  <c r="M7" i="35"/>
  <c r="M13" i="35"/>
  <c r="M5" i="35"/>
  <c r="M26" i="35"/>
  <c r="M22" i="35"/>
  <c r="M18" i="35"/>
  <c r="M14" i="35"/>
  <c r="M10" i="35"/>
  <c r="M6" i="35"/>
  <c r="M17" i="35"/>
  <c r="I28" i="35"/>
  <c r="J28" i="35" s="1"/>
  <c r="L28" i="35"/>
  <c r="M28" i="36"/>
  <c r="H28" i="34"/>
  <c r="K26" i="34" s="1"/>
  <c r="G28" i="34"/>
  <c r="J26" i="34" s="1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4" i="34"/>
  <c r="L4" i="34"/>
  <c r="M4" i="34" s="1"/>
  <c r="N4" i="34"/>
  <c r="O4" i="34" s="1"/>
  <c r="P4" i="34"/>
  <c r="L5" i="34"/>
  <c r="M5" i="34" s="1"/>
  <c r="N5" i="34"/>
  <c r="O5" i="34" s="1"/>
  <c r="P5" i="34"/>
  <c r="L6" i="34"/>
  <c r="N6" i="34"/>
  <c r="O6" i="34" s="1"/>
  <c r="P6" i="34"/>
  <c r="L7" i="34"/>
  <c r="M7" i="34" s="1"/>
  <c r="N7" i="34"/>
  <c r="O7" i="34" s="1"/>
  <c r="P7" i="34"/>
  <c r="L8" i="34"/>
  <c r="M8" i="34" s="1"/>
  <c r="N8" i="34"/>
  <c r="O8" i="34" s="1"/>
  <c r="P8" i="34"/>
  <c r="L9" i="34"/>
  <c r="M9" i="34" s="1"/>
  <c r="N9" i="34"/>
  <c r="O9" i="34" s="1"/>
  <c r="P9" i="34"/>
  <c r="L10" i="34"/>
  <c r="M10" i="34" s="1"/>
  <c r="N10" i="34"/>
  <c r="O10" i="34" s="1"/>
  <c r="P10" i="34"/>
  <c r="L11" i="34"/>
  <c r="M11" i="34" s="1"/>
  <c r="N11" i="34"/>
  <c r="O11" i="34" s="1"/>
  <c r="P11" i="34"/>
  <c r="L12" i="34"/>
  <c r="M12" i="34" s="1"/>
  <c r="N12" i="34"/>
  <c r="O12" i="34" s="1"/>
  <c r="P12" i="34"/>
  <c r="L13" i="34"/>
  <c r="M13" i="34" s="1"/>
  <c r="N13" i="34"/>
  <c r="O13" i="34" s="1"/>
  <c r="P13" i="34"/>
  <c r="L14" i="34"/>
  <c r="M14" i="34" s="1"/>
  <c r="N14" i="34"/>
  <c r="O14" i="34" s="1"/>
  <c r="P14" i="34"/>
  <c r="L15" i="34"/>
  <c r="M15" i="34" s="1"/>
  <c r="N15" i="34"/>
  <c r="O15" i="34" s="1"/>
  <c r="P15" i="34"/>
  <c r="L16" i="34"/>
  <c r="M16" i="34" s="1"/>
  <c r="N16" i="34"/>
  <c r="O16" i="34" s="1"/>
  <c r="P16" i="34"/>
  <c r="L17" i="34"/>
  <c r="M17" i="34" s="1"/>
  <c r="N17" i="34"/>
  <c r="O17" i="34" s="1"/>
  <c r="P17" i="34"/>
  <c r="L18" i="34"/>
  <c r="M18" i="34" s="1"/>
  <c r="N18" i="34"/>
  <c r="O18" i="34" s="1"/>
  <c r="P18" i="34"/>
  <c r="L19" i="34"/>
  <c r="M19" i="34" s="1"/>
  <c r="N19" i="34"/>
  <c r="O19" i="34" s="1"/>
  <c r="P19" i="34"/>
  <c r="L20" i="34"/>
  <c r="M20" i="34" s="1"/>
  <c r="N20" i="34"/>
  <c r="O20" i="34" s="1"/>
  <c r="P20" i="34"/>
  <c r="L21" i="34"/>
  <c r="M21" i="34" s="1"/>
  <c r="N21" i="34"/>
  <c r="O21" i="34" s="1"/>
  <c r="P21" i="34"/>
  <c r="L22" i="34"/>
  <c r="M22" i="34" s="1"/>
  <c r="N22" i="34"/>
  <c r="O22" i="34" s="1"/>
  <c r="P22" i="34"/>
  <c r="L23" i="34"/>
  <c r="M23" i="34" s="1"/>
  <c r="N23" i="34"/>
  <c r="O23" i="34" s="1"/>
  <c r="P23" i="34"/>
  <c r="L24" i="34"/>
  <c r="M24" i="34" s="1"/>
  <c r="N24" i="34"/>
  <c r="O24" i="34" s="1"/>
  <c r="P24" i="34"/>
  <c r="L25" i="34"/>
  <c r="M25" i="34" s="1"/>
  <c r="N25" i="34"/>
  <c r="O25" i="34" s="1"/>
  <c r="P25" i="34"/>
  <c r="L26" i="34"/>
  <c r="M26" i="34" s="1"/>
  <c r="N26" i="34"/>
  <c r="O26" i="34" s="1"/>
  <c r="P26" i="34"/>
  <c r="L27" i="34"/>
  <c r="M27" i="34" s="1"/>
  <c r="N27" i="34"/>
  <c r="O27" i="34" s="1"/>
  <c r="P27" i="34"/>
  <c r="P28" i="34" l="1"/>
  <c r="J4" i="34"/>
  <c r="K5" i="34"/>
  <c r="K25" i="34"/>
  <c r="K9" i="34"/>
  <c r="K13" i="34"/>
  <c r="J25" i="34"/>
  <c r="J17" i="34"/>
  <c r="J9" i="34"/>
  <c r="K17" i="34"/>
  <c r="J5" i="34"/>
  <c r="J13" i="34"/>
  <c r="J21" i="34"/>
  <c r="K21" i="34"/>
  <c r="J28" i="36"/>
  <c r="K28" i="36"/>
  <c r="L28" i="34"/>
  <c r="M28" i="34" s="1"/>
  <c r="M6" i="34"/>
  <c r="N28" i="34"/>
  <c r="O28" i="34" s="1"/>
  <c r="J8" i="34"/>
  <c r="J12" i="34"/>
  <c r="J16" i="34"/>
  <c r="J20" i="34"/>
  <c r="J24" i="34"/>
  <c r="J6" i="34"/>
  <c r="J10" i="34"/>
  <c r="J14" i="34"/>
  <c r="J18" i="34"/>
  <c r="J22" i="34"/>
  <c r="K4" i="34"/>
  <c r="J7" i="34"/>
  <c r="K8" i="34"/>
  <c r="J11" i="34"/>
  <c r="K12" i="34"/>
  <c r="J15" i="34"/>
  <c r="K16" i="34"/>
  <c r="J19" i="34"/>
  <c r="K20" i="34"/>
  <c r="J23" i="34"/>
  <c r="K24" i="34"/>
  <c r="J27" i="34"/>
  <c r="I28" i="34"/>
  <c r="K7" i="34"/>
  <c r="K11" i="34"/>
  <c r="K15" i="34"/>
  <c r="K19" i="34"/>
  <c r="K23" i="34"/>
  <c r="K27" i="34"/>
  <c r="K6" i="34"/>
  <c r="K10" i="34"/>
  <c r="K14" i="34"/>
  <c r="K18" i="34"/>
  <c r="K22" i="34"/>
  <c r="J28" i="34" l="1"/>
  <c r="K28" i="34"/>
  <c r="N27" i="35" l="1"/>
  <c r="N26" i="35"/>
  <c r="N25" i="35"/>
  <c r="O25" i="35" s="1"/>
  <c r="P25" i="35" s="1"/>
  <c r="N24" i="35"/>
  <c r="O24" i="35" s="1"/>
  <c r="P24" i="35" s="1"/>
  <c r="N23" i="35"/>
  <c r="O23" i="35" s="1"/>
  <c r="P23" i="35" s="1"/>
  <c r="N22" i="35"/>
  <c r="O22" i="35" s="1"/>
  <c r="P22" i="35" s="1"/>
  <c r="N21" i="35"/>
  <c r="O21" i="35" s="1"/>
  <c r="P21" i="35" s="1"/>
  <c r="N20" i="35"/>
  <c r="O20" i="35" s="1"/>
  <c r="P20" i="35" s="1"/>
  <c r="N19" i="35"/>
  <c r="O19" i="35" s="1"/>
  <c r="P19" i="35" s="1"/>
  <c r="N18" i="35"/>
  <c r="O18" i="35" s="1"/>
  <c r="P18" i="35" s="1"/>
  <c r="N17" i="35"/>
  <c r="O17" i="35" s="1"/>
  <c r="P17" i="35" s="1"/>
  <c r="N16" i="35"/>
  <c r="O16" i="35" s="1"/>
  <c r="P16" i="35" s="1"/>
  <c r="N15" i="35"/>
  <c r="O15" i="35" s="1"/>
  <c r="P15" i="35" s="1"/>
  <c r="N14" i="35"/>
  <c r="O14" i="35" s="1"/>
  <c r="P14" i="35" s="1"/>
  <c r="N13" i="35"/>
  <c r="O13" i="35" s="1"/>
  <c r="P13" i="35" s="1"/>
  <c r="N12" i="35"/>
  <c r="O12" i="35" s="1"/>
  <c r="P12" i="35" s="1"/>
  <c r="N11" i="35"/>
  <c r="O11" i="35" s="1"/>
  <c r="P11" i="35" s="1"/>
  <c r="N10" i="35"/>
  <c r="O10" i="35" s="1"/>
  <c r="P10" i="35" s="1"/>
  <c r="N9" i="35"/>
  <c r="O9" i="35" s="1"/>
  <c r="P9" i="35" s="1"/>
  <c r="N8" i="35"/>
  <c r="O8" i="35" s="1"/>
  <c r="P8" i="35" s="1"/>
  <c r="N7" i="35"/>
  <c r="O7" i="35" s="1"/>
  <c r="P7" i="35" s="1"/>
  <c r="N6" i="35"/>
  <c r="O6" i="35" s="1"/>
  <c r="P6" i="35" s="1"/>
  <c r="N5" i="35"/>
  <c r="O5" i="35" s="1"/>
  <c r="P5" i="35" s="1"/>
  <c r="N4" i="35"/>
  <c r="O4" i="35" s="1"/>
  <c r="P4" i="35" s="1"/>
  <c r="O27" i="35"/>
  <c r="P27" i="35" s="1"/>
  <c r="O26" i="35"/>
  <c r="P26" i="35" s="1"/>
  <c r="B28" i="35" l="1"/>
  <c r="E28" i="35" l="1"/>
  <c r="F28" i="35" l="1"/>
  <c r="C28" i="35"/>
  <c r="D28" i="35" s="1"/>
  <c r="N28" i="35"/>
  <c r="O28" i="35" s="1"/>
  <c r="P28" i="35" s="1"/>
  <c r="G28" i="35"/>
  <c r="G24" i="35"/>
  <c r="G20" i="35"/>
  <c r="G16" i="35"/>
  <c r="G12" i="35"/>
  <c r="G8" i="35"/>
  <c r="G4" i="35"/>
  <c r="G25" i="35"/>
  <c r="G21" i="35"/>
  <c r="G17" i="35"/>
  <c r="G9" i="35"/>
  <c r="G5" i="35"/>
  <c r="G27" i="35"/>
  <c r="G23" i="35"/>
  <c r="G19" i="35"/>
  <c r="G15" i="35"/>
  <c r="G11" i="35"/>
  <c r="G7" i="35"/>
  <c r="G13" i="35"/>
  <c r="G26" i="35"/>
  <c r="G22" i="35"/>
  <c r="G18" i="35"/>
  <c r="G14" i="35"/>
  <c r="G10" i="35"/>
  <c r="G6" i="35"/>
  <c r="Q17" i="35" l="1"/>
  <c r="B16" i="33" s="1"/>
  <c r="Q8" i="35"/>
  <c r="B7" i="33" s="1"/>
  <c r="Q24" i="35"/>
  <c r="B23" i="33" s="1"/>
  <c r="Q26" i="35"/>
  <c r="B25" i="33" s="1"/>
  <c r="Q11" i="35"/>
  <c r="B10" i="33" s="1"/>
  <c r="Q21" i="35"/>
  <c r="B20" i="33" s="1"/>
  <c r="Q12" i="35"/>
  <c r="B11" i="33" s="1"/>
  <c r="Q7" i="35"/>
  <c r="B6" i="33" s="1"/>
  <c r="Q14" i="35"/>
  <c r="B13" i="33" s="1"/>
  <c r="Q18" i="35"/>
  <c r="B17" i="33" s="1"/>
  <c r="Q15" i="35"/>
  <c r="B14" i="33" s="1"/>
  <c r="Q5" i="35"/>
  <c r="Q25" i="35"/>
  <c r="B24" i="33" s="1"/>
  <c r="Q16" i="35"/>
  <c r="B15" i="33" s="1"/>
  <c r="Q10" i="35"/>
  <c r="B9" i="33" s="1"/>
  <c r="Q23" i="35"/>
  <c r="B22" i="33" s="1"/>
  <c r="Q13" i="35"/>
  <c r="B12" i="33" s="1"/>
  <c r="Q27" i="35"/>
  <c r="B26" i="33" s="1"/>
  <c r="Q6" i="35"/>
  <c r="B5" i="33" s="1"/>
  <c r="Q22" i="35"/>
  <c r="B21" i="33" s="1"/>
  <c r="Q19" i="35"/>
  <c r="B18" i="33" s="1"/>
  <c r="Q9" i="35"/>
  <c r="B8" i="33" s="1"/>
  <c r="Q4" i="35"/>
  <c r="B3" i="33" s="1"/>
  <c r="Q20" i="35"/>
  <c r="B19" i="33" s="1"/>
  <c r="F28" i="34"/>
  <c r="E28" i="34"/>
  <c r="C28" i="34"/>
  <c r="B28" i="34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E18" i="33" l="1"/>
  <c r="E14" i="33"/>
  <c r="E12" i="33"/>
  <c r="E16" i="33"/>
  <c r="E24" i="33"/>
  <c r="E5" i="33"/>
  <c r="E9" i="33"/>
  <c r="E13" i="33"/>
  <c r="E10" i="33"/>
  <c r="E26" i="33"/>
  <c r="Q28" i="35"/>
  <c r="E11" i="33"/>
  <c r="E23" i="33"/>
  <c r="E8" i="33"/>
  <c r="E20" i="33"/>
  <c r="E17" i="33"/>
  <c r="E21" i="33"/>
  <c r="E25" i="33"/>
  <c r="E22" i="33"/>
  <c r="B4" i="33"/>
  <c r="B27" i="33" s="1"/>
  <c r="E6" i="33"/>
  <c r="E7" i="33"/>
  <c r="E15" i="33"/>
  <c r="E19" i="33"/>
  <c r="D28" i="34"/>
  <c r="D3" i="33"/>
  <c r="Y5" i="3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E4" i="33" l="1"/>
  <c r="D27" i="33"/>
  <c r="E3" i="33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2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1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5" i="32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5" i="31"/>
  <c r="I27" i="2"/>
  <c r="H27" i="2"/>
  <c r="G27" i="2"/>
  <c r="D27" i="2"/>
  <c r="I26" i="2"/>
  <c r="H26" i="2"/>
  <c r="G26" i="2"/>
  <c r="D26" i="2"/>
  <c r="I25" i="2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D6" i="2"/>
  <c r="I5" i="2"/>
  <c r="H5" i="2"/>
  <c r="G5" i="2"/>
  <c r="D5" i="2"/>
  <c r="I4" i="2"/>
  <c r="H4" i="2"/>
  <c r="G4" i="2"/>
  <c r="D4" i="2"/>
  <c r="E27" i="33" l="1"/>
</calcChain>
</file>

<file path=xl/sharedStrings.xml><?xml version="1.0" encoding="utf-8"?>
<sst xmlns="http://schemas.openxmlformats.org/spreadsheetml/2006/main" count="96" uniqueCount="38">
  <si>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</si>
  <si>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</si>
  <si>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</si>
  <si>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</si>
  <si>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</si>
  <si>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</si>
  <si>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</si>
  <si>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</si>
  <si>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</si>
  <si>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</si>
  <si>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</si>
  <si>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</si>
  <si>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</si>
  <si>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</si>
  <si>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PY 2013-2014 (Baseline)</t>
  </si>
  <si>
    <t>PY 2014-2015 Goal</t>
  </si>
  <si>
    <t>Incentive Allocation</t>
  </si>
  <si>
    <t>Total Allocation</t>
  </si>
  <si>
    <t xml:space="preserve">New Employers </t>
  </si>
  <si>
    <t>Total Employers Served</t>
  </si>
  <si>
    <t>Return Employers</t>
  </si>
  <si>
    <t>% of New Employers Served</t>
  </si>
  <si>
    <t>% Increase</t>
  </si>
  <si>
    <t>% of Return Employers  Served</t>
  </si>
  <si>
    <t>Employer Retention (20% Increase)</t>
  </si>
  <si>
    <t>Excellence  (25% Increase)</t>
  </si>
  <si>
    <t>Additional Return Employers Needed</t>
  </si>
  <si>
    <t>Total Return Employers Needed</t>
  </si>
  <si>
    <t xml:space="preserve">Continuous Improvement (10% Increase ) </t>
  </si>
  <si>
    <t>PY 2014-2015 (Year-to-Date)</t>
  </si>
  <si>
    <t>% of All Employers Goal</t>
  </si>
  <si>
    <t>% of Level 1 Employers Goal</t>
  </si>
  <si>
    <t>% of Statewide  Return Employers Served</t>
  </si>
  <si>
    <t>% of Goal</t>
  </si>
  <si>
    <t>PY 2014-2015 Employer Penetration Incentive Award Allocations</t>
  </si>
  <si>
    <t>Employer Retention (20% Increase): July 1, 2014 - December 31, 2014</t>
  </si>
  <si>
    <t>Employers Served - Continuous Improvement (10% Stretch):  July 1, 2014 -December 31, 2014</t>
  </si>
  <si>
    <t>Employers Served - Excellence (25% Stretch):  July 1, 2014 -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</si>
</sst>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0" fillId="0" borderId="0" xfId="0" applyNumberFormat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6" xfId="0" applyFont="1" applyFill="1" applyBorder="1"/>
    <xf numFmtId="3" fontId="0" fillId="0" borderId="34" xfId="0" applyNumberFormat="1" applyFill="1" applyBorder="1"/>
    <xf numFmtId="165" fontId="0" fillId="0" borderId="1" xfId="0" applyNumberFormat="1" applyFill="1" applyBorder="1"/>
    <xf numFmtId="165" fontId="0" fillId="0" borderId="24" xfId="0" applyNumberFormat="1" applyBorder="1"/>
    <xf numFmtId="165" fontId="1" fillId="3" borderId="8" xfId="0" applyNumberFormat="1" applyFont="1" applyFill="1" applyBorder="1"/>
    <xf numFmtId="165" fontId="1" fillId="3" borderId="24" xfId="0" applyNumberFormat="1" applyFont="1" applyFill="1" applyBorder="1"/>
    <xf numFmtId="165" fontId="1" fillId="3" borderId="20" xfId="0" applyNumberFormat="1" applyFont="1" applyFill="1" applyBorder="1"/>
    <xf numFmtId="0" fontId="1" fillId="2" borderId="31" xfId="0" applyFont="1" applyFill="1" applyBorder="1" applyAlignment="1">
      <alignment horizontal="center" wrapText="1"/>
    </xf>
    <xf numFmtId="0" fontId="1" fillId="0" borderId="25" xfId="0" applyFont="1" applyFill="1" applyBorder="1"/>
    <xf numFmtId="0" fontId="1" fillId="0" borderId="30" xfId="0" applyFont="1" applyFill="1" applyBorder="1"/>
    <xf numFmtId="0" fontId="1" fillId="3" borderId="24" xfId="0" applyFont="1" applyFill="1" applyBorder="1"/>
    <xf numFmtId="3" fontId="0" fillId="0" borderId="10" xfId="0" applyNumberFormat="1" applyFill="1" applyBorder="1"/>
    <xf numFmtId="3" fontId="0" fillId="0" borderId="29" xfId="0" applyNumberFormat="1" applyFill="1" applyBorder="1"/>
    <xf numFmtId="3" fontId="1" fillId="3" borderId="21" xfId="0" applyNumberFormat="1" applyFont="1" applyFill="1" applyBorder="1"/>
    <xf numFmtId="165" fontId="1" fillId="4" borderId="9" xfId="0" applyNumberFormat="1" applyFont="1" applyFill="1" applyBorder="1"/>
    <xf numFmtId="10" fontId="1" fillId="3" borderId="39" xfId="0" applyNumberFormat="1" applyFont="1" applyFill="1" applyBorder="1"/>
    <xf numFmtId="10" fontId="1" fillId="3" borderId="8" xfId="0" applyNumberFormat="1" applyFont="1" applyFill="1" applyBorder="1"/>
    <xf numFmtId="10" fontId="1" fillId="3" borderId="9" xfId="0" applyNumberFormat="1" applyFont="1" applyFill="1" applyBorder="1"/>
    <xf numFmtId="0" fontId="1" fillId="2" borderId="39" xfId="0" applyFont="1" applyFill="1" applyBorder="1" applyAlignment="1">
      <alignment horizontal="center" wrapText="1"/>
    </xf>
    <xf numFmtId="10" fontId="1" fillId="0" borderId="0" xfId="0" applyNumberFormat="1" applyFont="1" applyBorder="1"/>
    <xf numFmtId="0" fontId="1" fillId="0" borderId="0" xfId="0" applyFont="1" applyFill="1" applyBorder="1" applyAlignment="1"/>
    <xf numFmtId="3" fontId="0" fillId="0" borderId="42" xfId="0" applyNumberFormat="1" applyFill="1" applyBorder="1"/>
    <xf numFmtId="165" fontId="0" fillId="0" borderId="19" xfId="0" applyNumberFormat="1" applyFill="1" applyBorder="1"/>
    <xf numFmtId="165" fontId="0" fillId="0" borderId="7" xfId="0" applyNumberFormat="1" applyFill="1" applyBorder="1"/>
    <xf numFmtId="9" fontId="1" fillId="3" borderId="2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5" fontId="1" fillId="3" borderId="21" xfId="0" applyNumberFormat="1" applyFont="1" applyFill="1" applyBorder="1"/>
    <xf numFmtId="165" fontId="1" fillId="0" borderId="33" xfId="0" applyNumberFormat="1" applyFont="1" applyBorder="1"/>
    <xf numFmtId="10" fontId="0" fillId="0" borderId="24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9" fontId="1" fillId="3" borderId="8" xfId="0" applyNumberFormat="1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3" fontId="0" fillId="0" borderId="47" xfId="0" applyNumberFormat="1" applyFill="1" applyBorder="1"/>
    <xf numFmtId="0" fontId="1" fillId="2" borderId="8" xfId="0" applyFont="1" applyFill="1" applyBorder="1" applyAlignment="1">
      <alignment horizontal="center" wrapText="1"/>
    </xf>
    <xf numFmtId="10" fontId="1" fillId="3" borderId="5" xfId="0" applyNumberFormat="1" applyFont="1" applyFill="1" applyBorder="1"/>
    <xf numFmtId="3" fontId="0" fillId="0" borderId="22" xfId="0" applyNumberFormat="1" applyFill="1" applyBorder="1"/>
    <xf numFmtId="0" fontId="1" fillId="4" borderId="24" xfId="0" applyFont="1" applyFill="1" applyBorder="1" applyAlignment="1">
      <alignment wrapText="1"/>
    </xf>
    <xf numFmtId="3" fontId="0" fillId="4" borderId="19" xfId="0" applyNumberFormat="1" applyFill="1" applyBorder="1"/>
    <xf numFmtId="3" fontId="0" fillId="4" borderId="7" xfId="0" applyNumberFormat="1" applyFill="1" applyBorder="1"/>
    <xf numFmtId="10" fontId="0" fillId="4" borderId="7" xfId="0" applyNumberFormat="1" applyFill="1" applyBorder="1"/>
    <xf numFmtId="10" fontId="0" fillId="4" borderId="43" xfId="0" applyNumberFormat="1" applyFill="1" applyBorder="1"/>
    <xf numFmtId="3" fontId="0" fillId="4" borderId="17" xfId="0" applyNumberFormat="1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10" fontId="0" fillId="4" borderId="37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10" fontId="0" fillId="4" borderId="28" xfId="0" applyNumberFormat="1" applyFill="1" applyBorder="1"/>
    <xf numFmtId="10" fontId="0" fillId="4" borderId="38" xfId="0" applyNumberFormat="1" applyFill="1" applyBorder="1"/>
    <xf numFmtId="10" fontId="1" fillId="0" borderId="48" xfId="0" applyNumberFormat="1" applyFont="1" applyFill="1" applyBorder="1"/>
    <xf numFmtId="10" fontId="1" fillId="0" borderId="32" xfId="0" applyNumberFormat="1" applyFont="1" applyFill="1" applyBorder="1"/>
    <xf numFmtId="10" fontId="1" fillId="0" borderId="45" xfId="0" applyNumberFormat="1" applyFont="1" applyFill="1" applyBorder="1"/>
    <xf numFmtId="165" fontId="0" fillId="0" borderId="33" xfId="0" applyNumberFormat="1" applyFont="1" applyFill="1" applyBorder="1"/>
    <xf numFmtId="165" fontId="0" fillId="0" borderId="25" xfId="0" applyNumberFormat="1" applyFont="1" applyFill="1" applyBorder="1"/>
    <xf numFmtId="165" fontId="0" fillId="0" borderId="51" xfId="0" applyNumberFormat="1" applyFont="1" applyFill="1" applyBorder="1"/>
    <xf numFmtId="3" fontId="1" fillId="3" borderId="46" xfId="0" applyNumberFormat="1" applyFont="1" applyFill="1" applyBorder="1"/>
    <xf numFmtId="3" fontId="0" fillId="5" borderId="19" xfId="0" applyNumberFormat="1" applyFill="1" applyBorder="1"/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22" xfId="0" applyNumberFormat="1" applyFill="1" applyBorder="1"/>
    <xf numFmtId="3" fontId="0" fillId="5" borderId="17" xfId="0" applyNumberFormat="1" applyFill="1" applyBorder="1"/>
    <xf numFmtId="3" fontId="0" fillId="5" borderId="1" xfId="0" applyNumberFormat="1" applyFill="1" applyBorder="1"/>
    <xf numFmtId="10" fontId="0" fillId="5" borderId="1" xfId="0" applyNumberFormat="1" applyFill="1" applyBorder="1"/>
    <xf numFmtId="10" fontId="0" fillId="5" borderId="10" xfId="0" applyNumberFormat="1" applyFill="1" applyBorder="1"/>
    <xf numFmtId="3" fontId="0" fillId="5" borderId="27" xfId="0" applyNumberFormat="1" applyFill="1" applyBorder="1"/>
    <xf numFmtId="3" fontId="0" fillId="5" borderId="28" xfId="0" applyNumberFormat="1" applyFill="1" applyBorder="1"/>
    <xf numFmtId="10" fontId="0" fillId="5" borderId="28" xfId="0" applyNumberFormat="1" applyFill="1" applyBorder="1"/>
    <xf numFmtId="10" fontId="0" fillId="5" borderId="29" xfId="0" applyNumberFormat="1" applyFill="1" applyBorder="1"/>
    <xf numFmtId="164" fontId="1" fillId="3" borderId="21" xfId="0" applyNumberFormat="1" applyFont="1" applyFill="1" applyBorder="1"/>
    <xf numFmtId="3" fontId="0" fillId="4" borderId="15" xfId="0" applyNumberFormat="1" applyFill="1" applyBorder="1"/>
    <xf numFmtId="3" fontId="0" fillId="4" borderId="3" xfId="0" applyNumberFormat="1" applyFill="1" applyBorder="1"/>
    <xf numFmtId="10" fontId="0" fillId="4" borderId="3" xfId="0" applyNumberFormat="1" applyFill="1" applyBorder="1"/>
    <xf numFmtId="164" fontId="0" fillId="4" borderId="16" xfId="0" applyNumberFormat="1" applyFont="1" applyFill="1" applyBorder="1"/>
    <xf numFmtId="164" fontId="0" fillId="4" borderId="10" xfId="0" applyNumberFormat="1" applyFont="1" applyFill="1" applyBorder="1"/>
    <xf numFmtId="3" fontId="1" fillId="4" borderId="28" xfId="0" applyNumberFormat="1" applyFont="1" applyFill="1" applyBorder="1"/>
    <xf numFmtId="164" fontId="0" fillId="4" borderId="29" xfId="0" applyNumberFormat="1" applyFont="1" applyFill="1" applyBorder="1"/>
    <xf numFmtId="165" fontId="0" fillId="0" borderId="28" xfId="0" applyNumberFormat="1" applyFill="1" applyBorder="1"/>
    <xf numFmtId="165" fontId="0" fillId="0" borderId="52" xfId="0" applyNumberFormat="1" applyFill="1" applyBorder="1"/>
    <xf numFmtId="165" fontId="1" fillId="0" borderId="53" xfId="0" applyNumberFormat="1" applyFont="1" applyBorder="1"/>
    <xf numFmtId="3" fontId="0" fillId="5" borderId="15" xfId="0" applyNumberFormat="1" applyFill="1" applyBorder="1"/>
    <xf numFmtId="3" fontId="0" fillId="5" borderId="3" xfId="0" applyNumberFormat="1" applyFill="1" applyBorder="1"/>
    <xf numFmtId="10" fontId="0" fillId="5" borderId="3" xfId="0" applyNumberFormat="1" applyFill="1" applyBorder="1"/>
    <xf numFmtId="164" fontId="0" fillId="5" borderId="16" xfId="0" applyNumberFormat="1" applyFont="1" applyFill="1" applyBorder="1"/>
    <xf numFmtId="164" fontId="0" fillId="5" borderId="10" xfId="0" applyNumberFormat="1" applyFont="1" applyFill="1" applyBorder="1"/>
    <xf numFmtId="3" fontId="1" fillId="5" borderId="28" xfId="0" applyNumberFormat="1" applyFont="1" applyFill="1" applyBorder="1"/>
    <xf numFmtId="164" fontId="0" fillId="5" borderId="29" xfId="0" applyNumberFormat="1" applyFont="1" applyFill="1" applyBorder="1"/>
    <xf numFmtId="0" fontId="1" fillId="4" borderId="9" xfId="0" applyFont="1" applyFill="1" applyBorder="1" applyAlignment="1">
      <alignment horizontal="center" wrapText="1"/>
    </xf>
    <xf numFmtId="165" fontId="1" fillId="4" borderId="4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165" fontId="0" fillId="6" borderId="25" xfId="0" applyNumberFormat="1" applyFont="1" applyFill="1" applyBorder="1"/>
    <xf numFmtId="3" fontId="0" fillId="0" borderId="0" xfId="0" applyNumberFormat="1" applyFill="1"/>
    <xf numFmtId="165" fontId="0" fillId="4" borderId="25" xfId="0" applyNumberFormat="1" applyFont="1" applyFill="1" applyBorder="1"/>
    <xf numFmtId="10" fontId="1" fillId="0" borderId="31" xfId="0" applyNumberFormat="1" applyFont="1" applyFill="1" applyBorder="1"/>
    <xf numFmtId="10" fontId="1" fillId="0" borderId="25" xfId="0" applyNumberFormat="1" applyFont="1" applyFill="1" applyBorder="1"/>
    <xf numFmtId="10" fontId="1" fillId="0" borderId="30" xfId="0" applyNumberFormat="1" applyFont="1" applyFill="1" applyBorder="1"/>
    <xf numFmtId="10" fontId="1" fillId="3" borderId="24" xfId="0" applyNumberFormat="1" applyFont="1" applyFill="1" applyBorder="1"/>
    <xf numFmtId="165" fontId="1" fillId="0" borderId="44" xfId="0" applyNumberFormat="1" applyFont="1" applyFill="1" applyBorder="1"/>
    <xf numFmtId="165" fontId="1" fillId="0" borderId="41" xfId="0" applyNumberFormat="1" applyFont="1" applyFill="1" applyBorder="1"/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June 30, 2014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F46D9"/>
            </a:solidFill>
          </c:spPr>
          <c:invertIfNegative val="0"/>
          <c:dLbls>
            <c:dLbl>
              <c:idx val="12"/>
              <c:layout>
                <c:manualLayout>
                  <c:x val="5.2493438320210233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7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gapDepth val="0"/>
        <c:shape val="box"/>
        <c:axId val="555075016"/>
        <c:axId val="546921528"/>
        <c:axId val="0"/>
      </c:bar3DChart>
      <c:catAx>
        <c:axId val="555075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46921528"/>
        <c:crosses val="autoZero"/>
        <c:auto val="1"/>
        <c:lblAlgn val="ctr"/>
        <c:lblOffset val="100"/>
        <c:noMultiLvlLbl val="0"/>
      </c:catAx>
      <c:valAx>
        <c:axId val="546921528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5075016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June 30, 2014</a:t>
            </a:r>
          </a:p>
        </c:rich>
      </c:tx>
      <c:layout>
        <c:manualLayout>
          <c:xMode val="edge"/>
          <c:yMode val="edge"/>
          <c:x val="0.24409891732283501"/>
          <c:y val="1.409869083585093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D660C0"/>
            </a:solidFill>
          </c:spPr>
          <c:invertIfNegative val="0"/>
          <c:dLbls>
            <c:dLbl>
              <c:idx val="12"/>
              <c:layout>
                <c:manualLayout>
                  <c:x val="5.2493438320210277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8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46921920"/>
        <c:axId val="546920352"/>
        <c:axId val="0"/>
      </c:bar3DChart>
      <c:catAx>
        <c:axId val="54692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46920352"/>
        <c:crosses val="autoZero"/>
        <c:auto val="1"/>
        <c:lblAlgn val="ctr"/>
        <c:lblOffset val="100"/>
        <c:noMultiLvlLbl val="0"/>
      </c:catAx>
      <c:valAx>
        <c:axId val="546920352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6921920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31674371194624"/>
          <c:y val="3.1831892939350348E-2"/>
          <c:w val="0.75951478996786626"/>
          <c:h val="0.9211978392164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>
                <a:alpha val="56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.33666186113398566"/>
                  <c:y val="0.1081080861970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553457768"/>
        <c:axId val="553457376"/>
      </c:barChart>
      <c:catAx>
        <c:axId val="553457768"/>
        <c:scaling>
          <c:orientation val="minMax"/>
        </c:scaling>
        <c:delete val="0"/>
        <c:axPos val="b"/>
        <c:majorTickMark val="out"/>
        <c:minorTickMark val="none"/>
        <c:tickLblPos val="nextTo"/>
        <c:crossAx val="553457376"/>
        <c:crosses val="autoZero"/>
        <c:auto val="1"/>
        <c:lblAlgn val="ctr"/>
        <c:lblOffset val="100"/>
        <c:noMultiLvlLbl val="0"/>
      </c:catAx>
      <c:valAx>
        <c:axId val="553457376"/>
        <c:scaling>
          <c:orientation val="minMax"/>
          <c:max val="1"/>
          <c:min val="0"/>
        </c:scaling>
        <c:delete val="0"/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553457768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:AD29"/>
  <sheetViews>
    <sheetView zoomScaleNormal="100" workbookViewId="0">
      <selection activeCell="M41" sqref="M41"/>
    </sheetView>
  </sheetViews>
  <sheetFormatPr defaultRowHeight="15" x14ac:dyDescent="0.25"/>
  <cols>
    <col min="20" max="20" width="10.28515625" style="36" bestFit="1" customWidth="1"/>
    <col min="24" max="24" width="10.7109375" style="29" customWidth="1"/>
    <col min="25" max="25" width="11" customWidth="1"/>
    <col min="26" max="26" width="11.140625" customWidth="1"/>
  </cols>
  <sheetData>
    <row r="3" spans="23:30" x14ac:dyDescent="0.25">
      <c r="W3" s="36"/>
      <c r="X3" s="36"/>
    </row>
    <row r="4" spans="23:30" ht="37.5" customHeight="1" x14ac:dyDescent="0.25">
      <c r="W4" s="40" t="s">
        <v>0</v>
      </c>
      <c r="X4" s="37" t="s">
        <v>10</v>
      </c>
      <c r="Y4" s="37" t="s">
        <v>11</v>
      </c>
      <c r="Z4" s="37" t="s">
        <v>13</v>
      </c>
    </row>
    <row r="5" spans="23:30" x14ac:dyDescent="0.25"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  <c r="AD5" s="30"/>
    </row>
    <row r="6" spans="23:30" x14ac:dyDescent="0.25"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  <c r="AD6" s="30"/>
    </row>
    <row r="7" spans="23:30" x14ac:dyDescent="0.25"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  <c r="AD7" s="30"/>
    </row>
    <row r="8" spans="23:30" x14ac:dyDescent="0.25"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  <c r="AD8" s="30"/>
    </row>
    <row r="9" spans="23:30" x14ac:dyDescent="0.25"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  <c r="AD9" s="30"/>
    </row>
    <row r="10" spans="23:30" x14ac:dyDescent="0.25"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  <c r="AD10" s="30"/>
    </row>
    <row r="11" spans="23:30" x14ac:dyDescent="0.25"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  <c r="AD11" s="30"/>
    </row>
    <row r="12" spans="23:30" x14ac:dyDescent="0.25"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  <c r="AD12" s="30"/>
    </row>
    <row r="13" spans="23:30" x14ac:dyDescent="0.25"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  <c r="AD13" s="30"/>
    </row>
    <row r="14" spans="23:30" x14ac:dyDescent="0.25"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  <c r="AD14" s="30"/>
    </row>
    <row r="15" spans="23:30" x14ac:dyDescent="0.25"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  <c r="AD15" s="30"/>
    </row>
    <row r="16" spans="23:30" x14ac:dyDescent="0.25"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  <c r="AD16" s="30"/>
    </row>
    <row r="17" spans="23:30" x14ac:dyDescent="0.25"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  <c r="AD17" s="30"/>
    </row>
    <row r="18" spans="23:30" x14ac:dyDescent="0.25"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  <c r="AD18" s="30"/>
    </row>
    <row r="19" spans="23:30" x14ac:dyDescent="0.25"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  <c r="AD19" s="30"/>
    </row>
    <row r="20" spans="23:30" x14ac:dyDescent="0.25"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  <c r="AD20" s="30"/>
    </row>
    <row r="21" spans="23:30" x14ac:dyDescent="0.25"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  <c r="AD21" s="30"/>
    </row>
    <row r="22" spans="23:30" x14ac:dyDescent="0.25"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  <c r="AD22" s="30"/>
    </row>
    <row r="23" spans="23:30" x14ac:dyDescent="0.25"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  <c r="AD23" s="30"/>
    </row>
    <row r="24" spans="23:30" x14ac:dyDescent="0.25"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  <c r="AD24" s="30"/>
    </row>
    <row r="25" spans="23:30" x14ac:dyDescent="0.25"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  <c r="AD25" s="30"/>
    </row>
    <row r="26" spans="23:30" x14ac:dyDescent="0.25"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  <c r="AD26" s="30"/>
    </row>
    <row r="27" spans="23:30" x14ac:dyDescent="0.25"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  <c r="AD27" s="30"/>
    </row>
    <row r="28" spans="23:30" x14ac:dyDescent="0.25"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  <c r="AD28" s="30"/>
    </row>
    <row r="29" spans="23:30" x14ac:dyDescent="0.25">
      <c r="W29" s="36"/>
      <c r="X29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:Z29"/>
  <sheetViews>
    <sheetView workbookViewId="0">
      <selection activeCell="K36" sqref="K36"/>
    </sheetView>
  </sheetViews>
  <sheetFormatPr defaultRowHeight="15" x14ac:dyDescent="0.25"/>
  <cols>
    <col min="24" max="24" width="10.28515625" bestFit="1" customWidth="1"/>
    <col min="26" max="26" width="11.42578125" customWidth="1"/>
  </cols>
  <sheetData>
    <row r="3" spans="22:26" x14ac:dyDescent="0.25">
      <c r="V3" s="29"/>
      <c r="W3" s="36"/>
      <c r="X3" s="29"/>
      <c r="Y3" s="29"/>
    </row>
    <row r="4" spans="22:26" ht="30" x14ac:dyDescent="0.25">
      <c r="V4" s="29"/>
      <c r="W4" s="40" t="s">
        <v>0</v>
      </c>
      <c r="X4" s="37" t="s">
        <v>10</v>
      </c>
      <c r="Y4" s="37" t="s">
        <v>11</v>
      </c>
      <c r="Z4" s="37" t="s">
        <v>13</v>
      </c>
    </row>
    <row r="5" spans="22:26" x14ac:dyDescent="0.25">
      <c r="V5" s="29"/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</row>
    <row r="6" spans="22:26" x14ac:dyDescent="0.25">
      <c r="V6" s="29"/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</row>
    <row r="7" spans="22:26" x14ac:dyDescent="0.25">
      <c r="V7" s="29"/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</row>
    <row r="8" spans="22:26" x14ac:dyDescent="0.25">
      <c r="V8" s="29"/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</row>
    <row r="9" spans="22:26" x14ac:dyDescent="0.25">
      <c r="V9" s="29"/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</row>
    <row r="10" spans="22:26" x14ac:dyDescent="0.25">
      <c r="V10" s="29"/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</row>
    <row r="11" spans="22:26" x14ac:dyDescent="0.25">
      <c r="V11" s="29"/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</row>
    <row r="12" spans="22:26" x14ac:dyDescent="0.25">
      <c r="V12" s="29"/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</row>
    <row r="13" spans="22:26" x14ac:dyDescent="0.25">
      <c r="V13" s="29"/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</row>
    <row r="14" spans="22:26" x14ac:dyDescent="0.25">
      <c r="V14" s="29"/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</row>
    <row r="15" spans="22:26" x14ac:dyDescent="0.25">
      <c r="V15" s="29"/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</row>
    <row r="16" spans="22:26" x14ac:dyDescent="0.25">
      <c r="V16" s="29"/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</row>
    <row r="17" spans="22:26" x14ac:dyDescent="0.25">
      <c r="V17" s="29"/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</row>
    <row r="18" spans="22:26" x14ac:dyDescent="0.25">
      <c r="V18" s="29"/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</row>
    <row r="19" spans="22:26" x14ac:dyDescent="0.25">
      <c r="V19" s="29"/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</row>
    <row r="20" spans="22:26" x14ac:dyDescent="0.25">
      <c r="V20" s="29"/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</row>
    <row r="21" spans="22:26" x14ac:dyDescent="0.25">
      <c r="V21" s="29"/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</row>
    <row r="22" spans="22:26" x14ac:dyDescent="0.25">
      <c r="V22" s="29"/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</row>
    <row r="23" spans="22:26" x14ac:dyDescent="0.25">
      <c r="V23" s="29"/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</row>
    <row r="24" spans="22:26" x14ac:dyDescent="0.25">
      <c r="V24" s="29"/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</row>
    <row r="25" spans="22:26" x14ac:dyDescent="0.25">
      <c r="V25" s="29"/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</row>
    <row r="26" spans="22:26" x14ac:dyDescent="0.25">
      <c r="V26" s="29"/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</row>
    <row r="27" spans="22:26" x14ac:dyDescent="0.25">
      <c r="V27" s="29"/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</row>
    <row r="28" spans="22:26" x14ac:dyDescent="0.25">
      <c r="V28" s="29"/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</row>
    <row r="29" spans="22:26" x14ac:dyDescent="0.25">
      <c r="V29" s="29"/>
      <c r="W29" s="36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6" sqref="L6"/>
    </sheetView>
  </sheetViews>
  <sheetFormatPr defaultRowHeight="15" x14ac:dyDescent="0.25"/>
  <cols>
    <col min="1" max="1" width="10" bestFit="1" customWidth="1"/>
    <col min="2" max="2" width="19.7109375" customWidth="1"/>
    <col min="3" max="3" width="25" customWidth="1"/>
    <col min="4" max="4" width="13.85546875" customWidth="1"/>
    <col min="5" max="5" width="16.42578125" customWidth="1"/>
  </cols>
  <sheetData>
    <row r="1" spans="1:5" s="29" customFormat="1" ht="54" customHeight="1" thickBot="1" x14ac:dyDescent="0.3">
      <c r="B1" s="138" t="s">
        <v>34</v>
      </c>
      <c r="C1" s="139"/>
      <c r="D1" s="139"/>
      <c r="E1" s="140"/>
    </row>
    <row r="2" spans="1:5" s="10" customFormat="1" ht="31.5" customHeight="1" thickBot="1" x14ac:dyDescent="0.3">
      <c r="A2" s="53" t="s">
        <v>0</v>
      </c>
      <c r="B2" s="71" t="s">
        <v>24</v>
      </c>
      <c r="C2" s="70" t="s">
        <v>28</v>
      </c>
      <c r="D2" s="80" t="s">
        <v>25</v>
      </c>
      <c r="E2" s="72" t="s">
        <v>17</v>
      </c>
    </row>
    <row r="3" spans="1:5" x14ac:dyDescent="0.25">
      <c r="A3" s="54">
        <v>1</v>
      </c>
      <c r="B3" s="69">
        <f>Retention!Q4</f>
        <v>12480.942273773579</v>
      </c>
      <c r="C3" s="68">
        <f>'10% Stretch'!P4</f>
        <v>15308.03320641658</v>
      </c>
      <c r="D3" s="69">
        <f>'25% Stretch'!P4</f>
        <v>15308.03320641658</v>
      </c>
      <c r="E3" s="74">
        <f>SUM(B3:D3)</f>
        <v>43097.008686606736</v>
      </c>
    </row>
    <row r="4" spans="1:5" x14ac:dyDescent="0.25">
      <c r="A4" s="54">
        <v>2</v>
      </c>
      <c r="B4" s="48">
        <f>Retention!Q5</f>
        <v>16531.643299153984</v>
      </c>
      <c r="C4" s="68">
        <f>'10% Stretch'!P5</f>
        <v>5482.3876994777693</v>
      </c>
      <c r="D4" s="48">
        <f>'25% Stretch'!P5</f>
        <v>5482.3876994777693</v>
      </c>
      <c r="E4" s="74">
        <f t="shared" ref="E4:E26" si="0">SUM(B4:D4)</f>
        <v>27496.418698109519</v>
      </c>
    </row>
    <row r="5" spans="1:5" x14ac:dyDescent="0.25">
      <c r="A5" s="54">
        <v>3</v>
      </c>
      <c r="B5" s="48">
        <f>Retention!Q6</f>
        <v>4678.4849481330903</v>
      </c>
      <c r="C5" s="68">
        <f>'10% Stretch'!P6</f>
        <v>2990.8661548384412</v>
      </c>
      <c r="D5" s="48">
        <f>'25% Stretch'!P6</f>
        <v>2990.8661548384412</v>
      </c>
      <c r="E5" s="74">
        <f t="shared" si="0"/>
        <v>10660.217257809973</v>
      </c>
    </row>
    <row r="6" spans="1:5" x14ac:dyDescent="0.25">
      <c r="A6" s="54">
        <v>4</v>
      </c>
      <c r="B6" s="48">
        <f>Retention!Q7</f>
        <v>11823.263878508864</v>
      </c>
      <c r="C6" s="68">
        <f>'10% Stretch'!P7</f>
        <v>3864.7192226868901</v>
      </c>
      <c r="D6" s="48">
        <f>'25% Stretch'!P7</f>
        <v>3864.7192226868901</v>
      </c>
      <c r="E6" s="74">
        <f t="shared" si="0"/>
        <v>19552.702323882644</v>
      </c>
    </row>
    <row r="7" spans="1:5" x14ac:dyDescent="0.25">
      <c r="A7" s="54">
        <v>5</v>
      </c>
      <c r="B7" s="48">
        <f>Retention!Q8</f>
        <v>15365.758871184718</v>
      </c>
      <c r="C7" s="68">
        <f>'10% Stretch'!P8</f>
        <v>5862.0976634833451</v>
      </c>
      <c r="D7" s="48">
        <f>'25% Stretch'!P8</f>
        <v>5862.0976634833451</v>
      </c>
      <c r="E7" s="74">
        <f t="shared" si="0"/>
        <v>27089.954198151408</v>
      </c>
    </row>
    <row r="8" spans="1:5" x14ac:dyDescent="0.25">
      <c r="A8" s="54">
        <v>6</v>
      </c>
      <c r="B8" s="48">
        <f>Retention!Q9</f>
        <v>3961.0176078443096</v>
      </c>
      <c r="C8" s="68">
        <f>'10% Stretch'!P9</f>
        <v>2928.4480785635519</v>
      </c>
      <c r="D8" s="48">
        <f>'25% Stretch'!P9</f>
        <v>2928.4480785635519</v>
      </c>
      <c r="E8" s="74">
        <f t="shared" si="0"/>
        <v>9817.9137649714139</v>
      </c>
    </row>
    <row r="9" spans="1:5" x14ac:dyDescent="0.25">
      <c r="A9" s="54">
        <v>7</v>
      </c>
      <c r="B9" s="48">
        <f>Retention!Q10</f>
        <v>3811.5452452841473</v>
      </c>
      <c r="C9" s="68">
        <f>'10% Stretch'!P10</f>
        <v>1420.0112352537296</v>
      </c>
      <c r="D9" s="48">
        <f>'25% Stretch'!P10</f>
        <v>1420.0112352537296</v>
      </c>
      <c r="E9" s="74">
        <f t="shared" si="0"/>
        <v>6651.567715791607</v>
      </c>
    </row>
    <row r="10" spans="1:5" x14ac:dyDescent="0.25">
      <c r="A10" s="54">
        <v>8</v>
      </c>
      <c r="B10" s="48">
        <f>Retention!Q11</f>
        <v>27174.075513437565</v>
      </c>
      <c r="C10" s="68">
        <f>'10% Stretch'!P11</f>
        <v>12166.323367247154</v>
      </c>
      <c r="D10" s="48">
        <f>'25% Stretch'!P11</f>
        <v>12166.323367247154</v>
      </c>
      <c r="E10" s="74">
        <f t="shared" si="0"/>
        <v>51506.722247931873</v>
      </c>
    </row>
    <row r="11" spans="1:5" x14ac:dyDescent="0.25">
      <c r="A11" s="54">
        <v>9</v>
      </c>
      <c r="B11" s="48">
        <f>Retention!Q12</f>
        <v>7324.1457654479691</v>
      </c>
      <c r="C11" s="68">
        <f>'10% Stretch'!P12</f>
        <v>4733.3707841790983</v>
      </c>
      <c r="D11" s="48">
        <f>'25% Stretch'!P12</f>
        <v>4733.3707841790983</v>
      </c>
      <c r="E11" s="74">
        <f t="shared" si="0"/>
        <v>16790.887333806168</v>
      </c>
    </row>
    <row r="12" spans="1:5" x14ac:dyDescent="0.25">
      <c r="A12" s="54">
        <v>10</v>
      </c>
      <c r="B12" s="48">
        <f>Retention!Q13</f>
        <v>18355.206122387972</v>
      </c>
      <c r="C12" s="68">
        <f>'10% Stretch'!P13</f>
        <v>7968.7077377608557</v>
      </c>
      <c r="D12" s="48">
        <f>'25% Stretch'!P13</f>
        <v>7968.7077377608557</v>
      </c>
      <c r="E12" s="74">
        <f t="shared" si="0"/>
        <v>34292.621597909681</v>
      </c>
    </row>
    <row r="13" spans="1:5" x14ac:dyDescent="0.25">
      <c r="A13" s="54">
        <v>11</v>
      </c>
      <c r="B13" s="48">
        <f>Retention!Q14</f>
        <v>14543.660877103823</v>
      </c>
      <c r="C13" s="68">
        <f>'10% Stretch'!P14</f>
        <v>7354.9299877244457</v>
      </c>
      <c r="D13" s="48">
        <f>'25% Stretch'!P14</f>
        <v>7354.9299877244457</v>
      </c>
      <c r="E13" s="74">
        <f t="shared" si="0"/>
        <v>29253.520852552712</v>
      </c>
    </row>
    <row r="14" spans="1:5" x14ac:dyDescent="0.25">
      <c r="A14" s="54">
        <v>12</v>
      </c>
      <c r="B14" s="48">
        <f>Retention!Q15</f>
        <v>44811.814295536751</v>
      </c>
      <c r="C14" s="68">
        <f>'10% Stretch'!P15</f>
        <v>13825.60389488796</v>
      </c>
      <c r="D14" s="48">
        <f>'25% Stretch'!P15</f>
        <v>13825.60389488796</v>
      </c>
      <c r="E14" s="74">
        <f t="shared" si="0"/>
        <v>72463.022085312667</v>
      </c>
    </row>
    <row r="15" spans="1:5" x14ac:dyDescent="0.25">
      <c r="A15" s="54">
        <v>13</v>
      </c>
      <c r="B15" s="48">
        <f>Retention!Q16</f>
        <v>24827.359421243014</v>
      </c>
      <c r="C15" s="68">
        <f>'10% Stretch'!P16</f>
        <v>13404.281880032457</v>
      </c>
      <c r="D15" s="48">
        <f>'25% Stretch'!P16</f>
        <v>13404.281880032457</v>
      </c>
      <c r="E15" s="74">
        <f t="shared" si="0"/>
        <v>51635.923181307924</v>
      </c>
    </row>
    <row r="16" spans="1:5" x14ac:dyDescent="0.25">
      <c r="A16" s="54">
        <v>14</v>
      </c>
      <c r="B16" s="48">
        <f>Retention!Q17</f>
        <v>25485.037816507727</v>
      </c>
      <c r="C16" s="68">
        <f>'10% Stretch'!P17</f>
        <v>15724.153714915839</v>
      </c>
      <c r="D16" s="48">
        <f>'25% Stretch'!P17</f>
        <v>15724.153714915839</v>
      </c>
      <c r="E16" s="74">
        <f t="shared" si="0"/>
        <v>56933.345246339406</v>
      </c>
    </row>
    <row r="17" spans="1:5" x14ac:dyDescent="0.25">
      <c r="A17" s="54">
        <v>15</v>
      </c>
      <c r="B17" s="48">
        <f>Retention!Q18</f>
        <v>35903.261486951058</v>
      </c>
      <c r="C17" s="68">
        <f>'10% Stretch'!P18</f>
        <v>11313.276324823668</v>
      </c>
      <c r="D17" s="48">
        <f>'25% Stretch'!P18</f>
        <v>11313.276324823668</v>
      </c>
      <c r="E17" s="74">
        <f t="shared" si="0"/>
        <v>58529.81413659839</v>
      </c>
    </row>
    <row r="18" spans="1:5" x14ac:dyDescent="0.25">
      <c r="A18" s="54">
        <v>16</v>
      </c>
      <c r="B18" s="48">
        <f>Retention!Q19</f>
        <v>13721.562883022929</v>
      </c>
      <c r="C18" s="68">
        <f>'10% Stretch'!P19</f>
        <v>14272.933441524665</v>
      </c>
      <c r="D18" s="48">
        <f>'25% Stretch'!P19</f>
        <v>14272.933441524665</v>
      </c>
      <c r="E18" s="74">
        <f t="shared" si="0"/>
        <v>42267.429766072259</v>
      </c>
    </row>
    <row r="19" spans="1:5" x14ac:dyDescent="0.25">
      <c r="A19" s="54">
        <v>17</v>
      </c>
      <c r="B19" s="48">
        <f>Retention!Q20</f>
        <v>17876.894562195452</v>
      </c>
      <c r="C19" s="68">
        <f>'10% Stretch'!P20</f>
        <v>5617.6268647400284</v>
      </c>
      <c r="D19" s="48">
        <f>'25% Stretch'!P20</f>
        <v>5617.6268647400284</v>
      </c>
      <c r="E19" s="74">
        <f t="shared" si="0"/>
        <v>29112.148291675509</v>
      </c>
    </row>
    <row r="20" spans="1:5" x14ac:dyDescent="0.25">
      <c r="A20" s="54">
        <v>18</v>
      </c>
      <c r="B20" s="48">
        <f>Retention!Q21</f>
        <v>15888.912140145287</v>
      </c>
      <c r="C20" s="68">
        <f>'10% Stretch'!P21</f>
        <v>7901.0881551297252</v>
      </c>
      <c r="D20" s="48">
        <f>'25% Stretch'!P21</f>
        <v>7901.0881551297252</v>
      </c>
      <c r="E20" s="74">
        <f t="shared" si="0"/>
        <v>31691.088450404735</v>
      </c>
    </row>
    <row r="21" spans="1:5" x14ac:dyDescent="0.25">
      <c r="A21" s="54">
        <v>19</v>
      </c>
      <c r="B21" s="48">
        <f>Retention!Q22</f>
        <v>7757.6156168724401</v>
      </c>
      <c r="C21" s="68">
        <f>'10% Stretch'!P22</f>
        <v>3635.8529430122967</v>
      </c>
      <c r="D21" s="48">
        <f>'25% Stretch'!P22</f>
        <v>3635.8529430122967</v>
      </c>
      <c r="E21" s="74">
        <f t="shared" si="0"/>
        <v>15029.321502897033</v>
      </c>
    </row>
    <row r="22" spans="1:5" x14ac:dyDescent="0.25">
      <c r="A22" s="54">
        <v>20</v>
      </c>
      <c r="B22" s="48">
        <f>Retention!Q23</f>
        <v>13661.773937998865</v>
      </c>
      <c r="C22" s="68">
        <f>'10% Stretch'!P23</f>
        <v>10330.191623494164</v>
      </c>
      <c r="D22" s="48">
        <f>'25% Stretch'!P23</f>
        <v>10330.191623494164</v>
      </c>
      <c r="E22" s="74">
        <f t="shared" si="0"/>
        <v>34322.157184987198</v>
      </c>
    </row>
    <row r="23" spans="1:5" x14ac:dyDescent="0.25">
      <c r="A23" s="54">
        <v>21</v>
      </c>
      <c r="B23" s="48">
        <f>Retention!Q24</f>
        <v>15784.281486353173</v>
      </c>
      <c r="C23" s="68">
        <f>'10% Stretch'!P24</f>
        <v>5430.3726359153616</v>
      </c>
      <c r="D23" s="48">
        <f>'25% Stretch'!P24</f>
        <v>5430.3726359153616</v>
      </c>
      <c r="E23" s="74">
        <f t="shared" si="0"/>
        <v>26645.026758183896</v>
      </c>
    </row>
    <row r="24" spans="1:5" x14ac:dyDescent="0.25">
      <c r="A24" s="54">
        <v>22</v>
      </c>
      <c r="B24" s="48">
        <f>Retention!Q25</f>
        <v>61881.558099907328</v>
      </c>
      <c r="C24" s="68">
        <f>'10% Stretch'!P25</f>
        <v>23994.54882133866</v>
      </c>
      <c r="D24" s="48">
        <f>'25% Stretch'!P25</f>
        <v>23994.54882133866</v>
      </c>
      <c r="E24" s="74">
        <f t="shared" si="0"/>
        <v>109870.65574258464</v>
      </c>
    </row>
    <row r="25" spans="1:5" x14ac:dyDescent="0.25">
      <c r="A25" s="54">
        <v>23</v>
      </c>
      <c r="B25" s="48">
        <f>Retention!Q26</f>
        <v>68503.183761322522</v>
      </c>
      <c r="C25" s="68">
        <f>'10% Stretch'!P26</f>
        <v>42439.090360568422</v>
      </c>
      <c r="D25" s="48">
        <f>'25% Stretch'!P26</f>
        <v>42439.090360568422</v>
      </c>
      <c r="E25" s="74">
        <f t="shared" si="0"/>
        <v>153381.36448245938</v>
      </c>
    </row>
    <row r="26" spans="1:5" ht="15.75" thickBot="1" x14ac:dyDescent="0.3">
      <c r="A26" s="55">
        <v>24</v>
      </c>
      <c r="B26" s="126">
        <f>Retention!Q27</f>
        <v>17847.000089683417</v>
      </c>
      <c r="C26" s="127">
        <f>'10% Stretch'!P27</f>
        <v>12031.084201984895</v>
      </c>
      <c r="D26" s="126">
        <f>'25% Stretch'!P27</f>
        <v>12031.084201984895</v>
      </c>
      <c r="E26" s="128">
        <f t="shared" si="0"/>
        <v>41909.168493653204</v>
      </c>
    </row>
    <row r="27" spans="1:5" s="10" customFormat="1" ht="15.75" thickBot="1" x14ac:dyDescent="0.3">
      <c r="A27" s="56" t="s">
        <v>12</v>
      </c>
      <c r="B27" s="73">
        <f>SUM(B3:B26)</f>
        <v>500000.00000000006</v>
      </c>
      <c r="C27" s="52">
        <f>'10% Stretch'!P28</f>
        <v>249999.99999999997</v>
      </c>
      <c r="D27" s="50">
        <f>SUM(D3:D26)</f>
        <v>249999.99999999997</v>
      </c>
      <c r="E27" s="51">
        <f>SUM(E3:E26)</f>
        <v>999999.99999999988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T8" sqref="T8"/>
    </sheetView>
  </sheetViews>
  <sheetFormatPr defaultColWidth="9.140625" defaultRowHeight="15" x14ac:dyDescent="0.25"/>
  <cols>
    <col min="1" max="1" width="10" style="10" bestFit="1" customWidth="1"/>
    <col min="2" max="2" width="13.140625" style="29" customWidth="1"/>
    <col min="3" max="6" width="11.7109375" style="29" customWidth="1"/>
    <col min="7" max="7" width="15" style="29" customWidth="1"/>
    <col min="8" max="11" width="11.7109375" style="30" customWidth="1"/>
    <col min="12" max="12" width="19" style="29" bestFit="1" customWidth="1"/>
    <col min="13" max="13" width="12.85546875" style="29" customWidth="1"/>
    <col min="14" max="14" width="10.42578125" style="29" bestFit="1" customWidth="1"/>
    <col min="15" max="16" width="10.5703125" style="29" customWidth="1"/>
    <col min="17" max="17" width="11.28515625" style="29" customWidth="1"/>
    <col min="18" max="18" width="9.140625" style="29"/>
    <col min="19" max="19" width="19" style="29" bestFit="1" customWidth="1"/>
    <col min="20" max="20" width="9.140625" style="29"/>
    <col min="21" max="21" width="10.42578125" style="29" bestFit="1" customWidth="1"/>
    <col min="22" max="16384" width="9.140625" style="29"/>
  </cols>
  <sheetData>
    <row r="1" spans="1:24" ht="36.75" customHeight="1" thickBot="1" x14ac:dyDescent="0.3">
      <c r="B1" s="141" t="s">
        <v>35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S1" s="42" t="s">
        <v>16</v>
      </c>
      <c r="U1" s="10" t="s">
        <v>22</v>
      </c>
    </row>
    <row r="2" spans="1:24" ht="18.75" customHeight="1" thickBot="1" x14ac:dyDescent="0.3">
      <c r="B2" s="146" t="s">
        <v>14</v>
      </c>
      <c r="C2" s="147"/>
      <c r="D2" s="147"/>
      <c r="E2" s="147"/>
      <c r="F2" s="147"/>
      <c r="G2" s="145"/>
      <c r="H2" s="146" t="s">
        <v>29</v>
      </c>
      <c r="I2" s="147"/>
      <c r="J2" s="147"/>
      <c r="K2" s="147"/>
      <c r="L2" s="147"/>
      <c r="M2" s="145"/>
      <c r="N2" s="143" t="s">
        <v>15</v>
      </c>
      <c r="O2" s="144"/>
      <c r="P2" s="144"/>
      <c r="Q2" s="145"/>
      <c r="R2" s="66"/>
      <c r="S2" s="49">
        <v>500000</v>
      </c>
      <c r="U2" s="75">
        <v>0.2</v>
      </c>
    </row>
    <row r="3" spans="1:24" s="6" customFormat="1" ht="92.25" customHeight="1" thickBot="1" x14ac:dyDescent="0.3">
      <c r="A3" s="7" t="s">
        <v>0</v>
      </c>
      <c r="B3" s="15" t="s">
        <v>19</v>
      </c>
      <c r="C3" s="83" t="s">
        <v>18</v>
      </c>
      <c r="D3" s="83" t="s">
        <v>21</v>
      </c>
      <c r="E3" s="83" t="s">
        <v>20</v>
      </c>
      <c r="F3" s="83" t="s">
        <v>23</v>
      </c>
      <c r="G3" s="16" t="s">
        <v>32</v>
      </c>
      <c r="H3" s="15" t="s">
        <v>19</v>
      </c>
      <c r="I3" s="83" t="s">
        <v>18</v>
      </c>
      <c r="J3" s="83" t="s">
        <v>21</v>
      </c>
      <c r="K3" s="83" t="s">
        <v>20</v>
      </c>
      <c r="L3" s="83" t="s">
        <v>23</v>
      </c>
      <c r="M3" s="16" t="s">
        <v>32</v>
      </c>
      <c r="N3" s="81" t="s">
        <v>26</v>
      </c>
      <c r="O3" s="16" t="s">
        <v>27</v>
      </c>
      <c r="P3" s="5" t="s">
        <v>33</v>
      </c>
      <c r="Q3" s="136" t="s">
        <v>16</v>
      </c>
      <c r="S3" s="41"/>
      <c r="T3" s="30"/>
    </row>
    <row r="4" spans="1:24" x14ac:dyDescent="0.25">
      <c r="A4" s="44">
        <v>1</v>
      </c>
      <c r="B4" s="119">
        <v>3273</v>
      </c>
      <c r="C4" s="120">
        <f t="shared" ref="C4:C28" si="0">B4-E4</f>
        <v>2438</v>
      </c>
      <c r="D4" s="121">
        <f t="shared" ref="D4:D28" si="1">C4/B4</f>
        <v>0.74488237091353493</v>
      </c>
      <c r="E4" s="120">
        <v>835</v>
      </c>
      <c r="F4" s="121">
        <f t="shared" ref="F4:F28" si="2">E4/B4</f>
        <v>0.25511762908646501</v>
      </c>
      <c r="G4" s="122">
        <f t="shared" ref="G4:G28" si="3">E4/$E$28</f>
        <v>2.4961884547547157E-2</v>
      </c>
      <c r="H4" s="129">
        <v>1393</v>
      </c>
      <c r="I4" s="130">
        <f t="shared" ref="I4:I28" si="4">H4-K4</f>
        <v>933</v>
      </c>
      <c r="J4" s="131">
        <f t="shared" ref="J4:J28" si="5">I4/H4</f>
        <v>0.66977745872218231</v>
      </c>
      <c r="K4" s="130">
        <v>460</v>
      </c>
      <c r="L4" s="131">
        <f t="shared" ref="L4:L28" si="6">K4/H4</f>
        <v>0.33022254127781764</v>
      </c>
      <c r="M4" s="132">
        <f t="shared" ref="M4:M28" si="7">K4/$K$28</f>
        <v>1.6251545663310368E-2</v>
      </c>
      <c r="N4" s="47">
        <f t="shared" ref="N4:N28" si="8">E4*$U$2</f>
        <v>167</v>
      </c>
      <c r="O4" s="85">
        <f t="shared" ref="O4:O28" si="9">E4+N4</f>
        <v>1002</v>
      </c>
      <c r="P4" s="160">
        <f>K4/O4</f>
        <v>0.45908183632734528</v>
      </c>
      <c r="Q4" s="164">
        <f>G4*$S$2</f>
        <v>12480.942273773579</v>
      </c>
      <c r="R4" s="76"/>
      <c r="S4" s="76"/>
      <c r="T4" s="76"/>
      <c r="U4" s="76"/>
      <c r="V4" s="76"/>
      <c r="X4" s="30"/>
    </row>
    <row r="5" spans="1:24" x14ac:dyDescent="0.25">
      <c r="A5" s="45">
        <v>2</v>
      </c>
      <c r="B5" s="91">
        <v>2656</v>
      </c>
      <c r="C5" s="92">
        <f t="shared" si="0"/>
        <v>1550</v>
      </c>
      <c r="D5" s="93">
        <f t="shared" si="1"/>
        <v>0.58358433734939763</v>
      </c>
      <c r="E5" s="92">
        <v>1106</v>
      </c>
      <c r="F5" s="93">
        <f t="shared" si="2"/>
        <v>0.41641566265060243</v>
      </c>
      <c r="G5" s="123">
        <f t="shared" si="3"/>
        <v>3.306328659830797E-2</v>
      </c>
      <c r="H5" s="110">
        <v>2654</v>
      </c>
      <c r="I5" s="111">
        <f t="shared" si="4"/>
        <v>1952</v>
      </c>
      <c r="J5" s="112">
        <f t="shared" si="5"/>
        <v>0.73549359457422758</v>
      </c>
      <c r="K5" s="111">
        <v>702</v>
      </c>
      <c r="L5" s="112">
        <f t="shared" si="6"/>
        <v>0.26450640542577242</v>
      </c>
      <c r="M5" s="133">
        <f t="shared" si="7"/>
        <v>2.480127186009539E-2</v>
      </c>
      <c r="N5" s="67">
        <f t="shared" si="8"/>
        <v>221.20000000000002</v>
      </c>
      <c r="O5" s="57">
        <f t="shared" si="9"/>
        <v>1327.2</v>
      </c>
      <c r="P5" s="161">
        <f t="shared" ref="P5:P28" si="10">K5/O5</f>
        <v>0.52893309222423146</v>
      </c>
      <c r="Q5" s="164">
        <f t="shared" ref="Q5:Q27" si="11">G5*$S$2</f>
        <v>16531.643299153984</v>
      </c>
      <c r="R5" s="76"/>
      <c r="S5" s="76"/>
      <c r="T5" s="76"/>
      <c r="U5" s="76"/>
      <c r="V5" s="76"/>
      <c r="X5" s="30"/>
    </row>
    <row r="6" spans="1:24" x14ac:dyDescent="0.25">
      <c r="A6" s="45">
        <v>3</v>
      </c>
      <c r="B6" s="91">
        <v>800</v>
      </c>
      <c r="C6" s="92">
        <f t="shared" si="0"/>
        <v>487</v>
      </c>
      <c r="D6" s="93">
        <f t="shared" si="1"/>
        <v>0.60875000000000001</v>
      </c>
      <c r="E6" s="92">
        <v>313</v>
      </c>
      <c r="F6" s="93">
        <f t="shared" si="2"/>
        <v>0.39124999999999999</v>
      </c>
      <c r="G6" s="123">
        <f t="shared" si="3"/>
        <v>9.3569698962661808E-3</v>
      </c>
      <c r="H6" s="110">
        <v>340</v>
      </c>
      <c r="I6" s="111">
        <f t="shared" si="4"/>
        <v>98</v>
      </c>
      <c r="J6" s="112">
        <f t="shared" si="5"/>
        <v>0.28823529411764703</v>
      </c>
      <c r="K6" s="111">
        <v>242</v>
      </c>
      <c r="L6" s="112">
        <f t="shared" si="6"/>
        <v>0.71176470588235297</v>
      </c>
      <c r="M6" s="133">
        <f t="shared" si="7"/>
        <v>8.5497261967850211E-3</v>
      </c>
      <c r="N6" s="67">
        <f t="shared" si="8"/>
        <v>62.6</v>
      </c>
      <c r="O6" s="57">
        <f t="shared" si="9"/>
        <v>375.6</v>
      </c>
      <c r="P6" s="161">
        <f t="shared" si="10"/>
        <v>0.64430244941427051</v>
      </c>
      <c r="Q6" s="164">
        <f t="shared" si="11"/>
        <v>4678.4849481330903</v>
      </c>
      <c r="R6" s="76"/>
      <c r="S6" s="76"/>
      <c r="T6" s="76"/>
      <c r="U6" s="76"/>
      <c r="V6" s="76"/>
      <c r="X6" s="30"/>
    </row>
    <row r="7" spans="1:24" x14ac:dyDescent="0.25">
      <c r="A7" s="45">
        <v>4</v>
      </c>
      <c r="B7" s="91">
        <v>2235</v>
      </c>
      <c r="C7" s="92">
        <f t="shared" si="0"/>
        <v>1444</v>
      </c>
      <c r="D7" s="93">
        <f t="shared" si="1"/>
        <v>0.64608501118568229</v>
      </c>
      <c r="E7" s="92">
        <v>791</v>
      </c>
      <c r="F7" s="93">
        <f t="shared" si="2"/>
        <v>0.35391498881431765</v>
      </c>
      <c r="G7" s="123">
        <f t="shared" si="3"/>
        <v>2.3646527757017727E-2</v>
      </c>
      <c r="H7" s="110">
        <v>1374</v>
      </c>
      <c r="I7" s="111">
        <f t="shared" si="4"/>
        <v>649</v>
      </c>
      <c r="J7" s="112">
        <f t="shared" si="5"/>
        <v>0.47234352256186318</v>
      </c>
      <c r="K7" s="111">
        <v>725</v>
      </c>
      <c r="L7" s="112">
        <f t="shared" si="6"/>
        <v>0.52765647743813682</v>
      </c>
      <c r="M7" s="133">
        <f t="shared" si="7"/>
        <v>2.5613849143260908E-2</v>
      </c>
      <c r="N7" s="67">
        <f t="shared" si="8"/>
        <v>158.20000000000002</v>
      </c>
      <c r="O7" s="57">
        <f t="shared" si="9"/>
        <v>949.2</v>
      </c>
      <c r="P7" s="161">
        <f t="shared" si="10"/>
        <v>0.76380109565950272</v>
      </c>
      <c r="Q7" s="164">
        <f t="shared" si="11"/>
        <v>11823.263878508864</v>
      </c>
      <c r="R7" s="76"/>
      <c r="S7" s="76"/>
      <c r="T7" s="76"/>
      <c r="U7" s="76"/>
      <c r="V7" s="76"/>
      <c r="X7" s="30"/>
    </row>
    <row r="8" spans="1:24" x14ac:dyDescent="0.25">
      <c r="A8" s="45">
        <v>5</v>
      </c>
      <c r="B8" s="91">
        <v>2342</v>
      </c>
      <c r="C8" s="92">
        <f t="shared" si="0"/>
        <v>1314</v>
      </c>
      <c r="D8" s="93">
        <f t="shared" si="1"/>
        <v>0.56105892399658408</v>
      </c>
      <c r="E8" s="92">
        <v>1028</v>
      </c>
      <c r="F8" s="93">
        <f t="shared" si="2"/>
        <v>0.43894107600341586</v>
      </c>
      <c r="G8" s="123">
        <f t="shared" si="3"/>
        <v>3.0731517742369437E-2</v>
      </c>
      <c r="H8" s="110">
        <v>1349</v>
      </c>
      <c r="I8" s="111">
        <f t="shared" si="4"/>
        <v>400</v>
      </c>
      <c r="J8" s="112">
        <f t="shared" si="5"/>
        <v>0.29651593773165308</v>
      </c>
      <c r="K8" s="111">
        <v>949</v>
      </c>
      <c r="L8" s="112">
        <f t="shared" si="6"/>
        <v>0.70348406226834692</v>
      </c>
      <c r="M8" s="133">
        <f t="shared" si="7"/>
        <v>3.3527645292351173E-2</v>
      </c>
      <c r="N8" s="67">
        <f t="shared" si="8"/>
        <v>205.60000000000002</v>
      </c>
      <c r="O8" s="57">
        <f t="shared" si="9"/>
        <v>1233.5999999999999</v>
      </c>
      <c r="P8" s="161">
        <f t="shared" si="10"/>
        <v>0.76929312581063558</v>
      </c>
      <c r="Q8" s="164">
        <f t="shared" si="11"/>
        <v>15365.758871184718</v>
      </c>
      <c r="R8" s="76"/>
      <c r="S8" s="76"/>
      <c r="T8" s="76"/>
      <c r="U8" s="76"/>
      <c r="V8" s="76"/>
      <c r="X8" s="30"/>
    </row>
    <row r="9" spans="1:24" x14ac:dyDescent="0.25">
      <c r="A9" s="45">
        <v>6</v>
      </c>
      <c r="B9" s="91">
        <v>643</v>
      </c>
      <c r="C9" s="92">
        <f t="shared" si="0"/>
        <v>378</v>
      </c>
      <c r="D9" s="93">
        <f t="shared" si="1"/>
        <v>0.58786936236391918</v>
      </c>
      <c r="E9" s="92">
        <v>265</v>
      </c>
      <c r="F9" s="93">
        <f t="shared" si="2"/>
        <v>0.41213063763608088</v>
      </c>
      <c r="G9" s="123">
        <f t="shared" si="3"/>
        <v>7.9220352156886189E-3</v>
      </c>
      <c r="H9" s="110">
        <v>526</v>
      </c>
      <c r="I9" s="111">
        <f t="shared" si="4"/>
        <v>198</v>
      </c>
      <c r="J9" s="112">
        <f t="shared" si="5"/>
        <v>0.37642585551330798</v>
      </c>
      <c r="K9" s="111">
        <v>328</v>
      </c>
      <c r="L9" s="112">
        <f t="shared" si="6"/>
        <v>0.62357414448669202</v>
      </c>
      <c r="M9" s="133">
        <f t="shared" si="7"/>
        <v>1.1588058646882176E-2</v>
      </c>
      <c r="N9" s="67">
        <f t="shared" si="8"/>
        <v>53</v>
      </c>
      <c r="O9" s="57">
        <f t="shared" si="9"/>
        <v>318</v>
      </c>
      <c r="P9" s="161">
        <f t="shared" si="10"/>
        <v>1.0314465408805031</v>
      </c>
      <c r="Q9" s="137">
        <f t="shared" si="11"/>
        <v>3961.0176078443096</v>
      </c>
      <c r="R9" s="76"/>
      <c r="S9" s="76"/>
      <c r="T9" s="76"/>
      <c r="U9" s="76"/>
      <c r="V9" s="76"/>
      <c r="X9" s="30"/>
    </row>
    <row r="10" spans="1:24" x14ac:dyDescent="0.25">
      <c r="A10" s="45">
        <v>7</v>
      </c>
      <c r="B10" s="91">
        <v>457</v>
      </c>
      <c r="C10" s="92">
        <f t="shared" si="0"/>
        <v>202</v>
      </c>
      <c r="D10" s="93">
        <f t="shared" si="1"/>
        <v>0.44201312910284463</v>
      </c>
      <c r="E10" s="92">
        <v>255</v>
      </c>
      <c r="F10" s="93">
        <f t="shared" si="2"/>
        <v>0.55798687089715537</v>
      </c>
      <c r="G10" s="123">
        <f t="shared" si="3"/>
        <v>7.6230904905682942E-3</v>
      </c>
      <c r="H10" s="110">
        <v>325</v>
      </c>
      <c r="I10" s="111">
        <f t="shared" si="4"/>
        <v>139</v>
      </c>
      <c r="J10" s="112">
        <f t="shared" si="5"/>
        <v>0.4276923076923077</v>
      </c>
      <c r="K10" s="111">
        <v>186</v>
      </c>
      <c r="L10" s="112">
        <f t="shared" si="6"/>
        <v>0.5723076923076923</v>
      </c>
      <c r="M10" s="133">
        <f t="shared" si="7"/>
        <v>6.571277159512454E-3</v>
      </c>
      <c r="N10" s="67">
        <f t="shared" si="8"/>
        <v>51</v>
      </c>
      <c r="O10" s="57">
        <f t="shared" si="9"/>
        <v>306</v>
      </c>
      <c r="P10" s="161">
        <f t="shared" si="10"/>
        <v>0.60784313725490191</v>
      </c>
      <c r="Q10" s="164">
        <f t="shared" si="11"/>
        <v>3811.5452452841473</v>
      </c>
      <c r="R10" s="76"/>
      <c r="S10" s="76"/>
      <c r="T10" s="76"/>
      <c r="U10" s="76"/>
      <c r="V10" s="76"/>
      <c r="X10" s="30"/>
    </row>
    <row r="11" spans="1:24" x14ac:dyDescent="0.25">
      <c r="A11" s="45">
        <v>8</v>
      </c>
      <c r="B11" s="91">
        <v>5504</v>
      </c>
      <c r="C11" s="92">
        <f t="shared" si="0"/>
        <v>3686</v>
      </c>
      <c r="D11" s="93">
        <f t="shared" si="1"/>
        <v>0.66969476744186052</v>
      </c>
      <c r="E11" s="92">
        <v>1818</v>
      </c>
      <c r="F11" s="93">
        <f t="shared" si="2"/>
        <v>0.33030523255813954</v>
      </c>
      <c r="G11" s="123">
        <f t="shared" si="3"/>
        <v>5.4348151026875131E-2</v>
      </c>
      <c r="H11" s="110">
        <v>5768</v>
      </c>
      <c r="I11" s="111">
        <f t="shared" si="4"/>
        <v>3434</v>
      </c>
      <c r="J11" s="112">
        <f t="shared" si="5"/>
        <v>0.59535367545076279</v>
      </c>
      <c r="K11" s="111">
        <v>2334</v>
      </c>
      <c r="L11" s="112">
        <f t="shared" si="6"/>
        <v>0.40464632454923716</v>
      </c>
      <c r="M11" s="133">
        <f t="shared" si="7"/>
        <v>8.2458929517753049E-2</v>
      </c>
      <c r="N11" s="67">
        <f t="shared" si="8"/>
        <v>363.6</v>
      </c>
      <c r="O11" s="57">
        <f t="shared" si="9"/>
        <v>2181.6</v>
      </c>
      <c r="P11" s="161">
        <f t="shared" si="10"/>
        <v>1.0698569856985698</v>
      </c>
      <c r="Q11" s="137">
        <f t="shared" si="11"/>
        <v>27174.075513437565</v>
      </c>
      <c r="R11" s="76"/>
      <c r="S11" s="76"/>
      <c r="T11" s="76"/>
      <c r="U11" s="76"/>
      <c r="V11" s="76"/>
      <c r="X11" s="30"/>
    </row>
    <row r="12" spans="1:24" x14ac:dyDescent="0.25">
      <c r="A12" s="45">
        <v>9</v>
      </c>
      <c r="B12" s="91">
        <v>1842</v>
      </c>
      <c r="C12" s="92">
        <f t="shared" si="0"/>
        <v>1352</v>
      </c>
      <c r="D12" s="93">
        <f t="shared" si="1"/>
        <v>0.73398479913137893</v>
      </c>
      <c r="E12" s="92">
        <v>490</v>
      </c>
      <c r="F12" s="93">
        <f t="shared" si="2"/>
        <v>0.26601520086862107</v>
      </c>
      <c r="G12" s="123">
        <f t="shared" si="3"/>
        <v>1.4648291530895937E-2</v>
      </c>
      <c r="H12" s="110">
        <v>811</v>
      </c>
      <c r="I12" s="111">
        <f t="shared" si="4"/>
        <v>548</v>
      </c>
      <c r="J12" s="112">
        <f t="shared" si="5"/>
        <v>0.67570900123304567</v>
      </c>
      <c r="K12" s="111">
        <v>263</v>
      </c>
      <c r="L12" s="112">
        <f t="shared" si="6"/>
        <v>0.32429099876695439</v>
      </c>
      <c r="M12" s="133">
        <f t="shared" si="7"/>
        <v>9.2916445857622321E-3</v>
      </c>
      <c r="N12" s="67">
        <f t="shared" si="8"/>
        <v>98</v>
      </c>
      <c r="O12" s="57">
        <f t="shared" si="9"/>
        <v>588</v>
      </c>
      <c r="P12" s="161">
        <f t="shared" si="10"/>
        <v>0.44727891156462585</v>
      </c>
      <c r="Q12" s="164">
        <f t="shared" si="11"/>
        <v>7324.1457654479691</v>
      </c>
      <c r="R12" s="76"/>
      <c r="S12" s="76"/>
      <c r="T12" s="76"/>
      <c r="U12" s="76"/>
      <c r="V12" s="76"/>
      <c r="X12" s="30"/>
    </row>
    <row r="13" spans="1:24" x14ac:dyDescent="0.25">
      <c r="A13" s="45">
        <v>10</v>
      </c>
      <c r="B13" s="91">
        <v>3121</v>
      </c>
      <c r="C13" s="92">
        <f t="shared" si="0"/>
        <v>1893</v>
      </c>
      <c r="D13" s="93">
        <f t="shared" si="1"/>
        <v>0.60653636654918297</v>
      </c>
      <c r="E13" s="92">
        <v>1228</v>
      </c>
      <c r="F13" s="93">
        <f t="shared" si="2"/>
        <v>0.39346363345081703</v>
      </c>
      <c r="G13" s="123">
        <f t="shared" si="3"/>
        <v>3.671041224477594E-2</v>
      </c>
      <c r="H13" s="110">
        <v>1445</v>
      </c>
      <c r="I13" s="111">
        <f t="shared" si="4"/>
        <v>785</v>
      </c>
      <c r="J13" s="112">
        <f t="shared" si="5"/>
        <v>0.54325259515570934</v>
      </c>
      <c r="K13" s="111">
        <v>660</v>
      </c>
      <c r="L13" s="112">
        <f t="shared" si="6"/>
        <v>0.45674740484429066</v>
      </c>
      <c r="M13" s="133">
        <f t="shared" si="7"/>
        <v>2.3317435082140965E-2</v>
      </c>
      <c r="N13" s="67">
        <f t="shared" si="8"/>
        <v>245.60000000000002</v>
      </c>
      <c r="O13" s="57">
        <f t="shared" si="9"/>
        <v>1473.6</v>
      </c>
      <c r="P13" s="161">
        <f t="shared" si="10"/>
        <v>0.44788273615635182</v>
      </c>
      <c r="Q13" s="164">
        <f t="shared" si="11"/>
        <v>18355.206122387972</v>
      </c>
      <c r="R13" s="76"/>
      <c r="S13" s="76"/>
      <c r="T13" s="76"/>
      <c r="U13" s="76"/>
      <c r="V13" s="76"/>
      <c r="X13" s="30"/>
    </row>
    <row r="14" spans="1:24" x14ac:dyDescent="0.25">
      <c r="A14" s="45">
        <v>11</v>
      </c>
      <c r="B14" s="91">
        <v>2589</v>
      </c>
      <c r="C14" s="92">
        <f t="shared" si="0"/>
        <v>1616</v>
      </c>
      <c r="D14" s="93">
        <f t="shared" si="1"/>
        <v>0.62417921977597524</v>
      </c>
      <c r="E14" s="92">
        <v>973</v>
      </c>
      <c r="F14" s="93">
        <f t="shared" si="2"/>
        <v>0.37582078022402471</v>
      </c>
      <c r="G14" s="123">
        <f t="shared" si="3"/>
        <v>2.9087321754207647E-2</v>
      </c>
      <c r="H14" s="110">
        <v>1091</v>
      </c>
      <c r="I14" s="111">
        <f t="shared" si="4"/>
        <v>564</v>
      </c>
      <c r="J14" s="112">
        <f t="shared" si="5"/>
        <v>0.5169569202566453</v>
      </c>
      <c r="K14" s="111">
        <v>527</v>
      </c>
      <c r="L14" s="112">
        <f t="shared" si="6"/>
        <v>0.4830430797433547</v>
      </c>
      <c r="M14" s="133">
        <f t="shared" si="7"/>
        <v>1.8618618618618618E-2</v>
      </c>
      <c r="N14" s="67">
        <f t="shared" si="8"/>
        <v>194.60000000000002</v>
      </c>
      <c r="O14" s="57">
        <f t="shared" si="9"/>
        <v>1167.5999999999999</v>
      </c>
      <c r="P14" s="161">
        <f t="shared" si="10"/>
        <v>0.45135320315176436</v>
      </c>
      <c r="Q14" s="164">
        <f t="shared" si="11"/>
        <v>14543.660877103823</v>
      </c>
      <c r="R14" s="76"/>
      <c r="S14" s="76"/>
      <c r="T14" s="76"/>
      <c r="U14" s="76"/>
      <c r="V14" s="76"/>
      <c r="X14" s="30"/>
    </row>
    <row r="15" spans="1:24" x14ac:dyDescent="0.25">
      <c r="A15" s="45">
        <v>12</v>
      </c>
      <c r="B15" s="91">
        <v>7865</v>
      </c>
      <c r="C15" s="92">
        <f t="shared" si="0"/>
        <v>4867</v>
      </c>
      <c r="D15" s="93">
        <f t="shared" si="1"/>
        <v>0.6188175460902734</v>
      </c>
      <c r="E15" s="92">
        <v>2998</v>
      </c>
      <c r="F15" s="93">
        <f t="shared" si="2"/>
        <v>0.38118245390972666</v>
      </c>
      <c r="G15" s="123">
        <f t="shared" si="3"/>
        <v>8.9623628591073506E-2</v>
      </c>
      <c r="H15" s="110">
        <v>4191</v>
      </c>
      <c r="I15" s="111">
        <f t="shared" si="4"/>
        <v>2127</v>
      </c>
      <c r="J15" s="112">
        <f t="shared" si="5"/>
        <v>0.50751610594130281</v>
      </c>
      <c r="K15" s="111">
        <v>2064</v>
      </c>
      <c r="L15" s="112">
        <f t="shared" si="6"/>
        <v>0.49248389405869719</v>
      </c>
      <c r="M15" s="133">
        <f t="shared" si="7"/>
        <v>7.2919978802331739E-2</v>
      </c>
      <c r="N15" s="67">
        <f t="shared" si="8"/>
        <v>599.6</v>
      </c>
      <c r="O15" s="57">
        <f t="shared" si="9"/>
        <v>3597.6</v>
      </c>
      <c r="P15" s="161">
        <f t="shared" si="10"/>
        <v>0.57371581054036025</v>
      </c>
      <c r="Q15" s="164">
        <f t="shared" si="11"/>
        <v>44811.814295536751</v>
      </c>
      <c r="R15" s="76"/>
      <c r="S15" s="76"/>
      <c r="T15" s="76"/>
      <c r="U15" s="76"/>
      <c r="V15" s="76"/>
      <c r="X15" s="30"/>
    </row>
    <row r="16" spans="1:24" x14ac:dyDescent="0.25">
      <c r="A16" s="45">
        <v>13</v>
      </c>
      <c r="B16" s="91">
        <v>4483</v>
      </c>
      <c r="C16" s="92">
        <f t="shared" si="0"/>
        <v>2822</v>
      </c>
      <c r="D16" s="93">
        <f t="shared" si="1"/>
        <v>0.62948918135177334</v>
      </c>
      <c r="E16" s="92">
        <v>1661</v>
      </c>
      <c r="F16" s="93">
        <f t="shared" si="2"/>
        <v>0.37051081864822666</v>
      </c>
      <c r="G16" s="123">
        <f t="shared" si="3"/>
        <v>4.9654718842486026E-2</v>
      </c>
      <c r="H16" s="110">
        <v>1569</v>
      </c>
      <c r="I16" s="111">
        <f t="shared" si="4"/>
        <v>511</v>
      </c>
      <c r="J16" s="112">
        <f t="shared" si="5"/>
        <v>0.32568514977692797</v>
      </c>
      <c r="K16" s="111">
        <v>1058</v>
      </c>
      <c r="L16" s="112">
        <f t="shared" si="6"/>
        <v>0.67431485022307203</v>
      </c>
      <c r="M16" s="133">
        <f t="shared" si="7"/>
        <v>3.7378555025613852E-2</v>
      </c>
      <c r="N16" s="67">
        <f t="shared" si="8"/>
        <v>332.20000000000005</v>
      </c>
      <c r="O16" s="57">
        <f t="shared" si="9"/>
        <v>1993.2</v>
      </c>
      <c r="P16" s="161">
        <f t="shared" si="10"/>
        <v>0.53080473610274936</v>
      </c>
      <c r="Q16" s="164">
        <f t="shared" si="11"/>
        <v>24827.359421243014</v>
      </c>
      <c r="R16" s="76"/>
      <c r="S16" s="76"/>
      <c r="T16" s="76"/>
      <c r="U16" s="76"/>
      <c r="V16" s="76"/>
      <c r="X16" s="30"/>
    </row>
    <row r="17" spans="1:24" x14ac:dyDescent="0.25">
      <c r="A17" s="45">
        <v>14</v>
      </c>
      <c r="B17" s="91">
        <v>5374</v>
      </c>
      <c r="C17" s="92">
        <f t="shared" si="0"/>
        <v>3669</v>
      </c>
      <c r="D17" s="93">
        <f t="shared" si="1"/>
        <v>0.68273167100855969</v>
      </c>
      <c r="E17" s="92">
        <v>1705</v>
      </c>
      <c r="F17" s="93">
        <f t="shared" si="2"/>
        <v>0.31726832899144025</v>
      </c>
      <c r="G17" s="123">
        <f t="shared" si="3"/>
        <v>5.0970075633015456E-2</v>
      </c>
      <c r="H17" s="110">
        <v>4423</v>
      </c>
      <c r="I17" s="111">
        <f t="shared" si="4"/>
        <v>1472</v>
      </c>
      <c r="J17" s="112">
        <f t="shared" si="5"/>
        <v>0.33280578792674653</v>
      </c>
      <c r="K17" s="111">
        <v>2951</v>
      </c>
      <c r="L17" s="112">
        <f t="shared" si="6"/>
        <v>0.66719421207325347</v>
      </c>
      <c r="M17" s="133">
        <f t="shared" si="7"/>
        <v>0.10425719837484543</v>
      </c>
      <c r="N17" s="67">
        <f t="shared" si="8"/>
        <v>341</v>
      </c>
      <c r="O17" s="57">
        <f t="shared" si="9"/>
        <v>2046</v>
      </c>
      <c r="P17" s="161">
        <f t="shared" si="10"/>
        <v>1.4423264907135875</v>
      </c>
      <c r="Q17" s="137">
        <f t="shared" si="11"/>
        <v>25485.037816507727</v>
      </c>
      <c r="R17" s="76"/>
      <c r="S17" s="76"/>
      <c r="T17" s="76"/>
      <c r="U17" s="76"/>
      <c r="V17" s="76"/>
      <c r="X17" s="30"/>
    </row>
    <row r="18" spans="1:24" x14ac:dyDescent="0.25">
      <c r="A18" s="45">
        <v>15</v>
      </c>
      <c r="B18" s="91">
        <v>7791</v>
      </c>
      <c r="C18" s="92">
        <f t="shared" si="0"/>
        <v>5389</v>
      </c>
      <c r="D18" s="93">
        <f t="shared" si="1"/>
        <v>0.69169554614298545</v>
      </c>
      <c r="E18" s="92">
        <v>2402</v>
      </c>
      <c r="F18" s="93">
        <f t="shared" si="2"/>
        <v>0.30830445385701449</v>
      </c>
      <c r="G18" s="123">
        <f t="shared" si="3"/>
        <v>7.1806522973902123E-2</v>
      </c>
      <c r="H18" s="110">
        <v>6198</v>
      </c>
      <c r="I18" s="111">
        <f t="shared" si="4"/>
        <v>3676</v>
      </c>
      <c r="J18" s="112">
        <f t="shared" si="5"/>
        <v>0.59309454662794447</v>
      </c>
      <c r="K18" s="111">
        <v>2522</v>
      </c>
      <c r="L18" s="112">
        <f t="shared" si="6"/>
        <v>0.40690545337205553</v>
      </c>
      <c r="M18" s="133">
        <f t="shared" si="7"/>
        <v>8.9100865571453802E-2</v>
      </c>
      <c r="N18" s="67">
        <f t="shared" si="8"/>
        <v>480.40000000000003</v>
      </c>
      <c r="O18" s="57">
        <f t="shared" si="9"/>
        <v>2882.4</v>
      </c>
      <c r="P18" s="161">
        <f t="shared" si="10"/>
        <v>0.8749653066888704</v>
      </c>
      <c r="Q18" s="164">
        <f t="shared" si="11"/>
        <v>35903.261486951058</v>
      </c>
      <c r="R18" s="76"/>
      <c r="S18" s="76"/>
      <c r="T18" s="76"/>
      <c r="U18" s="76"/>
      <c r="V18" s="76"/>
      <c r="X18" s="30"/>
    </row>
    <row r="19" spans="1:24" x14ac:dyDescent="0.25">
      <c r="A19" s="45">
        <v>16</v>
      </c>
      <c r="B19" s="91">
        <v>3707</v>
      </c>
      <c r="C19" s="92">
        <f t="shared" si="0"/>
        <v>2789</v>
      </c>
      <c r="D19" s="93">
        <f t="shared" si="1"/>
        <v>0.75236039924467224</v>
      </c>
      <c r="E19" s="92">
        <v>918</v>
      </c>
      <c r="F19" s="93">
        <f t="shared" si="2"/>
        <v>0.24763960075532776</v>
      </c>
      <c r="G19" s="123">
        <f t="shared" si="3"/>
        <v>2.7443125766045857E-2</v>
      </c>
      <c r="H19" s="110">
        <v>1983</v>
      </c>
      <c r="I19" s="111">
        <f t="shared" si="4"/>
        <v>1053</v>
      </c>
      <c r="J19" s="112">
        <f t="shared" si="5"/>
        <v>0.53101361573373673</v>
      </c>
      <c r="K19" s="111">
        <v>930</v>
      </c>
      <c r="L19" s="112">
        <f t="shared" si="6"/>
        <v>0.46898638426626321</v>
      </c>
      <c r="M19" s="133">
        <f t="shared" si="7"/>
        <v>3.2856385797562268E-2</v>
      </c>
      <c r="N19" s="67">
        <f t="shared" si="8"/>
        <v>183.60000000000002</v>
      </c>
      <c r="O19" s="57">
        <f t="shared" si="9"/>
        <v>1101.5999999999999</v>
      </c>
      <c r="P19" s="161">
        <f t="shared" si="10"/>
        <v>0.84422657952069724</v>
      </c>
      <c r="Q19" s="164">
        <f t="shared" si="11"/>
        <v>13721.562883022929</v>
      </c>
      <c r="R19" s="76"/>
      <c r="S19" s="76"/>
      <c r="T19" s="76"/>
      <c r="U19" s="76"/>
      <c r="V19" s="76"/>
      <c r="X19" s="30"/>
    </row>
    <row r="20" spans="1:24" x14ac:dyDescent="0.25">
      <c r="A20" s="45">
        <v>17</v>
      </c>
      <c r="B20" s="91">
        <v>3007</v>
      </c>
      <c r="C20" s="92">
        <f t="shared" si="0"/>
        <v>1811</v>
      </c>
      <c r="D20" s="93">
        <f t="shared" si="1"/>
        <v>0.60226139008979052</v>
      </c>
      <c r="E20" s="92">
        <v>1196</v>
      </c>
      <c r="F20" s="93">
        <f t="shared" si="2"/>
        <v>0.39773860991020948</v>
      </c>
      <c r="G20" s="123">
        <f t="shared" si="3"/>
        <v>3.5753789124390901E-2</v>
      </c>
      <c r="H20" s="110">
        <v>1275</v>
      </c>
      <c r="I20" s="111">
        <f t="shared" si="4"/>
        <v>666</v>
      </c>
      <c r="J20" s="112">
        <f t="shared" si="5"/>
        <v>0.52235294117647058</v>
      </c>
      <c r="K20" s="111">
        <v>609</v>
      </c>
      <c r="L20" s="112">
        <f t="shared" si="6"/>
        <v>0.47764705882352942</v>
      </c>
      <c r="M20" s="133">
        <f t="shared" si="7"/>
        <v>2.1515633280339164E-2</v>
      </c>
      <c r="N20" s="67">
        <f t="shared" si="8"/>
        <v>239.20000000000002</v>
      </c>
      <c r="O20" s="57">
        <f t="shared" si="9"/>
        <v>1435.2</v>
      </c>
      <c r="P20" s="161">
        <f t="shared" si="10"/>
        <v>0.42433110367892973</v>
      </c>
      <c r="Q20" s="164">
        <f t="shared" si="11"/>
        <v>17876.894562195452</v>
      </c>
      <c r="R20" s="76"/>
      <c r="S20" s="76"/>
      <c r="T20" s="76"/>
      <c r="U20" s="76"/>
      <c r="V20" s="76"/>
      <c r="X20" s="30"/>
    </row>
    <row r="21" spans="1:24" x14ac:dyDescent="0.25">
      <c r="A21" s="45">
        <v>18</v>
      </c>
      <c r="B21" s="91">
        <v>2915</v>
      </c>
      <c r="C21" s="92">
        <f t="shared" si="0"/>
        <v>1852</v>
      </c>
      <c r="D21" s="93">
        <f t="shared" si="1"/>
        <v>0.63533447684391076</v>
      </c>
      <c r="E21" s="92">
        <v>1063</v>
      </c>
      <c r="F21" s="93">
        <f t="shared" si="2"/>
        <v>0.36466552315608919</v>
      </c>
      <c r="G21" s="123">
        <f t="shared" si="3"/>
        <v>3.1777824280290572E-2</v>
      </c>
      <c r="H21" s="110">
        <v>2495</v>
      </c>
      <c r="I21" s="111">
        <f t="shared" si="4"/>
        <v>1207</v>
      </c>
      <c r="J21" s="112">
        <f t="shared" si="5"/>
        <v>0.48376753507014025</v>
      </c>
      <c r="K21" s="111">
        <v>1288</v>
      </c>
      <c r="L21" s="112">
        <f t="shared" si="6"/>
        <v>0.51623246492985975</v>
      </c>
      <c r="M21" s="133">
        <f t="shared" si="7"/>
        <v>4.5504327857269031E-2</v>
      </c>
      <c r="N21" s="67">
        <f t="shared" si="8"/>
        <v>212.60000000000002</v>
      </c>
      <c r="O21" s="57">
        <f t="shared" si="9"/>
        <v>1275.5999999999999</v>
      </c>
      <c r="P21" s="161">
        <f t="shared" si="10"/>
        <v>1.0097209156475384</v>
      </c>
      <c r="Q21" s="137">
        <f t="shared" si="11"/>
        <v>15888.912140145287</v>
      </c>
      <c r="R21" s="76"/>
      <c r="S21" s="76"/>
      <c r="T21" s="76"/>
      <c r="U21" s="76"/>
      <c r="V21" s="76"/>
      <c r="X21" s="30"/>
    </row>
    <row r="22" spans="1:24" x14ac:dyDescent="0.25">
      <c r="A22" s="45">
        <v>19</v>
      </c>
      <c r="B22" s="91">
        <v>1377</v>
      </c>
      <c r="C22" s="92">
        <f t="shared" si="0"/>
        <v>858</v>
      </c>
      <c r="D22" s="93">
        <f t="shared" si="1"/>
        <v>0.62309368191721137</v>
      </c>
      <c r="E22" s="92">
        <v>519</v>
      </c>
      <c r="F22" s="93">
        <f t="shared" si="2"/>
        <v>0.37690631808278868</v>
      </c>
      <c r="G22" s="123">
        <f t="shared" si="3"/>
        <v>1.551523123374488E-2</v>
      </c>
      <c r="H22" s="110">
        <v>870</v>
      </c>
      <c r="I22" s="111">
        <f t="shared" si="4"/>
        <v>474</v>
      </c>
      <c r="J22" s="112">
        <f t="shared" si="5"/>
        <v>0.54482758620689653</v>
      </c>
      <c r="K22" s="111">
        <v>396</v>
      </c>
      <c r="L22" s="112">
        <f t="shared" si="6"/>
        <v>0.45517241379310347</v>
      </c>
      <c r="M22" s="133">
        <f t="shared" si="7"/>
        <v>1.3990461049284579E-2</v>
      </c>
      <c r="N22" s="67">
        <f t="shared" si="8"/>
        <v>103.80000000000001</v>
      </c>
      <c r="O22" s="57">
        <f t="shared" si="9"/>
        <v>622.79999999999995</v>
      </c>
      <c r="P22" s="161">
        <f t="shared" si="10"/>
        <v>0.63583815028901736</v>
      </c>
      <c r="Q22" s="164">
        <f t="shared" si="11"/>
        <v>7757.6156168724401</v>
      </c>
      <c r="R22" s="76"/>
      <c r="S22" s="76"/>
      <c r="T22" s="76"/>
      <c r="U22" s="76"/>
      <c r="V22" s="76"/>
      <c r="X22" s="30"/>
    </row>
    <row r="23" spans="1:24" x14ac:dyDescent="0.25">
      <c r="A23" s="45">
        <v>20</v>
      </c>
      <c r="B23" s="91">
        <v>2708</v>
      </c>
      <c r="C23" s="92">
        <f t="shared" si="0"/>
        <v>1794</v>
      </c>
      <c r="D23" s="93">
        <f t="shared" si="1"/>
        <v>0.66248153618906946</v>
      </c>
      <c r="E23" s="92">
        <v>914</v>
      </c>
      <c r="F23" s="93">
        <f t="shared" si="2"/>
        <v>0.33751846381093059</v>
      </c>
      <c r="G23" s="123">
        <f t="shared" si="3"/>
        <v>2.7323547875997729E-2</v>
      </c>
      <c r="H23" s="110">
        <v>1757</v>
      </c>
      <c r="I23" s="111">
        <f t="shared" si="4"/>
        <v>669</v>
      </c>
      <c r="J23" s="112">
        <f t="shared" si="5"/>
        <v>0.38076266363118955</v>
      </c>
      <c r="K23" s="111">
        <v>1088</v>
      </c>
      <c r="L23" s="112">
        <f t="shared" si="6"/>
        <v>0.61923733636881051</v>
      </c>
      <c r="M23" s="133">
        <f t="shared" si="7"/>
        <v>3.8438438438438437E-2</v>
      </c>
      <c r="N23" s="67">
        <f t="shared" si="8"/>
        <v>182.8</v>
      </c>
      <c r="O23" s="57">
        <f t="shared" si="9"/>
        <v>1096.8</v>
      </c>
      <c r="P23" s="161">
        <f t="shared" si="10"/>
        <v>0.99197665937272073</v>
      </c>
      <c r="Q23" s="164">
        <f t="shared" si="11"/>
        <v>13661.773937998865</v>
      </c>
      <c r="R23" s="76"/>
      <c r="S23" s="76"/>
      <c r="T23" s="76"/>
      <c r="U23" s="76"/>
      <c r="V23" s="76"/>
      <c r="X23" s="30"/>
    </row>
    <row r="24" spans="1:24" x14ac:dyDescent="0.25">
      <c r="A24" s="45">
        <v>21</v>
      </c>
      <c r="B24" s="91">
        <v>4316</v>
      </c>
      <c r="C24" s="92">
        <f t="shared" si="0"/>
        <v>3260</v>
      </c>
      <c r="D24" s="93">
        <f t="shared" si="1"/>
        <v>0.75532900834105654</v>
      </c>
      <c r="E24" s="92">
        <v>1056</v>
      </c>
      <c r="F24" s="93">
        <f t="shared" si="2"/>
        <v>0.24467099165894346</v>
      </c>
      <c r="G24" s="123">
        <f t="shared" si="3"/>
        <v>3.1568562972706347E-2</v>
      </c>
      <c r="H24" s="110">
        <v>5408</v>
      </c>
      <c r="I24" s="111">
        <f t="shared" si="4"/>
        <v>3405</v>
      </c>
      <c r="J24" s="112">
        <f t="shared" si="5"/>
        <v>0.62962278106508873</v>
      </c>
      <c r="K24" s="111">
        <v>2003</v>
      </c>
      <c r="L24" s="112">
        <f t="shared" si="6"/>
        <v>0.37037721893491127</v>
      </c>
      <c r="M24" s="133">
        <f t="shared" si="7"/>
        <v>7.0764882529588416E-2</v>
      </c>
      <c r="N24" s="67">
        <f t="shared" si="8"/>
        <v>211.20000000000002</v>
      </c>
      <c r="O24" s="57">
        <f t="shared" si="9"/>
        <v>1267.2</v>
      </c>
      <c r="P24" s="161">
        <f t="shared" si="10"/>
        <v>1.5806502525252524</v>
      </c>
      <c r="Q24" s="137">
        <f t="shared" si="11"/>
        <v>15784.281486353173</v>
      </c>
      <c r="R24" s="76"/>
      <c r="S24" s="76"/>
      <c r="T24" s="76"/>
      <c r="U24" s="76"/>
      <c r="V24" s="76"/>
      <c r="X24" s="30"/>
    </row>
    <row r="25" spans="1:24" x14ac:dyDescent="0.25">
      <c r="A25" s="45">
        <v>22</v>
      </c>
      <c r="B25" s="91">
        <v>11322</v>
      </c>
      <c r="C25" s="92">
        <f t="shared" si="0"/>
        <v>7182</v>
      </c>
      <c r="D25" s="93">
        <f t="shared" si="1"/>
        <v>0.6343402225755167</v>
      </c>
      <c r="E25" s="92">
        <v>4140</v>
      </c>
      <c r="F25" s="93">
        <f t="shared" si="2"/>
        <v>0.3656597774244833</v>
      </c>
      <c r="G25" s="123">
        <f t="shared" si="3"/>
        <v>0.12376311619981466</v>
      </c>
      <c r="H25" s="110">
        <v>5267</v>
      </c>
      <c r="I25" s="111">
        <f t="shared" si="4"/>
        <v>3084</v>
      </c>
      <c r="J25" s="112">
        <f t="shared" si="5"/>
        <v>0.58553256123030184</v>
      </c>
      <c r="K25" s="111">
        <v>2183</v>
      </c>
      <c r="L25" s="112">
        <f t="shared" si="6"/>
        <v>0.4144674387696981</v>
      </c>
      <c r="M25" s="133">
        <f t="shared" si="7"/>
        <v>7.7124183006535951E-2</v>
      </c>
      <c r="N25" s="67">
        <f t="shared" si="8"/>
        <v>828</v>
      </c>
      <c r="O25" s="57">
        <f t="shared" si="9"/>
        <v>4968</v>
      </c>
      <c r="P25" s="161">
        <f t="shared" si="10"/>
        <v>0.43941223832528181</v>
      </c>
      <c r="Q25" s="164">
        <f t="shared" si="11"/>
        <v>61881.558099907328</v>
      </c>
      <c r="R25" s="76"/>
      <c r="S25" s="76"/>
      <c r="T25" s="76"/>
      <c r="U25" s="76"/>
      <c r="V25" s="76"/>
      <c r="X25" s="30"/>
    </row>
    <row r="26" spans="1:24" x14ac:dyDescent="0.25">
      <c r="A26" s="45">
        <v>23</v>
      </c>
      <c r="B26" s="91">
        <v>16747</v>
      </c>
      <c r="C26" s="92">
        <f t="shared" si="0"/>
        <v>12164</v>
      </c>
      <c r="D26" s="93">
        <f t="shared" si="1"/>
        <v>0.72633904579924757</v>
      </c>
      <c r="E26" s="92">
        <v>4583</v>
      </c>
      <c r="F26" s="93">
        <f t="shared" si="2"/>
        <v>0.27366095420075237</v>
      </c>
      <c r="G26" s="123">
        <f t="shared" si="3"/>
        <v>0.13700636752264506</v>
      </c>
      <c r="H26" s="110">
        <v>7990</v>
      </c>
      <c r="I26" s="111">
        <f t="shared" si="4"/>
        <v>5200</v>
      </c>
      <c r="J26" s="112">
        <f t="shared" si="5"/>
        <v>0.6508135168961201</v>
      </c>
      <c r="K26" s="111">
        <v>2790</v>
      </c>
      <c r="L26" s="112">
        <f t="shared" si="6"/>
        <v>0.34918648310387984</v>
      </c>
      <c r="M26" s="133">
        <f t="shared" si="7"/>
        <v>9.8569157392686804E-2</v>
      </c>
      <c r="N26" s="67">
        <f t="shared" si="8"/>
        <v>916.6</v>
      </c>
      <c r="O26" s="57">
        <f t="shared" si="9"/>
        <v>5499.6</v>
      </c>
      <c r="P26" s="161">
        <f t="shared" si="10"/>
        <v>0.50730962251800127</v>
      </c>
      <c r="Q26" s="164">
        <f t="shared" si="11"/>
        <v>68503.183761322522</v>
      </c>
      <c r="R26" s="76"/>
      <c r="S26" s="76"/>
      <c r="T26" s="76"/>
      <c r="U26" s="76"/>
      <c r="V26" s="76"/>
      <c r="X26" s="30"/>
    </row>
    <row r="27" spans="1:24" ht="15.75" thickBot="1" x14ac:dyDescent="0.3">
      <c r="A27" s="46">
        <v>24</v>
      </c>
      <c r="B27" s="95">
        <v>4228</v>
      </c>
      <c r="C27" s="96">
        <f t="shared" si="0"/>
        <v>3034</v>
      </c>
      <c r="D27" s="97">
        <f t="shared" si="1"/>
        <v>0.71759697256386001</v>
      </c>
      <c r="E27" s="124">
        <v>1194</v>
      </c>
      <c r="F27" s="97">
        <f t="shared" si="2"/>
        <v>0.28240302743614004</v>
      </c>
      <c r="G27" s="125">
        <f t="shared" si="3"/>
        <v>3.5694000179366837E-2</v>
      </c>
      <c r="H27" s="114">
        <v>3091</v>
      </c>
      <c r="I27" s="115">
        <f t="shared" si="4"/>
        <v>2044</v>
      </c>
      <c r="J27" s="116">
        <f t="shared" si="5"/>
        <v>0.66127466839210614</v>
      </c>
      <c r="K27" s="134">
        <v>1047</v>
      </c>
      <c r="L27" s="116">
        <f t="shared" si="6"/>
        <v>0.33872533160789386</v>
      </c>
      <c r="M27" s="135">
        <f t="shared" si="7"/>
        <v>3.6989931107578165E-2</v>
      </c>
      <c r="N27" s="82">
        <f t="shared" si="8"/>
        <v>238.8</v>
      </c>
      <c r="O27" s="58">
        <f t="shared" si="9"/>
        <v>1432.8</v>
      </c>
      <c r="P27" s="162">
        <f t="shared" si="10"/>
        <v>0.73073701842546068</v>
      </c>
      <c r="Q27" s="165">
        <f t="shared" si="11"/>
        <v>17847.000089683417</v>
      </c>
      <c r="R27" s="76"/>
      <c r="S27" s="76"/>
      <c r="T27" s="76"/>
      <c r="U27" s="76"/>
      <c r="V27" s="76"/>
      <c r="X27" s="30"/>
    </row>
    <row r="28" spans="1:24" s="10" customFormat="1" ht="15.75" thickBot="1" x14ac:dyDescent="0.3">
      <c r="A28" s="31" t="s">
        <v>12</v>
      </c>
      <c r="B28" s="32">
        <f>SUM(B4:B27)</f>
        <v>101302</v>
      </c>
      <c r="C28" s="33">
        <f t="shared" si="0"/>
        <v>67851</v>
      </c>
      <c r="D28" s="62">
        <f t="shared" si="1"/>
        <v>0.66978934275729995</v>
      </c>
      <c r="E28" s="33">
        <f>SUM(E4:E27)</f>
        <v>33451</v>
      </c>
      <c r="F28" s="62">
        <f t="shared" si="2"/>
        <v>0.33021065724270005</v>
      </c>
      <c r="G28" s="118">
        <f t="shared" si="3"/>
        <v>1</v>
      </c>
      <c r="H28" s="32">
        <f>SUM(H4:H27)</f>
        <v>63593</v>
      </c>
      <c r="I28" s="33">
        <f t="shared" si="4"/>
        <v>35288</v>
      </c>
      <c r="J28" s="62">
        <f t="shared" si="5"/>
        <v>0.55490384161778816</v>
      </c>
      <c r="K28" s="33">
        <f>SUM(K4:K27)</f>
        <v>28305</v>
      </c>
      <c r="L28" s="62">
        <f t="shared" si="6"/>
        <v>0.44509615838221189</v>
      </c>
      <c r="M28" s="118">
        <f t="shared" si="7"/>
        <v>1</v>
      </c>
      <c r="N28" s="105">
        <f t="shared" si="8"/>
        <v>6690.2000000000007</v>
      </c>
      <c r="O28" s="59">
        <f t="shared" si="9"/>
        <v>40141.199999999997</v>
      </c>
      <c r="P28" s="163">
        <f t="shared" si="10"/>
        <v>0.7051358703775672</v>
      </c>
      <c r="Q28" s="60">
        <f>SUM(Q4:Q27)</f>
        <v>500000.00000000006</v>
      </c>
      <c r="R28" s="65"/>
      <c r="S28" s="29"/>
      <c r="T28" s="30"/>
      <c r="U28" s="78"/>
      <c r="V28" s="76"/>
      <c r="X28" s="30"/>
    </row>
    <row r="29" spans="1:24" x14ac:dyDescent="0.25">
      <c r="F29" s="30"/>
      <c r="N29" s="77"/>
      <c r="O29" s="77"/>
      <c r="P29" s="77"/>
    </row>
  </sheetData>
  <mergeCells count="4">
    <mergeCell ref="B1:Q1"/>
    <mergeCell ref="N2:Q2"/>
    <mergeCell ref="B2:G2"/>
    <mergeCell ref="H2:M2"/>
  </mergeCells>
  <conditionalFormatting sqref="P4:P28">
    <cfRule type="cellIs" dxfId="3" priority="2" operator="greaterThan">
      <formula>100</formula>
    </cfRule>
  </conditionalFormatting>
  <conditionalFormatting sqref="P4:P28">
    <cfRule type="cellIs" dxfId="1" priority="1" operator="greaterThan">
      <formula>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7"/>
  <sheetViews>
    <sheetView workbookViewId="0">
      <selection activeCell="O7" sqref="O7"/>
    </sheetView>
  </sheetViews>
  <sheetFormatPr defaultRowHeight="15" x14ac:dyDescent="0.25"/>
  <cols>
    <col min="2" max="2" width="10" customWidth="1"/>
  </cols>
  <sheetData>
    <row r="1" spans="1:9" ht="15.75" thickBot="1" x14ac:dyDescent="0.3">
      <c r="A1" s="10"/>
      <c r="B1" s="148" t="s">
        <v>3</v>
      </c>
      <c r="C1" s="149"/>
      <c r="D1" s="149"/>
      <c r="E1" s="149"/>
      <c r="F1" s="149"/>
      <c r="G1" s="149"/>
      <c r="H1" s="149"/>
      <c r="I1" s="150"/>
    </row>
    <row r="2" spans="1:9" ht="15.75" thickBot="1" x14ac:dyDescent="0.3">
      <c r="A2" s="10"/>
      <c r="B2" s="151" t="s">
        <v>2</v>
      </c>
      <c r="C2" s="152"/>
      <c r="D2" s="153"/>
      <c r="E2" s="151" t="s">
        <v>1</v>
      </c>
      <c r="F2" s="152"/>
      <c r="G2" s="153"/>
      <c r="H2" s="148" t="s">
        <v>6</v>
      </c>
      <c r="I2" s="150"/>
    </row>
    <row r="3" spans="1:9" ht="45.75" thickBot="1" x14ac:dyDescent="0.3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 x14ac:dyDescent="0.25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 x14ac:dyDescent="0.25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 x14ac:dyDescent="0.25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 x14ac:dyDescent="0.25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 x14ac:dyDescent="0.25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 x14ac:dyDescent="0.25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 x14ac:dyDescent="0.25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 x14ac:dyDescent="0.25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 x14ac:dyDescent="0.25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 x14ac:dyDescent="0.25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 x14ac:dyDescent="0.25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 x14ac:dyDescent="0.25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 x14ac:dyDescent="0.25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 x14ac:dyDescent="0.25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 x14ac:dyDescent="0.25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 x14ac:dyDescent="0.25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 x14ac:dyDescent="0.25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 x14ac:dyDescent="0.25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 x14ac:dyDescent="0.25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 x14ac:dyDescent="0.25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 x14ac:dyDescent="0.25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 x14ac:dyDescent="0.25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 x14ac:dyDescent="0.25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 x14ac:dyDescent="0.3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20" priority="1" operator="greaterThanOrEqual">
      <formula>1</formula>
    </cfRule>
    <cfRule type="cellIs" dxfId="19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U30"/>
  <sheetViews>
    <sheetView topLeftCell="A2" workbookViewId="0">
      <selection activeCell="M4" sqref="M4:M28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29"/>
    <col min="18" max="18" width="9.42578125" style="29" customWidth="1"/>
    <col min="19" max="16384" width="9.140625" style="29"/>
  </cols>
  <sheetData>
    <row r="1" spans="1:21" ht="36.75" customHeight="1" thickBot="1" x14ac:dyDescent="0.3">
      <c r="B1" s="141" t="s">
        <v>36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R1" s="42" t="s">
        <v>16</v>
      </c>
    </row>
    <row r="2" spans="1:21" ht="18.75" customHeight="1" thickBot="1" x14ac:dyDescent="0.3">
      <c r="B2" s="154" t="s">
        <v>14</v>
      </c>
      <c r="C2" s="155"/>
      <c r="D2" s="155"/>
      <c r="E2" s="155"/>
      <c r="F2" s="155"/>
      <c r="G2" s="143" t="s">
        <v>29</v>
      </c>
      <c r="H2" s="144"/>
      <c r="I2" s="144"/>
      <c r="J2" s="144"/>
      <c r="K2" s="156"/>
      <c r="L2" s="146" t="s">
        <v>15</v>
      </c>
      <c r="M2" s="147"/>
      <c r="N2" s="147"/>
      <c r="O2" s="147"/>
      <c r="P2" s="145"/>
      <c r="Q2" s="30"/>
      <c r="R2" s="49">
        <v>250000</v>
      </c>
      <c r="S2" s="6"/>
    </row>
    <row r="3" spans="1:21" s="6" customFormat="1" ht="62.25" customHeight="1" thickBot="1" x14ac:dyDescent="0.3">
      <c r="A3" s="7" t="s">
        <v>0</v>
      </c>
      <c r="B3" s="15" t="s">
        <v>4</v>
      </c>
      <c r="C3" s="83" t="s">
        <v>5</v>
      </c>
      <c r="D3" s="83" t="s">
        <v>7</v>
      </c>
      <c r="E3" s="83" t="s">
        <v>8</v>
      </c>
      <c r="F3" s="64" t="s">
        <v>9</v>
      </c>
      <c r="G3" s="15" t="s">
        <v>4</v>
      </c>
      <c r="H3" s="83" t="s">
        <v>5</v>
      </c>
      <c r="I3" s="83" t="s">
        <v>7</v>
      </c>
      <c r="J3" s="83" t="s">
        <v>8</v>
      </c>
      <c r="K3" s="16" t="s">
        <v>9</v>
      </c>
      <c r="L3" s="81" t="s">
        <v>4</v>
      </c>
      <c r="M3" s="79" t="s">
        <v>30</v>
      </c>
      <c r="N3" s="16" t="s">
        <v>5</v>
      </c>
      <c r="O3" s="79" t="s">
        <v>31</v>
      </c>
      <c r="P3" s="86" t="s">
        <v>16</v>
      </c>
      <c r="Q3" s="41"/>
      <c r="R3" s="41"/>
      <c r="S3" s="30"/>
      <c r="T3" s="30"/>
      <c r="U3" s="29"/>
    </row>
    <row r="4" spans="1:21" x14ac:dyDescent="0.25">
      <c r="A4" s="44">
        <v>1</v>
      </c>
      <c r="B4" s="87">
        <v>3273</v>
      </c>
      <c r="C4" s="88">
        <v>2931</v>
      </c>
      <c r="D4" s="89">
        <v>0.89780353874313601</v>
      </c>
      <c r="E4" s="89">
        <v>3.2349748346985098E-2</v>
      </c>
      <c r="F4" s="90">
        <v>6.1232132825666315E-2</v>
      </c>
      <c r="G4" s="106">
        <v>1393</v>
      </c>
      <c r="H4" s="107">
        <v>691</v>
      </c>
      <c r="I4" s="108">
        <f t="shared" ref="I4:I28" si="0">H4/G4</f>
        <v>0.49605168700646085</v>
      </c>
      <c r="J4" s="108">
        <f t="shared" ref="J4:J27" si="1">G4/$G$28</f>
        <v>2.1904926642869499E-2</v>
      </c>
      <c r="K4" s="109">
        <f t="shared" ref="K4:K27" si="2">H4/$H$28</f>
        <v>1.8215848579111089E-2</v>
      </c>
      <c r="L4" s="47">
        <f t="shared" ref="L4:L27" si="3">B4*1.1</f>
        <v>3600.3</v>
      </c>
      <c r="M4" s="99">
        <f>G4/L4</f>
        <v>0.38691220176096436</v>
      </c>
      <c r="N4" s="85">
        <f t="shared" ref="N4:N27" si="4">C4*1.1</f>
        <v>3224.1000000000004</v>
      </c>
      <c r="O4" s="99">
        <f>H4/N4</f>
        <v>0.21432337706646815</v>
      </c>
      <c r="P4" s="102">
        <f>F4*$R$2</f>
        <v>15308.03320641658</v>
      </c>
      <c r="Q4" s="30"/>
      <c r="R4" s="30"/>
      <c r="T4" s="30"/>
    </row>
    <row r="5" spans="1:21" x14ac:dyDescent="0.25">
      <c r="A5" s="45">
        <v>2</v>
      </c>
      <c r="B5" s="91">
        <v>2656</v>
      </c>
      <c r="C5" s="92">
        <v>1053</v>
      </c>
      <c r="D5" s="93">
        <v>0.39698681732580038</v>
      </c>
      <c r="E5" s="93">
        <v>2.6201519786835093E-2</v>
      </c>
      <c r="F5" s="94">
        <v>2.1929550797911077E-2</v>
      </c>
      <c r="G5" s="110">
        <v>2654</v>
      </c>
      <c r="H5" s="111">
        <v>716</v>
      </c>
      <c r="I5" s="112">
        <f t="shared" si="0"/>
        <v>0.26978146194423513</v>
      </c>
      <c r="J5" s="112">
        <f t="shared" si="1"/>
        <v>4.1734153130061485E-2</v>
      </c>
      <c r="K5" s="113">
        <f t="shared" si="2"/>
        <v>1.8874887963304686E-2</v>
      </c>
      <c r="L5" s="67">
        <f t="shared" si="3"/>
        <v>2921.6000000000004</v>
      </c>
      <c r="M5" s="100">
        <f t="shared" ref="M5:M28" si="5">G5/L5</f>
        <v>0.90840635268346104</v>
      </c>
      <c r="N5" s="57">
        <f t="shared" si="4"/>
        <v>1158.3000000000002</v>
      </c>
      <c r="O5" s="100">
        <f t="shared" ref="O5:O28" si="6">H5/N5</f>
        <v>0.61814728481395143</v>
      </c>
      <c r="P5" s="103">
        <f t="shared" ref="P5:P27" si="7">F5*$R$2</f>
        <v>5482.3876994777693</v>
      </c>
      <c r="Q5" s="30"/>
      <c r="R5" s="30"/>
      <c r="T5" s="30"/>
    </row>
    <row r="6" spans="1:21" x14ac:dyDescent="0.25">
      <c r="A6" s="45">
        <v>3</v>
      </c>
      <c r="B6" s="91">
        <v>800</v>
      </c>
      <c r="C6" s="92">
        <v>575</v>
      </c>
      <c r="D6" s="93">
        <v>0.71695760598503744</v>
      </c>
      <c r="E6" s="93">
        <v>7.9147340373038593E-3</v>
      </c>
      <c r="F6" s="94">
        <v>1.1963464619353764E-2</v>
      </c>
      <c r="G6" s="110">
        <v>340</v>
      </c>
      <c r="H6" s="111">
        <v>231</v>
      </c>
      <c r="I6" s="112">
        <f t="shared" si="0"/>
        <v>0.67941176470588238</v>
      </c>
      <c r="J6" s="112">
        <f t="shared" si="1"/>
        <v>5.3465004009875302E-3</v>
      </c>
      <c r="K6" s="113">
        <f t="shared" si="2"/>
        <v>6.0895239099488588E-3</v>
      </c>
      <c r="L6" s="67">
        <f t="shared" si="3"/>
        <v>880.00000000000011</v>
      </c>
      <c r="M6" s="100">
        <f t="shared" si="5"/>
        <v>0.3863636363636363</v>
      </c>
      <c r="N6" s="57">
        <f t="shared" si="4"/>
        <v>632.5</v>
      </c>
      <c r="O6" s="100">
        <f t="shared" si="6"/>
        <v>0.36521739130434783</v>
      </c>
      <c r="P6" s="103">
        <f t="shared" si="7"/>
        <v>2990.8661548384412</v>
      </c>
      <c r="Q6" s="30"/>
      <c r="R6" s="30"/>
      <c r="T6" s="30"/>
    </row>
    <row r="7" spans="1:21" x14ac:dyDescent="0.25">
      <c r="A7" s="45">
        <v>4</v>
      </c>
      <c r="B7" s="91">
        <v>2235</v>
      </c>
      <c r="C7" s="92">
        <v>744</v>
      </c>
      <c r="D7" s="93">
        <v>0.33214126061689764</v>
      </c>
      <c r="E7" s="93">
        <v>2.2076384091581958E-2</v>
      </c>
      <c r="F7" s="94">
        <v>1.5458876890747561E-2</v>
      </c>
      <c r="G7" s="110">
        <v>1374</v>
      </c>
      <c r="H7" s="111">
        <v>922</v>
      </c>
      <c r="I7" s="112">
        <f t="shared" si="0"/>
        <v>0.67103347889374088</v>
      </c>
      <c r="J7" s="112">
        <f t="shared" si="1"/>
        <v>2.160615162046137E-2</v>
      </c>
      <c r="K7" s="113">
        <f t="shared" si="2"/>
        <v>2.4305372489059947E-2</v>
      </c>
      <c r="L7" s="67">
        <f t="shared" si="3"/>
        <v>2458.5</v>
      </c>
      <c r="M7" s="100">
        <f t="shared" si="5"/>
        <v>0.55887736424649181</v>
      </c>
      <c r="N7" s="57">
        <f t="shared" si="4"/>
        <v>818.40000000000009</v>
      </c>
      <c r="O7" s="100">
        <f t="shared" si="6"/>
        <v>1.1265884652981426</v>
      </c>
      <c r="P7" s="103">
        <f t="shared" si="7"/>
        <v>3864.7192226868901</v>
      </c>
      <c r="Q7" s="30"/>
      <c r="R7" s="30"/>
      <c r="T7" s="30"/>
    </row>
    <row r="8" spans="1:21" x14ac:dyDescent="0.25">
      <c r="A8" s="45">
        <v>5</v>
      </c>
      <c r="B8" s="91">
        <v>2342</v>
      </c>
      <c r="C8" s="92">
        <v>1128</v>
      </c>
      <c r="D8" s="93">
        <v>0.48182984181274047</v>
      </c>
      <c r="E8" s="93">
        <v>2.3082996151189184E-2</v>
      </c>
      <c r="F8" s="94">
        <v>2.3448390653933379E-2</v>
      </c>
      <c r="G8" s="110">
        <v>1349</v>
      </c>
      <c r="H8" s="111">
        <v>1002</v>
      </c>
      <c r="I8" s="112">
        <f t="shared" si="0"/>
        <v>0.74277242401779098</v>
      </c>
      <c r="J8" s="112">
        <f t="shared" si="1"/>
        <v>2.1213026590976996E-2</v>
      </c>
      <c r="K8" s="113">
        <f t="shared" si="2"/>
        <v>2.6414298518479463E-2</v>
      </c>
      <c r="L8" s="67">
        <f t="shared" si="3"/>
        <v>2576.2000000000003</v>
      </c>
      <c r="M8" s="100">
        <f t="shared" si="5"/>
        <v>0.52363946898532721</v>
      </c>
      <c r="N8" s="57">
        <f t="shared" si="4"/>
        <v>1240.8000000000002</v>
      </c>
      <c r="O8" s="100">
        <f t="shared" si="6"/>
        <v>0.80754352030947762</v>
      </c>
      <c r="P8" s="103">
        <f t="shared" si="7"/>
        <v>5862.0976634833451</v>
      </c>
      <c r="Q8" s="30"/>
      <c r="R8" s="30"/>
      <c r="T8" s="30"/>
    </row>
    <row r="9" spans="1:21" x14ac:dyDescent="0.25">
      <c r="A9" s="45">
        <v>6</v>
      </c>
      <c r="B9" s="91">
        <v>643</v>
      </c>
      <c r="C9" s="92">
        <v>562</v>
      </c>
      <c r="D9" s="93">
        <v>0.87558320373250387</v>
      </c>
      <c r="E9" s="93">
        <v>6.3456034737984805E-3</v>
      </c>
      <c r="F9" s="94">
        <v>1.1713792314254208E-2</v>
      </c>
      <c r="G9" s="110">
        <v>526</v>
      </c>
      <c r="H9" s="111">
        <v>480</v>
      </c>
      <c r="I9" s="112">
        <f t="shared" si="0"/>
        <v>0.9125475285171103</v>
      </c>
      <c r="J9" s="112">
        <f t="shared" si="1"/>
        <v>8.2713506203512966E-3</v>
      </c>
      <c r="K9" s="113">
        <f t="shared" si="2"/>
        <v>1.2653556176517108E-2</v>
      </c>
      <c r="L9" s="67">
        <f t="shared" si="3"/>
        <v>707.30000000000007</v>
      </c>
      <c r="M9" s="100">
        <f t="shared" si="5"/>
        <v>0.74367312314435163</v>
      </c>
      <c r="N9" s="57">
        <f t="shared" si="4"/>
        <v>618.20000000000005</v>
      </c>
      <c r="O9" s="100">
        <f t="shared" si="6"/>
        <v>0.77644775153671941</v>
      </c>
      <c r="P9" s="103">
        <f t="shared" si="7"/>
        <v>2928.4480785635519</v>
      </c>
      <c r="Q9" s="30"/>
      <c r="R9" s="30"/>
      <c r="T9" s="30"/>
    </row>
    <row r="10" spans="1:21" x14ac:dyDescent="0.25">
      <c r="A10" s="45">
        <v>7</v>
      </c>
      <c r="B10" s="91">
        <v>457</v>
      </c>
      <c r="C10" s="92">
        <v>274</v>
      </c>
      <c r="D10" s="93">
        <v>0.59737417943107218</v>
      </c>
      <c r="E10" s="93">
        <v>4.51001677686766E-3</v>
      </c>
      <c r="F10" s="94">
        <v>5.6800449410149183E-3</v>
      </c>
      <c r="G10" s="110">
        <v>325</v>
      </c>
      <c r="H10" s="111">
        <v>243</v>
      </c>
      <c r="I10" s="112">
        <f t="shared" si="0"/>
        <v>0.74769230769230766</v>
      </c>
      <c r="J10" s="112">
        <f t="shared" si="1"/>
        <v>5.1106253832969035E-3</v>
      </c>
      <c r="K10" s="113">
        <f t="shared" si="2"/>
        <v>6.4058628143617864E-3</v>
      </c>
      <c r="L10" s="67">
        <f t="shared" si="3"/>
        <v>502.70000000000005</v>
      </c>
      <c r="M10" s="100">
        <f t="shared" si="5"/>
        <v>0.64650885219813004</v>
      </c>
      <c r="N10" s="57">
        <f t="shared" si="4"/>
        <v>301.40000000000003</v>
      </c>
      <c r="O10" s="100">
        <f t="shared" si="6"/>
        <v>0.80623755806237551</v>
      </c>
      <c r="P10" s="103">
        <f t="shared" si="7"/>
        <v>1420.0112352537296</v>
      </c>
      <c r="Q10" s="30"/>
      <c r="R10" s="30"/>
      <c r="T10" s="30"/>
    </row>
    <row r="11" spans="1:21" x14ac:dyDescent="0.25">
      <c r="A11" s="45">
        <v>8</v>
      </c>
      <c r="B11" s="91">
        <v>5504</v>
      </c>
      <c r="C11" s="92">
        <v>2337</v>
      </c>
      <c r="D11" s="93">
        <v>0.42480929894660369</v>
      </c>
      <c r="E11" s="93">
        <v>5.4337313727425243E-2</v>
      </c>
      <c r="F11" s="94">
        <v>4.8665293468988617E-2</v>
      </c>
      <c r="G11" s="110">
        <v>5768</v>
      </c>
      <c r="H11" s="111">
        <v>2713</v>
      </c>
      <c r="I11" s="112">
        <f t="shared" si="0"/>
        <v>0.47035367545076284</v>
      </c>
      <c r="J11" s="112">
        <f t="shared" si="1"/>
        <v>9.070180680263551E-2</v>
      </c>
      <c r="K11" s="113">
        <f t="shared" si="2"/>
        <v>7.1518953972689411E-2</v>
      </c>
      <c r="L11" s="67">
        <f t="shared" si="3"/>
        <v>6054.4000000000005</v>
      </c>
      <c r="M11" s="100">
        <f t="shared" si="5"/>
        <v>0.95269556025369972</v>
      </c>
      <c r="N11" s="57">
        <f t="shared" si="4"/>
        <v>2570.7000000000003</v>
      </c>
      <c r="O11" s="100">
        <f t="shared" si="6"/>
        <v>1.0553545726844826</v>
      </c>
      <c r="P11" s="103">
        <f t="shared" si="7"/>
        <v>12166.323367247154</v>
      </c>
      <c r="Q11" s="30"/>
      <c r="R11" s="30"/>
      <c r="T11" s="30"/>
    </row>
    <row r="12" spans="1:21" x14ac:dyDescent="0.25">
      <c r="A12" s="45">
        <v>9</v>
      </c>
      <c r="B12" s="91">
        <v>1842</v>
      </c>
      <c r="C12" s="92">
        <v>910</v>
      </c>
      <c r="D12" s="93">
        <v>0.49429657794676807</v>
      </c>
      <c r="E12" s="93">
        <v>1.816836080134215E-2</v>
      </c>
      <c r="F12" s="94">
        <v>1.8933483136716393E-2</v>
      </c>
      <c r="G12" s="110">
        <v>811</v>
      </c>
      <c r="H12" s="111">
        <v>411</v>
      </c>
      <c r="I12" s="112">
        <f t="shared" si="0"/>
        <v>0.50678175092478417</v>
      </c>
      <c r="J12" s="112">
        <f t="shared" si="1"/>
        <v>1.2752975956473197E-2</v>
      </c>
      <c r="K12" s="113">
        <f t="shared" si="2"/>
        <v>1.0834607476142774E-2</v>
      </c>
      <c r="L12" s="67">
        <f t="shared" si="3"/>
        <v>2026.2000000000003</v>
      </c>
      <c r="M12" s="100">
        <f t="shared" si="5"/>
        <v>0.40025663804165429</v>
      </c>
      <c r="N12" s="57">
        <f t="shared" si="4"/>
        <v>1001.0000000000001</v>
      </c>
      <c r="O12" s="100">
        <f t="shared" si="6"/>
        <v>0.41058941058941056</v>
      </c>
      <c r="P12" s="103">
        <f t="shared" si="7"/>
        <v>4733.3707841790983</v>
      </c>
      <c r="Q12" s="30"/>
      <c r="R12" s="30"/>
      <c r="T12" s="30"/>
    </row>
    <row r="13" spans="1:21" x14ac:dyDescent="0.25">
      <c r="A13" s="45">
        <v>10</v>
      </c>
      <c r="B13" s="91">
        <v>3121</v>
      </c>
      <c r="C13" s="92">
        <v>1534</v>
      </c>
      <c r="D13" s="93">
        <v>0.49071108263933377</v>
      </c>
      <c r="E13" s="93">
        <v>3.081022402052699E-2</v>
      </c>
      <c r="F13" s="94">
        <v>3.1874830951043424E-2</v>
      </c>
      <c r="G13" s="110">
        <v>1445</v>
      </c>
      <c r="H13" s="111">
        <v>585</v>
      </c>
      <c r="I13" s="112">
        <f t="shared" si="0"/>
        <v>0.40484429065743943</v>
      </c>
      <c r="J13" s="112">
        <f t="shared" si="1"/>
        <v>2.2722626704197002E-2</v>
      </c>
      <c r="K13" s="113">
        <f t="shared" si="2"/>
        <v>1.5421521590130226E-2</v>
      </c>
      <c r="L13" s="67">
        <f t="shared" si="3"/>
        <v>3433.1000000000004</v>
      </c>
      <c r="M13" s="100">
        <f t="shared" si="5"/>
        <v>0.42090239142465991</v>
      </c>
      <c r="N13" s="57">
        <f t="shared" si="4"/>
        <v>1687.4</v>
      </c>
      <c r="O13" s="100">
        <f t="shared" si="6"/>
        <v>0.34668721109399075</v>
      </c>
      <c r="P13" s="103">
        <f t="shared" si="7"/>
        <v>7968.7077377608557</v>
      </c>
      <c r="Q13" s="30"/>
      <c r="R13" s="30"/>
      <c r="T13" s="30"/>
    </row>
    <row r="14" spans="1:21" x14ac:dyDescent="0.25">
      <c r="A14" s="45">
        <v>11</v>
      </c>
      <c r="B14" s="91">
        <v>2589</v>
      </c>
      <c r="C14" s="92">
        <v>1413</v>
      </c>
      <c r="D14" s="93">
        <v>0.54594594594594592</v>
      </c>
      <c r="E14" s="93">
        <v>2.5560051317477548E-2</v>
      </c>
      <c r="F14" s="94">
        <v>2.9419719950897781E-2</v>
      </c>
      <c r="G14" s="110">
        <v>1091</v>
      </c>
      <c r="H14" s="111">
        <v>671</v>
      </c>
      <c r="I14" s="112">
        <f t="shared" si="0"/>
        <v>0.61503208065994497</v>
      </c>
      <c r="J14" s="112">
        <f t="shared" si="1"/>
        <v>1.7155976286698221E-2</v>
      </c>
      <c r="K14" s="113">
        <f t="shared" si="2"/>
        <v>1.7688617071756209E-2</v>
      </c>
      <c r="L14" s="67">
        <f t="shared" si="3"/>
        <v>2847.9</v>
      </c>
      <c r="M14" s="100">
        <f t="shared" si="5"/>
        <v>0.38308929386565538</v>
      </c>
      <c r="N14" s="57">
        <f t="shared" si="4"/>
        <v>1554.3000000000002</v>
      </c>
      <c r="O14" s="100">
        <f t="shared" si="6"/>
        <v>0.43170559094125965</v>
      </c>
      <c r="P14" s="103">
        <f t="shared" si="7"/>
        <v>7354.9299877244457</v>
      </c>
      <c r="Q14" s="30"/>
      <c r="R14" s="30"/>
      <c r="T14" s="30"/>
    </row>
    <row r="15" spans="1:21" x14ac:dyDescent="0.25">
      <c r="A15" s="45">
        <v>12</v>
      </c>
      <c r="B15" s="91">
        <v>7865</v>
      </c>
      <c r="C15" s="92">
        <v>2679</v>
      </c>
      <c r="D15" s="93">
        <v>0.3389441469013007</v>
      </c>
      <c r="E15" s="93">
        <v>7.7390703641567152E-2</v>
      </c>
      <c r="F15" s="94">
        <v>5.5302415579551838E-2</v>
      </c>
      <c r="G15" s="110">
        <v>4191</v>
      </c>
      <c r="H15" s="111">
        <v>2506</v>
      </c>
      <c r="I15" s="112">
        <f t="shared" si="0"/>
        <v>0.59794798377475544</v>
      </c>
      <c r="J15" s="112">
        <f t="shared" si="1"/>
        <v>6.5903479942760995E-2</v>
      </c>
      <c r="K15" s="113">
        <f t="shared" si="2"/>
        <v>6.6062107871566411E-2</v>
      </c>
      <c r="L15" s="67">
        <f t="shared" si="3"/>
        <v>8651.5</v>
      </c>
      <c r="M15" s="100">
        <f t="shared" si="5"/>
        <v>0.48442466624284808</v>
      </c>
      <c r="N15" s="57">
        <f t="shared" si="4"/>
        <v>2946.9</v>
      </c>
      <c r="O15" s="100">
        <f t="shared" si="6"/>
        <v>0.85038515049713259</v>
      </c>
      <c r="P15" s="103">
        <f t="shared" si="7"/>
        <v>13825.60389488796</v>
      </c>
      <c r="Q15" s="30"/>
      <c r="R15" s="30"/>
      <c r="T15" s="30"/>
    </row>
    <row r="16" spans="1:21" x14ac:dyDescent="0.25">
      <c r="A16" s="45">
        <v>13</v>
      </c>
      <c r="B16" s="91">
        <v>4483</v>
      </c>
      <c r="C16" s="92">
        <v>2577</v>
      </c>
      <c r="D16" s="93">
        <v>0.57496653279785814</v>
      </c>
      <c r="E16" s="93">
        <v>4.4231718148623311E-2</v>
      </c>
      <c r="F16" s="94">
        <v>5.3617127520129829E-2</v>
      </c>
      <c r="G16" s="110">
        <v>1569</v>
      </c>
      <c r="H16" s="111">
        <v>1036</v>
      </c>
      <c r="I16" s="112">
        <f t="shared" si="0"/>
        <v>0.66029318036966222</v>
      </c>
      <c r="J16" s="112">
        <f t="shared" si="1"/>
        <v>2.4672526850439514E-2</v>
      </c>
      <c r="K16" s="113">
        <f t="shared" si="2"/>
        <v>2.731059208098276E-2</v>
      </c>
      <c r="L16" s="67">
        <f t="shared" si="3"/>
        <v>4931.3</v>
      </c>
      <c r="M16" s="100">
        <f t="shared" si="5"/>
        <v>0.31817167886764136</v>
      </c>
      <c r="N16" s="57">
        <f t="shared" si="4"/>
        <v>2834.7000000000003</v>
      </c>
      <c r="O16" s="100">
        <f t="shared" si="6"/>
        <v>0.36547077292129676</v>
      </c>
      <c r="P16" s="103">
        <f t="shared" si="7"/>
        <v>13404.281880032457</v>
      </c>
      <c r="Q16" s="30"/>
      <c r="R16" s="30"/>
      <c r="T16" s="30"/>
    </row>
    <row r="17" spans="1:20" x14ac:dyDescent="0.25">
      <c r="A17" s="45">
        <v>14</v>
      </c>
      <c r="B17" s="91">
        <v>5374</v>
      </c>
      <c r="C17" s="92">
        <v>3024</v>
      </c>
      <c r="D17" s="93">
        <v>0.56294227188081936</v>
      </c>
      <c r="E17" s="93">
        <v>5.2995164314615616E-2</v>
      </c>
      <c r="F17" s="94">
        <v>6.2896614859663358E-2</v>
      </c>
      <c r="G17" s="110">
        <v>4423</v>
      </c>
      <c r="H17" s="111">
        <v>3612</v>
      </c>
      <c r="I17" s="112">
        <f t="shared" si="0"/>
        <v>0.81664028939633737</v>
      </c>
      <c r="J17" s="112">
        <f t="shared" si="1"/>
        <v>6.9551680216376019E-2</v>
      </c>
      <c r="K17" s="113">
        <f t="shared" si="2"/>
        <v>9.5218010228291239E-2</v>
      </c>
      <c r="L17" s="67">
        <f t="shared" si="3"/>
        <v>5911.4000000000005</v>
      </c>
      <c r="M17" s="100">
        <f t="shared" si="5"/>
        <v>0.74821531278546527</v>
      </c>
      <c r="N17" s="57">
        <f t="shared" si="4"/>
        <v>3326.4</v>
      </c>
      <c r="O17" s="100">
        <f t="shared" si="6"/>
        <v>1.0858585858585859</v>
      </c>
      <c r="P17" s="103">
        <f t="shared" si="7"/>
        <v>15724.153714915839</v>
      </c>
      <c r="Q17" s="30"/>
      <c r="R17" s="30"/>
      <c r="T17" s="30"/>
    </row>
    <row r="18" spans="1:20" x14ac:dyDescent="0.25">
      <c r="A18" s="45">
        <v>15</v>
      </c>
      <c r="B18" s="91">
        <v>7791</v>
      </c>
      <c r="C18" s="92">
        <v>2171</v>
      </c>
      <c r="D18" s="93">
        <v>0.27913244353182753</v>
      </c>
      <c r="E18" s="93">
        <v>7.6897266357445967E-2</v>
      </c>
      <c r="F18" s="94">
        <v>4.5253105299294674E-2</v>
      </c>
      <c r="G18" s="110">
        <v>6198</v>
      </c>
      <c r="H18" s="111">
        <v>2754</v>
      </c>
      <c r="I18" s="112">
        <f t="shared" si="0"/>
        <v>0.44433688286544049</v>
      </c>
      <c r="J18" s="112">
        <f t="shared" si="1"/>
        <v>9.7463557309766802E-2</v>
      </c>
      <c r="K18" s="113">
        <f t="shared" si="2"/>
        <v>7.2599778562766906E-2</v>
      </c>
      <c r="L18" s="67">
        <f t="shared" si="3"/>
        <v>8570.1</v>
      </c>
      <c r="M18" s="100">
        <f t="shared" si="5"/>
        <v>0.7232120978751706</v>
      </c>
      <c r="N18" s="57">
        <f t="shared" si="4"/>
        <v>2388.1000000000004</v>
      </c>
      <c r="O18" s="100">
        <f t="shared" si="6"/>
        <v>1.1532180394455842</v>
      </c>
      <c r="P18" s="103">
        <f t="shared" si="7"/>
        <v>11313.276324823668</v>
      </c>
      <c r="Q18" s="30"/>
      <c r="R18" s="30"/>
      <c r="T18" s="30"/>
    </row>
    <row r="19" spans="1:20" x14ac:dyDescent="0.25">
      <c r="A19" s="45">
        <v>16</v>
      </c>
      <c r="B19" s="91">
        <v>3707</v>
      </c>
      <c r="C19" s="92">
        <v>2747</v>
      </c>
      <c r="D19" s="93">
        <v>0.74062078272604592</v>
      </c>
      <c r="E19" s="93">
        <v>3.6563702753380042E-2</v>
      </c>
      <c r="F19" s="94">
        <v>5.7091733766098662E-2</v>
      </c>
      <c r="G19" s="110">
        <v>1983</v>
      </c>
      <c r="H19" s="111">
        <v>1649</v>
      </c>
      <c r="I19" s="112">
        <f t="shared" si="0"/>
        <v>0.83156833081190118</v>
      </c>
      <c r="J19" s="112">
        <f t="shared" si="1"/>
        <v>3.1182677338700799E-2</v>
      </c>
      <c r="K19" s="113">
        <f t="shared" si="2"/>
        <v>4.3470237781409814E-2</v>
      </c>
      <c r="L19" s="67">
        <f t="shared" si="3"/>
        <v>4077.7000000000003</v>
      </c>
      <c r="M19" s="100">
        <f t="shared" si="5"/>
        <v>0.48630355347377197</v>
      </c>
      <c r="N19" s="57">
        <f t="shared" si="4"/>
        <v>3021.7000000000003</v>
      </c>
      <c r="O19" s="100">
        <f t="shared" si="6"/>
        <v>0.54571929708442257</v>
      </c>
      <c r="P19" s="103">
        <f t="shared" si="7"/>
        <v>14272.933441524665</v>
      </c>
      <c r="Q19" s="30"/>
      <c r="R19" s="30"/>
      <c r="T19" s="30"/>
    </row>
    <row r="20" spans="1:20" x14ac:dyDescent="0.25">
      <c r="A20" s="45">
        <v>17</v>
      </c>
      <c r="B20" s="91">
        <v>3007</v>
      </c>
      <c r="C20" s="92">
        <v>1079</v>
      </c>
      <c r="D20" s="93">
        <v>0.3592814371257485</v>
      </c>
      <c r="E20" s="93">
        <v>2.9665449521365836E-2</v>
      </c>
      <c r="F20" s="94">
        <v>2.2470507458960114E-2</v>
      </c>
      <c r="G20" s="110">
        <v>1275</v>
      </c>
      <c r="H20" s="111">
        <v>642</v>
      </c>
      <c r="I20" s="112">
        <f t="shared" si="0"/>
        <v>0.50352941176470589</v>
      </c>
      <c r="J20" s="112">
        <f t="shared" si="1"/>
        <v>2.0049376503703236E-2</v>
      </c>
      <c r="K20" s="113">
        <f t="shared" si="2"/>
        <v>1.6924131386091633E-2</v>
      </c>
      <c r="L20" s="67">
        <f t="shared" si="3"/>
        <v>3307.7000000000003</v>
      </c>
      <c r="M20" s="100">
        <f t="shared" si="5"/>
        <v>0.38546421985065149</v>
      </c>
      <c r="N20" s="57">
        <f t="shared" si="4"/>
        <v>1186.9000000000001</v>
      </c>
      <c r="O20" s="100">
        <f t="shared" si="6"/>
        <v>0.5409048782542758</v>
      </c>
      <c r="P20" s="103">
        <f t="shared" si="7"/>
        <v>5617.6268647400284</v>
      </c>
      <c r="Q20" s="30"/>
      <c r="R20" s="30"/>
      <c r="T20" s="30"/>
    </row>
    <row r="21" spans="1:20" x14ac:dyDescent="0.25">
      <c r="A21" s="45">
        <v>18</v>
      </c>
      <c r="B21" s="91">
        <v>2915</v>
      </c>
      <c r="C21" s="92">
        <v>1518</v>
      </c>
      <c r="D21" s="93">
        <v>0.52091906721536352</v>
      </c>
      <c r="E21" s="93">
        <v>2.8777262409947695E-2</v>
      </c>
      <c r="F21" s="94">
        <v>3.1604352620518902E-2</v>
      </c>
      <c r="G21" s="110">
        <v>2495</v>
      </c>
      <c r="H21" s="111">
        <v>2013</v>
      </c>
      <c r="I21" s="112">
        <f t="shared" si="0"/>
        <v>0.806813627254509</v>
      </c>
      <c r="J21" s="112">
        <f t="shared" si="1"/>
        <v>3.9233877942540844E-2</v>
      </c>
      <c r="K21" s="113">
        <f t="shared" si="2"/>
        <v>5.3065851215268627E-2</v>
      </c>
      <c r="L21" s="67">
        <f t="shared" si="3"/>
        <v>3206.5000000000005</v>
      </c>
      <c r="M21" s="100">
        <f t="shared" si="5"/>
        <v>0.77810697021674713</v>
      </c>
      <c r="N21" s="57">
        <f t="shared" si="4"/>
        <v>1669.8000000000002</v>
      </c>
      <c r="O21" s="100">
        <f t="shared" si="6"/>
        <v>1.2055335968379446</v>
      </c>
      <c r="P21" s="103">
        <f t="shared" si="7"/>
        <v>7901.0881551297252</v>
      </c>
      <c r="Q21" s="30"/>
      <c r="R21" s="30"/>
      <c r="T21" s="30"/>
    </row>
    <row r="22" spans="1:20" x14ac:dyDescent="0.25">
      <c r="A22" s="45">
        <v>19</v>
      </c>
      <c r="B22" s="91">
        <v>1377</v>
      </c>
      <c r="C22" s="92">
        <v>698</v>
      </c>
      <c r="D22" s="93">
        <v>0.50762527233115473</v>
      </c>
      <c r="E22" s="93">
        <v>1.3589262804697523E-2</v>
      </c>
      <c r="F22" s="94">
        <v>1.4543411772049186E-2</v>
      </c>
      <c r="G22" s="110">
        <v>870</v>
      </c>
      <c r="H22" s="111">
        <v>523</v>
      </c>
      <c r="I22" s="112">
        <f t="shared" si="0"/>
        <v>0.60114942528735638</v>
      </c>
      <c r="J22" s="112">
        <f t="shared" si="1"/>
        <v>1.3680751026056327E-2</v>
      </c>
      <c r="K22" s="113">
        <f t="shared" si="2"/>
        <v>1.3787103917330099E-2</v>
      </c>
      <c r="L22" s="67">
        <f t="shared" si="3"/>
        <v>1514.7</v>
      </c>
      <c r="M22" s="100">
        <f t="shared" si="5"/>
        <v>0.57437116260645671</v>
      </c>
      <c r="N22" s="57">
        <f t="shared" si="4"/>
        <v>767.80000000000007</v>
      </c>
      <c r="O22" s="100">
        <f t="shared" si="6"/>
        <v>0.68116697056525133</v>
      </c>
      <c r="P22" s="103">
        <f t="shared" si="7"/>
        <v>3635.8529430122967</v>
      </c>
      <c r="Q22" s="30"/>
      <c r="R22" s="30"/>
      <c r="T22" s="30"/>
    </row>
    <row r="23" spans="1:20" x14ac:dyDescent="0.25">
      <c r="A23" s="45">
        <v>20</v>
      </c>
      <c r="B23" s="91">
        <v>2708</v>
      </c>
      <c r="C23" s="92">
        <v>1988</v>
      </c>
      <c r="D23" s="93">
        <v>0.73365349094939047</v>
      </c>
      <c r="E23" s="93">
        <v>2.6714694562321128E-2</v>
      </c>
      <c r="F23" s="94">
        <v>4.1320766493976653E-2</v>
      </c>
      <c r="G23" s="110">
        <v>1757</v>
      </c>
      <c r="H23" s="111">
        <v>1513</v>
      </c>
      <c r="I23" s="112">
        <f t="shared" si="0"/>
        <v>0.86112692088787701</v>
      </c>
      <c r="J23" s="112">
        <f t="shared" si="1"/>
        <v>2.7628827072162031E-2</v>
      </c>
      <c r="K23" s="113">
        <f t="shared" si="2"/>
        <v>3.9885063531396633E-2</v>
      </c>
      <c r="L23" s="67">
        <f t="shared" si="3"/>
        <v>2978.8</v>
      </c>
      <c r="M23" s="100">
        <f t="shared" si="5"/>
        <v>0.58983483281858462</v>
      </c>
      <c r="N23" s="57">
        <f t="shared" si="4"/>
        <v>2186.8000000000002</v>
      </c>
      <c r="O23" s="100">
        <f t="shared" si="6"/>
        <v>0.69187854399121995</v>
      </c>
      <c r="P23" s="103">
        <f t="shared" si="7"/>
        <v>10330.191623494164</v>
      </c>
      <c r="Q23" s="30"/>
      <c r="R23" s="30"/>
      <c r="T23" s="30"/>
    </row>
    <row r="24" spans="1:20" x14ac:dyDescent="0.25">
      <c r="A24" s="45">
        <v>21</v>
      </c>
      <c r="B24" s="91">
        <v>4316</v>
      </c>
      <c r="C24" s="92">
        <v>1044</v>
      </c>
      <c r="D24" s="93">
        <v>0.24205889172269882</v>
      </c>
      <c r="E24" s="93">
        <v>4.2563900128293697E-2</v>
      </c>
      <c r="F24" s="94">
        <v>2.1721490543661445E-2</v>
      </c>
      <c r="G24" s="110">
        <v>5408</v>
      </c>
      <c r="H24" s="111">
        <v>3665</v>
      </c>
      <c r="I24" s="112">
        <f t="shared" si="0"/>
        <v>0.67769970414201186</v>
      </c>
      <c r="J24" s="112">
        <f t="shared" si="1"/>
        <v>8.5040806378060482E-2</v>
      </c>
      <c r="K24" s="113">
        <f t="shared" si="2"/>
        <v>9.661517372278168E-2</v>
      </c>
      <c r="L24" s="67">
        <f t="shared" si="3"/>
        <v>4747.6000000000004</v>
      </c>
      <c r="M24" s="100">
        <f t="shared" si="5"/>
        <v>1.1391018619934281</v>
      </c>
      <c r="N24" s="57">
        <f t="shared" si="4"/>
        <v>1148.4000000000001</v>
      </c>
      <c r="O24" s="100">
        <f t="shared" si="6"/>
        <v>3.1913967258794842</v>
      </c>
      <c r="P24" s="159">
        <f t="shared" si="7"/>
        <v>5430.3726359153616</v>
      </c>
      <c r="Q24" s="158"/>
      <c r="R24" s="30"/>
      <c r="T24" s="30"/>
    </row>
    <row r="25" spans="1:20" x14ac:dyDescent="0.25">
      <c r="A25" s="45">
        <v>22</v>
      </c>
      <c r="B25" s="91">
        <v>11322</v>
      </c>
      <c r="C25" s="92">
        <v>4612</v>
      </c>
      <c r="D25" s="93">
        <v>0.40754483611626469</v>
      </c>
      <c r="E25" s="93">
        <v>0.11170433237935458</v>
      </c>
      <c r="F25" s="94">
        <v>9.5978195285354645E-2</v>
      </c>
      <c r="G25" s="110">
        <v>5267</v>
      </c>
      <c r="H25" s="111">
        <v>2077</v>
      </c>
      <c r="I25" s="112">
        <f t="shared" si="0"/>
        <v>0.39434213024492121</v>
      </c>
      <c r="J25" s="112">
        <f t="shared" si="1"/>
        <v>8.2823581211768596E-2</v>
      </c>
      <c r="K25" s="113">
        <f t="shared" si="2"/>
        <v>5.4752992038804238E-2</v>
      </c>
      <c r="L25" s="67">
        <f t="shared" si="3"/>
        <v>12454.2</v>
      </c>
      <c r="M25" s="100">
        <f t="shared" si="5"/>
        <v>0.42290954055659935</v>
      </c>
      <c r="N25" s="57">
        <f t="shared" si="4"/>
        <v>5073.2000000000007</v>
      </c>
      <c r="O25" s="100">
        <f t="shared" si="6"/>
        <v>0.40940629188677752</v>
      </c>
      <c r="P25" s="103">
        <f t="shared" si="7"/>
        <v>23994.54882133866</v>
      </c>
      <c r="Q25" s="30"/>
      <c r="R25" s="30"/>
      <c r="T25" s="30"/>
    </row>
    <row r="26" spans="1:20" x14ac:dyDescent="0.25">
      <c r="A26" s="45">
        <v>23</v>
      </c>
      <c r="B26" s="91">
        <v>16747</v>
      </c>
      <c r="C26" s="92">
        <v>8157</v>
      </c>
      <c r="D26" s="93">
        <v>0.4855680533238112</v>
      </c>
      <c r="E26" s="93">
        <v>0.1658245337017665</v>
      </c>
      <c r="F26" s="94">
        <v>0.16975636144227368</v>
      </c>
      <c r="G26" s="110">
        <v>7990</v>
      </c>
      <c r="H26" s="111">
        <v>4774</v>
      </c>
      <c r="I26" s="112">
        <f t="shared" si="0"/>
        <v>0.59749687108886107</v>
      </c>
      <c r="J26" s="112">
        <f t="shared" si="1"/>
        <v>0.12564275942320696</v>
      </c>
      <c r="K26" s="113">
        <f t="shared" si="2"/>
        <v>0.12585016080560973</v>
      </c>
      <c r="L26" s="67">
        <f t="shared" si="3"/>
        <v>18421.7</v>
      </c>
      <c r="M26" s="100">
        <f t="shared" si="5"/>
        <v>0.43372761471525428</v>
      </c>
      <c r="N26" s="57">
        <f t="shared" si="4"/>
        <v>8972.7000000000007</v>
      </c>
      <c r="O26" s="100">
        <f t="shared" si="6"/>
        <v>0.53205835478729924</v>
      </c>
      <c r="P26" s="103">
        <f t="shared" si="7"/>
        <v>42439.090360568422</v>
      </c>
      <c r="Q26" s="30"/>
      <c r="R26" s="30"/>
      <c r="T26" s="30"/>
    </row>
    <row r="27" spans="1:20" ht="15.75" thickBot="1" x14ac:dyDescent="0.3">
      <c r="A27" s="46">
        <v>24</v>
      </c>
      <c r="B27" s="95">
        <v>4228</v>
      </c>
      <c r="C27" s="96">
        <v>2313</v>
      </c>
      <c r="D27" s="97">
        <v>0.54706717123935666</v>
      </c>
      <c r="E27" s="97">
        <v>4.1725056745287675E-2</v>
      </c>
      <c r="F27" s="98">
        <v>4.812433680793958E-2</v>
      </c>
      <c r="G27" s="114">
        <v>3091</v>
      </c>
      <c r="H27" s="115">
        <v>2505</v>
      </c>
      <c r="I27" s="116">
        <f t="shared" si="0"/>
        <v>0.81041734066645099</v>
      </c>
      <c r="J27" s="116">
        <f t="shared" si="1"/>
        <v>4.8605978645448397E-2</v>
      </c>
      <c r="K27" s="117">
        <f t="shared" si="2"/>
        <v>6.6035746296198655E-2</v>
      </c>
      <c r="L27" s="82">
        <f t="shared" si="3"/>
        <v>4650.8</v>
      </c>
      <c r="M27" s="101">
        <f t="shared" si="5"/>
        <v>0.66461684011352884</v>
      </c>
      <c r="N27" s="58">
        <f t="shared" si="4"/>
        <v>2544.3000000000002</v>
      </c>
      <c r="O27" s="101">
        <f t="shared" si="6"/>
        <v>0.98455370828911681</v>
      </c>
      <c r="P27" s="104">
        <f t="shared" si="7"/>
        <v>12031.084201984895</v>
      </c>
      <c r="Q27" s="30"/>
      <c r="R27" s="30"/>
    </row>
    <row r="28" spans="1:20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4">
        <f>SUM(F4:F27)</f>
        <v>0.99999999999999989</v>
      </c>
      <c r="G28" s="32">
        <f>SUM(G4:G27)</f>
        <v>63593</v>
      </c>
      <c r="H28" s="33">
        <f>SUM(H4:H27)</f>
        <v>37934</v>
      </c>
      <c r="I28" s="62">
        <f t="shared" si="0"/>
        <v>0.59651219473841466</v>
      </c>
      <c r="J28" s="62">
        <f>SUM(J4:J27)</f>
        <v>1.0000000000000002</v>
      </c>
      <c r="K28" s="34">
        <f>SUM(K4:K27)</f>
        <v>1</v>
      </c>
      <c r="L28" s="105">
        <f>SUM(L4:L27)</f>
        <v>111432.20000000001</v>
      </c>
      <c r="M28" s="63">
        <f t="shared" si="5"/>
        <v>0.57068782631950188</v>
      </c>
      <c r="N28" s="59">
        <f>SUM(N4:N27)</f>
        <v>52874.800000000017</v>
      </c>
      <c r="O28" s="63">
        <f t="shared" si="6"/>
        <v>0.71743060966660843</v>
      </c>
      <c r="P28" s="60">
        <f>SUM(P4:P27)</f>
        <v>249999.99999999997</v>
      </c>
      <c r="Q28" s="42"/>
      <c r="R28" s="42"/>
      <c r="S28" s="30"/>
    </row>
    <row r="29" spans="1:20" x14ac:dyDescent="0.25">
      <c r="G29" s="30"/>
      <c r="H29" s="30"/>
      <c r="N29" s="43"/>
      <c r="O29" s="43"/>
    </row>
    <row r="30" spans="1:20" x14ac:dyDescent="0.25">
      <c r="G30" s="30"/>
      <c r="H30" s="30"/>
    </row>
  </sheetData>
  <mergeCells count="4">
    <mergeCell ref="B1:P1"/>
    <mergeCell ref="B2:F2"/>
    <mergeCell ref="G2:K2"/>
    <mergeCell ref="L2:P2"/>
  </mergeCells>
  <conditionalFormatting sqref="O4:O28">
    <cfRule type="cellIs" dxfId="11" priority="4" operator="greaterThan">
      <formula>100</formula>
    </cfRule>
  </conditionalFormatting>
  <conditionalFormatting sqref="O4:O28">
    <cfRule type="cellIs" dxfId="9" priority="3" operator="greaterThan">
      <formula>1</formula>
    </cfRule>
  </conditionalFormatting>
  <conditionalFormatting sqref="M4:M28">
    <cfRule type="cellIs" dxfId="7" priority="2" operator="greaterThan">
      <formula>100</formula>
    </cfRule>
  </conditionalFormatting>
  <conditionalFormatting sqref="M4:M28">
    <cfRule type="cellIs" dxfId="5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T30"/>
  <sheetViews>
    <sheetView topLeftCell="A2" workbookViewId="0">
      <selection activeCell="M4" sqref="M4:M28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29"/>
    <col min="18" max="18" width="9.42578125" style="29" customWidth="1"/>
    <col min="19" max="16384" width="9.140625" style="29"/>
  </cols>
  <sheetData>
    <row r="1" spans="1:20" ht="36.75" customHeight="1" thickBot="1" x14ac:dyDescent="0.3">
      <c r="B1" s="141" t="s">
        <v>37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R1" s="42" t="s">
        <v>16</v>
      </c>
    </row>
    <row r="2" spans="1:20" ht="18.75" customHeight="1" thickBot="1" x14ac:dyDescent="0.3">
      <c r="B2" s="154" t="s">
        <v>14</v>
      </c>
      <c r="C2" s="155"/>
      <c r="D2" s="155"/>
      <c r="E2" s="155"/>
      <c r="F2" s="155"/>
      <c r="G2" s="143" t="s">
        <v>29</v>
      </c>
      <c r="H2" s="144"/>
      <c r="I2" s="144"/>
      <c r="J2" s="144"/>
      <c r="K2" s="156"/>
      <c r="L2" s="146" t="s">
        <v>15</v>
      </c>
      <c r="M2" s="147"/>
      <c r="N2" s="147"/>
      <c r="O2" s="147"/>
      <c r="P2" s="145"/>
      <c r="Q2" s="30"/>
      <c r="R2" s="49">
        <v>250000</v>
      </c>
      <c r="S2" s="6"/>
    </row>
    <row r="3" spans="1:20" s="6" customFormat="1" ht="62.25" customHeight="1" thickBot="1" x14ac:dyDescent="0.3">
      <c r="A3" s="7" t="s">
        <v>0</v>
      </c>
      <c r="B3" s="15" t="s">
        <v>4</v>
      </c>
      <c r="C3" s="83" t="s">
        <v>5</v>
      </c>
      <c r="D3" s="83" t="s">
        <v>7</v>
      </c>
      <c r="E3" s="83" t="s">
        <v>8</v>
      </c>
      <c r="F3" s="64" t="s">
        <v>9</v>
      </c>
      <c r="G3" s="15" t="s">
        <v>4</v>
      </c>
      <c r="H3" s="83" t="s">
        <v>5</v>
      </c>
      <c r="I3" s="83" t="s">
        <v>7</v>
      </c>
      <c r="J3" s="83" t="s">
        <v>8</v>
      </c>
      <c r="K3" s="16" t="s">
        <v>9</v>
      </c>
      <c r="L3" s="81" t="s">
        <v>4</v>
      </c>
      <c r="M3" s="79" t="s">
        <v>30</v>
      </c>
      <c r="N3" s="16" t="s">
        <v>5</v>
      </c>
      <c r="O3" s="79" t="s">
        <v>31</v>
      </c>
      <c r="P3" s="86" t="s">
        <v>16</v>
      </c>
      <c r="Q3" s="41"/>
      <c r="R3" s="41"/>
      <c r="S3" s="30"/>
      <c r="T3" s="30"/>
    </row>
    <row r="4" spans="1:20" x14ac:dyDescent="0.25">
      <c r="A4" s="44">
        <v>1</v>
      </c>
      <c r="B4" s="87">
        <v>3273</v>
      </c>
      <c r="C4" s="88">
        <v>2931</v>
      </c>
      <c r="D4" s="89">
        <v>0.89780353874313601</v>
      </c>
      <c r="E4" s="89">
        <v>3.2349748346985098E-2</v>
      </c>
      <c r="F4" s="90">
        <v>6.1232132825666315E-2</v>
      </c>
      <c r="G4" s="106">
        <v>1393</v>
      </c>
      <c r="H4" s="107">
        <v>691</v>
      </c>
      <c r="I4" s="108">
        <f t="shared" ref="I4:I28" si="0">H4/G4</f>
        <v>0.49605168700646085</v>
      </c>
      <c r="J4" s="108">
        <f t="shared" ref="J4:J27" si="1">G4/$G$28</f>
        <v>2.1904926642869499E-2</v>
      </c>
      <c r="K4" s="109">
        <f t="shared" ref="K4:K27" si="2">H4/$H$28</f>
        <v>1.8215848579111089E-2</v>
      </c>
      <c r="L4" s="47">
        <f t="shared" ref="L4:L27" si="3">B4*1.25</f>
        <v>4091.25</v>
      </c>
      <c r="M4" s="99">
        <f>G4/L4</f>
        <v>0.34048273754964864</v>
      </c>
      <c r="N4" s="85">
        <f t="shared" ref="N4:N27" si="4">C4*1.25</f>
        <v>3663.75</v>
      </c>
      <c r="O4" s="99">
        <f>H4/N4</f>
        <v>0.188604571818492</v>
      </c>
      <c r="P4" s="102">
        <f>F4*$R$2</f>
        <v>15308.03320641658</v>
      </c>
      <c r="Q4" s="30"/>
      <c r="R4" s="30"/>
      <c r="T4" s="30"/>
    </row>
    <row r="5" spans="1:20" x14ac:dyDescent="0.25">
      <c r="A5" s="45">
        <v>2</v>
      </c>
      <c r="B5" s="91">
        <v>2656</v>
      </c>
      <c r="C5" s="92">
        <v>1053</v>
      </c>
      <c r="D5" s="93">
        <v>0.39698681732580038</v>
      </c>
      <c r="E5" s="93">
        <v>2.6201519786835093E-2</v>
      </c>
      <c r="F5" s="94">
        <v>2.1929550797911077E-2</v>
      </c>
      <c r="G5" s="110">
        <v>2654</v>
      </c>
      <c r="H5" s="111">
        <v>716</v>
      </c>
      <c r="I5" s="112">
        <f t="shared" si="0"/>
        <v>0.26978146194423513</v>
      </c>
      <c r="J5" s="112">
        <f t="shared" si="1"/>
        <v>4.1734153130061485E-2</v>
      </c>
      <c r="K5" s="113">
        <f t="shared" si="2"/>
        <v>1.8874887963304686E-2</v>
      </c>
      <c r="L5" s="67">
        <f t="shared" si="3"/>
        <v>3320</v>
      </c>
      <c r="M5" s="100">
        <f t="shared" ref="M5:M28" si="5">G5/L5</f>
        <v>0.79939759036144575</v>
      </c>
      <c r="N5" s="57">
        <f t="shared" si="4"/>
        <v>1316.25</v>
      </c>
      <c r="O5" s="100">
        <f t="shared" ref="O5:O28" si="6">H5/N5</f>
        <v>0.54396961063627736</v>
      </c>
      <c r="P5" s="103">
        <f t="shared" ref="P5:P27" si="7">F5*$R$2</f>
        <v>5482.3876994777693</v>
      </c>
      <c r="Q5" s="30"/>
      <c r="R5" s="30"/>
      <c r="T5" s="30"/>
    </row>
    <row r="6" spans="1:20" x14ac:dyDescent="0.25">
      <c r="A6" s="45">
        <v>3</v>
      </c>
      <c r="B6" s="91">
        <v>800</v>
      </c>
      <c r="C6" s="92">
        <v>575</v>
      </c>
      <c r="D6" s="93">
        <v>0.71695760598503744</v>
      </c>
      <c r="E6" s="93">
        <v>7.9147340373038593E-3</v>
      </c>
      <c r="F6" s="94">
        <v>1.1963464619353764E-2</v>
      </c>
      <c r="G6" s="110">
        <v>340</v>
      </c>
      <c r="H6" s="111">
        <v>231</v>
      </c>
      <c r="I6" s="112">
        <f t="shared" si="0"/>
        <v>0.67941176470588238</v>
      </c>
      <c r="J6" s="112">
        <f t="shared" si="1"/>
        <v>5.3465004009875302E-3</v>
      </c>
      <c r="K6" s="113">
        <f t="shared" si="2"/>
        <v>6.0895239099488588E-3</v>
      </c>
      <c r="L6" s="67">
        <f t="shared" si="3"/>
        <v>1000</v>
      </c>
      <c r="M6" s="100">
        <f t="shared" si="5"/>
        <v>0.34</v>
      </c>
      <c r="N6" s="57">
        <f t="shared" si="4"/>
        <v>718.75</v>
      </c>
      <c r="O6" s="100">
        <f t="shared" si="6"/>
        <v>0.32139130434782609</v>
      </c>
      <c r="P6" s="103">
        <f t="shared" si="7"/>
        <v>2990.8661548384412</v>
      </c>
      <c r="Q6" s="30"/>
      <c r="R6" s="30"/>
      <c r="T6" s="30"/>
    </row>
    <row r="7" spans="1:20" x14ac:dyDescent="0.25">
      <c r="A7" s="45">
        <v>4</v>
      </c>
      <c r="B7" s="91">
        <v>2235</v>
      </c>
      <c r="C7" s="92">
        <v>744</v>
      </c>
      <c r="D7" s="93">
        <v>0.33214126061689764</v>
      </c>
      <c r="E7" s="93">
        <v>2.2076384091581958E-2</v>
      </c>
      <c r="F7" s="94">
        <v>1.5458876890747561E-2</v>
      </c>
      <c r="G7" s="110">
        <v>1374</v>
      </c>
      <c r="H7" s="111">
        <v>922</v>
      </c>
      <c r="I7" s="112">
        <f t="shared" si="0"/>
        <v>0.67103347889374088</v>
      </c>
      <c r="J7" s="112">
        <f t="shared" si="1"/>
        <v>2.160615162046137E-2</v>
      </c>
      <c r="K7" s="113">
        <f t="shared" si="2"/>
        <v>2.4305372489059947E-2</v>
      </c>
      <c r="L7" s="67">
        <f t="shared" si="3"/>
        <v>2793.75</v>
      </c>
      <c r="M7" s="100">
        <f t="shared" si="5"/>
        <v>0.49181208053691278</v>
      </c>
      <c r="N7" s="57">
        <f t="shared" si="4"/>
        <v>930</v>
      </c>
      <c r="O7" s="100">
        <f t="shared" si="6"/>
        <v>0.99139784946236564</v>
      </c>
      <c r="P7" s="103">
        <f t="shared" si="7"/>
        <v>3864.7192226868901</v>
      </c>
      <c r="Q7" s="30"/>
      <c r="R7" s="30"/>
      <c r="T7" s="30"/>
    </row>
    <row r="8" spans="1:20" x14ac:dyDescent="0.25">
      <c r="A8" s="45">
        <v>5</v>
      </c>
      <c r="B8" s="91">
        <v>2342</v>
      </c>
      <c r="C8" s="92">
        <v>1128</v>
      </c>
      <c r="D8" s="93">
        <v>0.48182984181274047</v>
      </c>
      <c r="E8" s="93">
        <v>2.3082996151189184E-2</v>
      </c>
      <c r="F8" s="94">
        <v>2.3448390653933379E-2</v>
      </c>
      <c r="G8" s="110">
        <v>1349</v>
      </c>
      <c r="H8" s="111">
        <v>1002</v>
      </c>
      <c r="I8" s="112">
        <f t="shared" si="0"/>
        <v>0.74277242401779098</v>
      </c>
      <c r="J8" s="112">
        <f t="shared" si="1"/>
        <v>2.1213026590976996E-2</v>
      </c>
      <c r="K8" s="113">
        <f t="shared" si="2"/>
        <v>2.6414298518479463E-2</v>
      </c>
      <c r="L8" s="67">
        <f t="shared" si="3"/>
        <v>2927.5</v>
      </c>
      <c r="M8" s="100">
        <f t="shared" si="5"/>
        <v>0.46080273270708794</v>
      </c>
      <c r="N8" s="57">
        <f t="shared" si="4"/>
        <v>1410</v>
      </c>
      <c r="O8" s="100">
        <f t="shared" si="6"/>
        <v>0.71063829787234045</v>
      </c>
      <c r="P8" s="103">
        <f t="shared" si="7"/>
        <v>5862.0976634833451</v>
      </c>
      <c r="Q8" s="30"/>
      <c r="R8" s="30"/>
      <c r="T8" s="30"/>
    </row>
    <row r="9" spans="1:20" x14ac:dyDescent="0.25">
      <c r="A9" s="45">
        <v>6</v>
      </c>
      <c r="B9" s="91">
        <v>643</v>
      </c>
      <c r="C9" s="92">
        <v>562</v>
      </c>
      <c r="D9" s="93">
        <v>0.87558320373250387</v>
      </c>
      <c r="E9" s="93">
        <v>6.3456034737984805E-3</v>
      </c>
      <c r="F9" s="94">
        <v>1.1713792314254208E-2</v>
      </c>
      <c r="G9" s="110">
        <v>526</v>
      </c>
      <c r="H9" s="111">
        <v>480</v>
      </c>
      <c r="I9" s="112">
        <f t="shared" si="0"/>
        <v>0.9125475285171103</v>
      </c>
      <c r="J9" s="112">
        <f t="shared" si="1"/>
        <v>8.2713506203512966E-3</v>
      </c>
      <c r="K9" s="113">
        <f t="shared" si="2"/>
        <v>1.2653556176517108E-2</v>
      </c>
      <c r="L9" s="67">
        <f t="shared" si="3"/>
        <v>803.75</v>
      </c>
      <c r="M9" s="100">
        <f t="shared" si="5"/>
        <v>0.65443234836702957</v>
      </c>
      <c r="N9" s="57">
        <f t="shared" si="4"/>
        <v>702.5</v>
      </c>
      <c r="O9" s="100">
        <f t="shared" si="6"/>
        <v>0.68327402135231319</v>
      </c>
      <c r="P9" s="103">
        <f t="shared" si="7"/>
        <v>2928.4480785635519</v>
      </c>
      <c r="Q9" s="30"/>
      <c r="R9" s="30"/>
      <c r="T9" s="30"/>
    </row>
    <row r="10" spans="1:20" x14ac:dyDescent="0.25">
      <c r="A10" s="45">
        <v>7</v>
      </c>
      <c r="B10" s="91">
        <v>457</v>
      </c>
      <c r="C10" s="92">
        <v>274</v>
      </c>
      <c r="D10" s="93">
        <v>0.59737417943107218</v>
      </c>
      <c r="E10" s="93">
        <v>4.51001677686766E-3</v>
      </c>
      <c r="F10" s="94">
        <v>5.6800449410149183E-3</v>
      </c>
      <c r="G10" s="110">
        <v>325</v>
      </c>
      <c r="H10" s="111">
        <v>243</v>
      </c>
      <c r="I10" s="112">
        <f t="shared" si="0"/>
        <v>0.74769230769230766</v>
      </c>
      <c r="J10" s="112">
        <f t="shared" si="1"/>
        <v>5.1106253832969035E-3</v>
      </c>
      <c r="K10" s="113">
        <f t="shared" si="2"/>
        <v>6.4058628143617864E-3</v>
      </c>
      <c r="L10" s="67">
        <f t="shared" si="3"/>
        <v>571.25</v>
      </c>
      <c r="M10" s="100">
        <f t="shared" si="5"/>
        <v>0.56892778993435444</v>
      </c>
      <c r="N10" s="57">
        <f t="shared" si="4"/>
        <v>342.5</v>
      </c>
      <c r="O10" s="100">
        <f t="shared" si="6"/>
        <v>0.70948905109489047</v>
      </c>
      <c r="P10" s="103">
        <f t="shared" si="7"/>
        <v>1420.0112352537296</v>
      </c>
      <c r="Q10" s="30"/>
      <c r="R10" s="30"/>
      <c r="T10" s="30"/>
    </row>
    <row r="11" spans="1:20" x14ac:dyDescent="0.25">
      <c r="A11" s="45">
        <v>8</v>
      </c>
      <c r="B11" s="91">
        <v>5504</v>
      </c>
      <c r="C11" s="92">
        <v>2337</v>
      </c>
      <c r="D11" s="93">
        <v>0.42480929894660369</v>
      </c>
      <c r="E11" s="93">
        <v>5.4337313727425243E-2</v>
      </c>
      <c r="F11" s="94">
        <v>4.8665293468988617E-2</v>
      </c>
      <c r="G11" s="110">
        <v>5768</v>
      </c>
      <c r="H11" s="111">
        <v>2713</v>
      </c>
      <c r="I11" s="112">
        <f t="shared" si="0"/>
        <v>0.47035367545076284</v>
      </c>
      <c r="J11" s="112">
        <f t="shared" si="1"/>
        <v>9.070180680263551E-2</v>
      </c>
      <c r="K11" s="113">
        <f t="shared" si="2"/>
        <v>7.1518953972689411E-2</v>
      </c>
      <c r="L11" s="67">
        <f t="shared" si="3"/>
        <v>6880</v>
      </c>
      <c r="M11" s="100">
        <f t="shared" si="5"/>
        <v>0.83837209302325577</v>
      </c>
      <c r="N11" s="57">
        <f t="shared" si="4"/>
        <v>2921.25</v>
      </c>
      <c r="O11" s="100">
        <f t="shared" si="6"/>
        <v>0.92871202396234487</v>
      </c>
      <c r="P11" s="103">
        <f t="shared" si="7"/>
        <v>12166.323367247154</v>
      </c>
      <c r="Q11" s="30"/>
      <c r="R11" s="30"/>
      <c r="T11" s="30"/>
    </row>
    <row r="12" spans="1:20" x14ac:dyDescent="0.25">
      <c r="A12" s="45">
        <v>9</v>
      </c>
      <c r="B12" s="91">
        <v>1842</v>
      </c>
      <c r="C12" s="92">
        <v>910</v>
      </c>
      <c r="D12" s="93">
        <v>0.49429657794676807</v>
      </c>
      <c r="E12" s="93">
        <v>1.816836080134215E-2</v>
      </c>
      <c r="F12" s="94">
        <v>1.8933483136716393E-2</v>
      </c>
      <c r="G12" s="110">
        <v>811</v>
      </c>
      <c r="H12" s="111">
        <v>411</v>
      </c>
      <c r="I12" s="112">
        <f t="shared" si="0"/>
        <v>0.50678175092478417</v>
      </c>
      <c r="J12" s="112">
        <f t="shared" si="1"/>
        <v>1.2752975956473197E-2</v>
      </c>
      <c r="K12" s="113">
        <f t="shared" si="2"/>
        <v>1.0834607476142774E-2</v>
      </c>
      <c r="L12" s="67">
        <f t="shared" si="3"/>
        <v>2302.5</v>
      </c>
      <c r="M12" s="100">
        <f t="shared" si="5"/>
        <v>0.35222584147665581</v>
      </c>
      <c r="N12" s="57">
        <f t="shared" si="4"/>
        <v>1137.5</v>
      </c>
      <c r="O12" s="100">
        <f t="shared" si="6"/>
        <v>0.36131868131868133</v>
      </c>
      <c r="P12" s="103">
        <f t="shared" si="7"/>
        <v>4733.3707841790983</v>
      </c>
      <c r="Q12" s="30"/>
      <c r="R12" s="30"/>
      <c r="T12" s="30"/>
    </row>
    <row r="13" spans="1:20" x14ac:dyDescent="0.25">
      <c r="A13" s="45">
        <v>10</v>
      </c>
      <c r="B13" s="91">
        <v>3121</v>
      </c>
      <c r="C13" s="92">
        <v>1534</v>
      </c>
      <c r="D13" s="93">
        <v>0.49071108263933377</v>
      </c>
      <c r="E13" s="93">
        <v>3.081022402052699E-2</v>
      </c>
      <c r="F13" s="94">
        <v>3.1874830951043424E-2</v>
      </c>
      <c r="G13" s="110">
        <v>1445</v>
      </c>
      <c r="H13" s="111">
        <v>585</v>
      </c>
      <c r="I13" s="112">
        <f t="shared" si="0"/>
        <v>0.40484429065743943</v>
      </c>
      <c r="J13" s="112">
        <f t="shared" si="1"/>
        <v>2.2722626704197002E-2</v>
      </c>
      <c r="K13" s="113">
        <f t="shared" si="2"/>
        <v>1.5421521590130226E-2</v>
      </c>
      <c r="L13" s="67">
        <f t="shared" si="3"/>
        <v>3901.25</v>
      </c>
      <c r="M13" s="100">
        <f t="shared" si="5"/>
        <v>0.37039410445370075</v>
      </c>
      <c r="N13" s="57">
        <f t="shared" si="4"/>
        <v>1917.5</v>
      </c>
      <c r="O13" s="100">
        <f t="shared" si="6"/>
        <v>0.30508474576271188</v>
      </c>
      <c r="P13" s="103">
        <f t="shared" si="7"/>
        <v>7968.7077377608557</v>
      </c>
      <c r="Q13" s="30"/>
      <c r="R13" s="30"/>
      <c r="T13" s="30"/>
    </row>
    <row r="14" spans="1:20" x14ac:dyDescent="0.25">
      <c r="A14" s="45">
        <v>11</v>
      </c>
      <c r="B14" s="91">
        <v>2589</v>
      </c>
      <c r="C14" s="92">
        <v>1413</v>
      </c>
      <c r="D14" s="93">
        <v>0.54594594594594592</v>
      </c>
      <c r="E14" s="93">
        <v>2.5560051317477548E-2</v>
      </c>
      <c r="F14" s="94">
        <v>2.9419719950897781E-2</v>
      </c>
      <c r="G14" s="110">
        <v>1091</v>
      </c>
      <c r="H14" s="111">
        <v>671</v>
      </c>
      <c r="I14" s="112">
        <f t="shared" si="0"/>
        <v>0.61503208065994497</v>
      </c>
      <c r="J14" s="112">
        <f t="shared" si="1"/>
        <v>1.7155976286698221E-2</v>
      </c>
      <c r="K14" s="113">
        <f t="shared" si="2"/>
        <v>1.7688617071756209E-2</v>
      </c>
      <c r="L14" s="67">
        <f t="shared" si="3"/>
        <v>3236.25</v>
      </c>
      <c r="M14" s="100">
        <f t="shared" si="5"/>
        <v>0.33711857860177674</v>
      </c>
      <c r="N14" s="57">
        <f t="shared" si="4"/>
        <v>1766.25</v>
      </c>
      <c r="O14" s="100">
        <f t="shared" si="6"/>
        <v>0.37990092002830855</v>
      </c>
      <c r="P14" s="103">
        <f t="shared" si="7"/>
        <v>7354.9299877244457</v>
      </c>
      <c r="Q14" s="30"/>
      <c r="R14" s="30"/>
      <c r="T14" s="30"/>
    </row>
    <row r="15" spans="1:20" x14ac:dyDescent="0.25">
      <c r="A15" s="45">
        <v>12</v>
      </c>
      <c r="B15" s="91">
        <v>7865</v>
      </c>
      <c r="C15" s="92">
        <v>2679</v>
      </c>
      <c r="D15" s="93">
        <v>0.3389441469013007</v>
      </c>
      <c r="E15" s="93">
        <v>7.7390703641567152E-2</v>
      </c>
      <c r="F15" s="94">
        <v>5.5302415579551838E-2</v>
      </c>
      <c r="G15" s="110">
        <v>4191</v>
      </c>
      <c r="H15" s="111">
        <v>2506</v>
      </c>
      <c r="I15" s="112">
        <f t="shared" si="0"/>
        <v>0.59794798377475544</v>
      </c>
      <c r="J15" s="112">
        <f t="shared" si="1"/>
        <v>6.5903479942760995E-2</v>
      </c>
      <c r="K15" s="113">
        <f t="shared" si="2"/>
        <v>6.6062107871566411E-2</v>
      </c>
      <c r="L15" s="67">
        <f t="shared" si="3"/>
        <v>9831.25</v>
      </c>
      <c r="M15" s="100">
        <f t="shared" si="5"/>
        <v>0.42629370629370628</v>
      </c>
      <c r="N15" s="57">
        <f t="shared" si="4"/>
        <v>3348.75</v>
      </c>
      <c r="O15" s="100">
        <f t="shared" si="6"/>
        <v>0.74833893243747662</v>
      </c>
      <c r="P15" s="103">
        <f t="shared" si="7"/>
        <v>13825.60389488796</v>
      </c>
      <c r="Q15" s="30"/>
      <c r="R15" s="30"/>
      <c r="T15" s="30"/>
    </row>
    <row r="16" spans="1:20" x14ac:dyDescent="0.25">
      <c r="A16" s="45">
        <v>13</v>
      </c>
      <c r="B16" s="91">
        <v>4483</v>
      </c>
      <c r="C16" s="92">
        <v>2577</v>
      </c>
      <c r="D16" s="93">
        <v>0.57496653279785814</v>
      </c>
      <c r="E16" s="93">
        <v>4.4231718148623311E-2</v>
      </c>
      <c r="F16" s="94">
        <v>5.3617127520129829E-2</v>
      </c>
      <c r="G16" s="110">
        <v>1569</v>
      </c>
      <c r="H16" s="111">
        <v>1036</v>
      </c>
      <c r="I16" s="112">
        <f t="shared" si="0"/>
        <v>0.66029318036966222</v>
      </c>
      <c r="J16" s="112">
        <f t="shared" si="1"/>
        <v>2.4672526850439514E-2</v>
      </c>
      <c r="K16" s="113">
        <f t="shared" si="2"/>
        <v>2.731059208098276E-2</v>
      </c>
      <c r="L16" s="67">
        <f t="shared" si="3"/>
        <v>5603.75</v>
      </c>
      <c r="M16" s="100">
        <f t="shared" si="5"/>
        <v>0.27999107740352441</v>
      </c>
      <c r="N16" s="57">
        <f t="shared" si="4"/>
        <v>3221.25</v>
      </c>
      <c r="O16" s="100">
        <f t="shared" si="6"/>
        <v>0.32161428017074117</v>
      </c>
      <c r="P16" s="103">
        <f t="shared" si="7"/>
        <v>13404.281880032457</v>
      </c>
      <c r="Q16" s="30"/>
      <c r="R16" s="30"/>
      <c r="T16" s="30"/>
    </row>
    <row r="17" spans="1:20" x14ac:dyDescent="0.25">
      <c r="A17" s="45">
        <v>14</v>
      </c>
      <c r="B17" s="91">
        <v>5374</v>
      </c>
      <c r="C17" s="92">
        <v>3024</v>
      </c>
      <c r="D17" s="93">
        <v>0.56294227188081936</v>
      </c>
      <c r="E17" s="93">
        <v>5.2995164314615616E-2</v>
      </c>
      <c r="F17" s="94">
        <v>6.2896614859663358E-2</v>
      </c>
      <c r="G17" s="110">
        <v>4423</v>
      </c>
      <c r="H17" s="111">
        <v>3612</v>
      </c>
      <c r="I17" s="112">
        <f t="shared" si="0"/>
        <v>0.81664028939633737</v>
      </c>
      <c r="J17" s="112">
        <f t="shared" si="1"/>
        <v>6.9551680216376019E-2</v>
      </c>
      <c r="K17" s="113">
        <f t="shared" si="2"/>
        <v>9.5218010228291239E-2</v>
      </c>
      <c r="L17" s="67">
        <f t="shared" si="3"/>
        <v>6717.5</v>
      </c>
      <c r="M17" s="100">
        <f t="shared" si="5"/>
        <v>0.65842947525120954</v>
      </c>
      <c r="N17" s="57">
        <f t="shared" si="4"/>
        <v>3780</v>
      </c>
      <c r="O17" s="100">
        <f t="shared" si="6"/>
        <v>0.9555555555555556</v>
      </c>
      <c r="P17" s="103">
        <f t="shared" si="7"/>
        <v>15724.153714915839</v>
      </c>
      <c r="Q17" s="30"/>
      <c r="R17" s="30"/>
      <c r="T17" s="30"/>
    </row>
    <row r="18" spans="1:20" x14ac:dyDescent="0.25">
      <c r="A18" s="45">
        <v>15</v>
      </c>
      <c r="B18" s="91">
        <v>7791</v>
      </c>
      <c r="C18" s="92">
        <v>2171</v>
      </c>
      <c r="D18" s="93">
        <v>0.27913244353182753</v>
      </c>
      <c r="E18" s="93">
        <v>7.6897266357445967E-2</v>
      </c>
      <c r="F18" s="94">
        <v>4.5253105299294674E-2</v>
      </c>
      <c r="G18" s="110">
        <v>6198</v>
      </c>
      <c r="H18" s="111">
        <v>2754</v>
      </c>
      <c r="I18" s="112">
        <f t="shared" si="0"/>
        <v>0.44433688286544049</v>
      </c>
      <c r="J18" s="112">
        <f t="shared" si="1"/>
        <v>9.7463557309766802E-2</v>
      </c>
      <c r="K18" s="113">
        <f t="shared" si="2"/>
        <v>7.2599778562766906E-2</v>
      </c>
      <c r="L18" s="67">
        <f t="shared" si="3"/>
        <v>9738.75</v>
      </c>
      <c r="M18" s="100">
        <f t="shared" si="5"/>
        <v>0.63642664613015021</v>
      </c>
      <c r="N18" s="57">
        <f t="shared" si="4"/>
        <v>2713.75</v>
      </c>
      <c r="O18" s="100">
        <f t="shared" si="6"/>
        <v>1.0148318747121143</v>
      </c>
      <c r="P18" s="103">
        <f t="shared" si="7"/>
        <v>11313.276324823668</v>
      </c>
      <c r="Q18" s="30"/>
      <c r="R18" s="30"/>
      <c r="T18" s="30"/>
    </row>
    <row r="19" spans="1:20" x14ac:dyDescent="0.25">
      <c r="A19" s="45">
        <v>16</v>
      </c>
      <c r="B19" s="91">
        <v>3707</v>
      </c>
      <c r="C19" s="92">
        <v>2747</v>
      </c>
      <c r="D19" s="93">
        <v>0.74062078272604592</v>
      </c>
      <c r="E19" s="93">
        <v>3.6563702753380042E-2</v>
      </c>
      <c r="F19" s="94">
        <v>5.7091733766098662E-2</v>
      </c>
      <c r="G19" s="110">
        <v>1983</v>
      </c>
      <c r="H19" s="111">
        <v>1649</v>
      </c>
      <c r="I19" s="112">
        <f t="shared" si="0"/>
        <v>0.83156833081190118</v>
      </c>
      <c r="J19" s="112">
        <f t="shared" si="1"/>
        <v>3.1182677338700799E-2</v>
      </c>
      <c r="K19" s="113">
        <f t="shared" si="2"/>
        <v>4.3470237781409814E-2</v>
      </c>
      <c r="L19" s="67">
        <f t="shared" si="3"/>
        <v>4633.75</v>
      </c>
      <c r="M19" s="100">
        <f t="shared" si="5"/>
        <v>0.42794712705691934</v>
      </c>
      <c r="N19" s="57">
        <f t="shared" si="4"/>
        <v>3433.75</v>
      </c>
      <c r="O19" s="100">
        <f t="shared" si="6"/>
        <v>0.48023298143429194</v>
      </c>
      <c r="P19" s="103">
        <f t="shared" si="7"/>
        <v>14272.933441524665</v>
      </c>
      <c r="Q19" s="30"/>
      <c r="R19" s="30"/>
      <c r="T19" s="30"/>
    </row>
    <row r="20" spans="1:20" x14ac:dyDescent="0.25">
      <c r="A20" s="45">
        <v>17</v>
      </c>
      <c r="B20" s="91">
        <v>3007</v>
      </c>
      <c r="C20" s="92">
        <v>1079</v>
      </c>
      <c r="D20" s="93">
        <v>0.3592814371257485</v>
      </c>
      <c r="E20" s="93">
        <v>2.9665449521365836E-2</v>
      </c>
      <c r="F20" s="94">
        <v>2.2470507458960114E-2</v>
      </c>
      <c r="G20" s="110">
        <v>1275</v>
      </c>
      <c r="H20" s="111">
        <v>642</v>
      </c>
      <c r="I20" s="112">
        <f t="shared" si="0"/>
        <v>0.50352941176470589</v>
      </c>
      <c r="J20" s="112">
        <f t="shared" si="1"/>
        <v>2.0049376503703236E-2</v>
      </c>
      <c r="K20" s="113">
        <f t="shared" si="2"/>
        <v>1.6924131386091633E-2</v>
      </c>
      <c r="L20" s="67">
        <f t="shared" si="3"/>
        <v>3758.75</v>
      </c>
      <c r="M20" s="100">
        <f t="shared" si="5"/>
        <v>0.33920851346857334</v>
      </c>
      <c r="N20" s="57">
        <f t="shared" si="4"/>
        <v>1348.75</v>
      </c>
      <c r="O20" s="100">
        <f t="shared" si="6"/>
        <v>0.47599629286376272</v>
      </c>
      <c r="P20" s="103">
        <f t="shared" si="7"/>
        <v>5617.6268647400284</v>
      </c>
      <c r="Q20" s="30"/>
      <c r="R20" s="30"/>
      <c r="T20" s="30"/>
    </row>
    <row r="21" spans="1:20" x14ac:dyDescent="0.25">
      <c r="A21" s="45">
        <v>18</v>
      </c>
      <c r="B21" s="91">
        <v>2915</v>
      </c>
      <c r="C21" s="92">
        <v>1518</v>
      </c>
      <c r="D21" s="93">
        <v>0.52091906721536352</v>
      </c>
      <c r="E21" s="93">
        <v>2.8777262409947695E-2</v>
      </c>
      <c r="F21" s="94">
        <v>3.1604352620518902E-2</v>
      </c>
      <c r="G21" s="110">
        <v>2495</v>
      </c>
      <c r="H21" s="111">
        <v>2013</v>
      </c>
      <c r="I21" s="112">
        <f t="shared" si="0"/>
        <v>0.806813627254509</v>
      </c>
      <c r="J21" s="112">
        <f t="shared" si="1"/>
        <v>3.9233877942540844E-2</v>
      </c>
      <c r="K21" s="113">
        <f t="shared" si="2"/>
        <v>5.3065851215268627E-2</v>
      </c>
      <c r="L21" s="67">
        <f t="shared" si="3"/>
        <v>3643.75</v>
      </c>
      <c r="M21" s="100">
        <f t="shared" si="5"/>
        <v>0.68473413379073755</v>
      </c>
      <c r="N21" s="57">
        <f t="shared" si="4"/>
        <v>1897.5</v>
      </c>
      <c r="O21" s="100">
        <f t="shared" si="6"/>
        <v>1.0608695652173914</v>
      </c>
      <c r="P21" s="103">
        <f t="shared" si="7"/>
        <v>7901.0881551297252</v>
      </c>
      <c r="Q21" s="30"/>
      <c r="R21" s="30"/>
      <c r="T21" s="30"/>
    </row>
    <row r="22" spans="1:20" x14ac:dyDescent="0.25">
      <c r="A22" s="45">
        <v>19</v>
      </c>
      <c r="B22" s="91">
        <v>1377</v>
      </c>
      <c r="C22" s="92">
        <v>698</v>
      </c>
      <c r="D22" s="93">
        <v>0.50762527233115473</v>
      </c>
      <c r="E22" s="93">
        <v>1.3589262804697523E-2</v>
      </c>
      <c r="F22" s="94">
        <v>1.4543411772049186E-2</v>
      </c>
      <c r="G22" s="110">
        <v>870</v>
      </c>
      <c r="H22" s="111">
        <v>523</v>
      </c>
      <c r="I22" s="112">
        <f t="shared" si="0"/>
        <v>0.60114942528735638</v>
      </c>
      <c r="J22" s="112">
        <f t="shared" si="1"/>
        <v>1.3680751026056327E-2</v>
      </c>
      <c r="K22" s="113">
        <f t="shared" si="2"/>
        <v>1.3787103917330099E-2</v>
      </c>
      <c r="L22" s="67">
        <f t="shared" si="3"/>
        <v>1721.25</v>
      </c>
      <c r="M22" s="100">
        <f t="shared" si="5"/>
        <v>0.50544662309368193</v>
      </c>
      <c r="N22" s="57">
        <f t="shared" si="4"/>
        <v>872.5</v>
      </c>
      <c r="O22" s="100">
        <f t="shared" si="6"/>
        <v>0.5994269340974212</v>
      </c>
      <c r="P22" s="103">
        <f t="shared" si="7"/>
        <v>3635.8529430122967</v>
      </c>
      <c r="Q22" s="30"/>
      <c r="R22" s="30"/>
      <c r="T22" s="30"/>
    </row>
    <row r="23" spans="1:20" x14ac:dyDescent="0.25">
      <c r="A23" s="45">
        <v>20</v>
      </c>
      <c r="B23" s="91">
        <v>2708</v>
      </c>
      <c r="C23" s="92">
        <v>1988</v>
      </c>
      <c r="D23" s="93">
        <v>0.73365349094939047</v>
      </c>
      <c r="E23" s="93">
        <v>2.6714694562321128E-2</v>
      </c>
      <c r="F23" s="94">
        <v>4.1320766493976653E-2</v>
      </c>
      <c r="G23" s="110">
        <v>1757</v>
      </c>
      <c r="H23" s="111">
        <v>1513</v>
      </c>
      <c r="I23" s="112">
        <f t="shared" si="0"/>
        <v>0.86112692088787701</v>
      </c>
      <c r="J23" s="112">
        <f t="shared" si="1"/>
        <v>2.7628827072162031E-2</v>
      </c>
      <c r="K23" s="113">
        <f t="shared" si="2"/>
        <v>3.9885063531396633E-2</v>
      </c>
      <c r="L23" s="67">
        <f t="shared" si="3"/>
        <v>3385</v>
      </c>
      <c r="M23" s="100">
        <f t="shared" si="5"/>
        <v>0.51905465288035446</v>
      </c>
      <c r="N23" s="57">
        <f t="shared" si="4"/>
        <v>2485</v>
      </c>
      <c r="O23" s="100">
        <f t="shared" si="6"/>
        <v>0.60885311871227366</v>
      </c>
      <c r="P23" s="103">
        <f t="shared" si="7"/>
        <v>10330.191623494164</v>
      </c>
      <c r="Q23" s="30"/>
      <c r="R23" s="30"/>
      <c r="T23" s="30"/>
    </row>
    <row r="24" spans="1:20" x14ac:dyDescent="0.25">
      <c r="A24" s="45">
        <v>21</v>
      </c>
      <c r="B24" s="91">
        <v>4316</v>
      </c>
      <c r="C24" s="92">
        <v>1044</v>
      </c>
      <c r="D24" s="93">
        <v>0.24205889172269882</v>
      </c>
      <c r="E24" s="93">
        <v>4.2563900128293697E-2</v>
      </c>
      <c r="F24" s="94">
        <v>2.1721490543661445E-2</v>
      </c>
      <c r="G24" s="110">
        <v>5408</v>
      </c>
      <c r="H24" s="111">
        <v>3665</v>
      </c>
      <c r="I24" s="112">
        <f t="shared" si="0"/>
        <v>0.67769970414201186</v>
      </c>
      <c r="J24" s="112">
        <f t="shared" si="1"/>
        <v>8.5040806378060482E-2</v>
      </c>
      <c r="K24" s="113">
        <f t="shared" si="2"/>
        <v>9.661517372278168E-2</v>
      </c>
      <c r="L24" s="67">
        <f t="shared" si="3"/>
        <v>5395</v>
      </c>
      <c r="M24" s="100">
        <f t="shared" si="5"/>
        <v>1.0024096385542169</v>
      </c>
      <c r="N24" s="57">
        <f t="shared" si="4"/>
        <v>1305</v>
      </c>
      <c r="O24" s="100">
        <f t="shared" si="6"/>
        <v>2.8084291187739465</v>
      </c>
      <c r="P24" s="157">
        <f t="shared" si="7"/>
        <v>5430.3726359153616</v>
      </c>
      <c r="Q24" s="158"/>
      <c r="R24" s="30"/>
      <c r="T24" s="30"/>
    </row>
    <row r="25" spans="1:20" x14ac:dyDescent="0.25">
      <c r="A25" s="45">
        <v>22</v>
      </c>
      <c r="B25" s="91">
        <v>11322</v>
      </c>
      <c r="C25" s="92">
        <v>4612</v>
      </c>
      <c r="D25" s="93">
        <v>0.40754483611626469</v>
      </c>
      <c r="E25" s="93">
        <v>0.11170433237935458</v>
      </c>
      <c r="F25" s="94">
        <v>9.5978195285354645E-2</v>
      </c>
      <c r="G25" s="110">
        <v>5267</v>
      </c>
      <c r="H25" s="111">
        <v>2077</v>
      </c>
      <c r="I25" s="112">
        <f t="shared" si="0"/>
        <v>0.39434213024492121</v>
      </c>
      <c r="J25" s="112">
        <f t="shared" si="1"/>
        <v>8.2823581211768596E-2</v>
      </c>
      <c r="K25" s="113">
        <f t="shared" si="2"/>
        <v>5.4752992038804238E-2</v>
      </c>
      <c r="L25" s="67">
        <f t="shared" si="3"/>
        <v>14152.5</v>
      </c>
      <c r="M25" s="100">
        <f t="shared" si="5"/>
        <v>0.37216039568980747</v>
      </c>
      <c r="N25" s="57">
        <f t="shared" si="4"/>
        <v>5765</v>
      </c>
      <c r="O25" s="100">
        <f t="shared" si="6"/>
        <v>0.36027753686036429</v>
      </c>
      <c r="P25" s="103">
        <f t="shared" si="7"/>
        <v>23994.54882133866</v>
      </c>
      <c r="Q25" s="30"/>
      <c r="R25" s="30"/>
      <c r="T25" s="30"/>
    </row>
    <row r="26" spans="1:20" x14ac:dyDescent="0.25">
      <c r="A26" s="45">
        <v>23</v>
      </c>
      <c r="B26" s="91">
        <v>16747</v>
      </c>
      <c r="C26" s="92">
        <v>8157</v>
      </c>
      <c r="D26" s="93">
        <v>0.4855680533238112</v>
      </c>
      <c r="E26" s="93">
        <v>0.1658245337017665</v>
      </c>
      <c r="F26" s="94">
        <v>0.16975636144227368</v>
      </c>
      <c r="G26" s="110">
        <v>7990</v>
      </c>
      <c r="H26" s="111">
        <v>4774</v>
      </c>
      <c r="I26" s="112">
        <f t="shared" si="0"/>
        <v>0.59749687108886107</v>
      </c>
      <c r="J26" s="112">
        <f t="shared" si="1"/>
        <v>0.12564275942320696</v>
      </c>
      <c r="K26" s="113">
        <f t="shared" si="2"/>
        <v>0.12585016080560973</v>
      </c>
      <c r="L26" s="67">
        <f t="shared" si="3"/>
        <v>20933.75</v>
      </c>
      <c r="M26" s="100">
        <f t="shared" si="5"/>
        <v>0.38168030094942379</v>
      </c>
      <c r="N26" s="57">
        <f t="shared" si="4"/>
        <v>10196.25</v>
      </c>
      <c r="O26" s="100">
        <f t="shared" si="6"/>
        <v>0.46821135221282334</v>
      </c>
      <c r="P26" s="103">
        <f t="shared" si="7"/>
        <v>42439.090360568422</v>
      </c>
      <c r="Q26" s="30"/>
      <c r="R26" s="30"/>
      <c r="T26" s="30"/>
    </row>
    <row r="27" spans="1:20" ht="15.75" thickBot="1" x14ac:dyDescent="0.3">
      <c r="A27" s="46">
        <v>24</v>
      </c>
      <c r="B27" s="95">
        <v>4228</v>
      </c>
      <c r="C27" s="96">
        <v>2313</v>
      </c>
      <c r="D27" s="97">
        <v>0.54706717123935666</v>
      </c>
      <c r="E27" s="97">
        <v>4.1725056745287675E-2</v>
      </c>
      <c r="F27" s="98">
        <v>4.812433680793958E-2</v>
      </c>
      <c r="G27" s="114">
        <v>3091</v>
      </c>
      <c r="H27" s="115">
        <v>2505</v>
      </c>
      <c r="I27" s="116">
        <f t="shared" si="0"/>
        <v>0.81041734066645099</v>
      </c>
      <c r="J27" s="116">
        <f t="shared" si="1"/>
        <v>4.8605978645448397E-2</v>
      </c>
      <c r="K27" s="117">
        <f t="shared" si="2"/>
        <v>6.6035746296198655E-2</v>
      </c>
      <c r="L27" s="82">
        <f t="shared" si="3"/>
        <v>5285</v>
      </c>
      <c r="M27" s="101">
        <f t="shared" si="5"/>
        <v>0.58486281929990536</v>
      </c>
      <c r="N27" s="58">
        <f t="shared" si="4"/>
        <v>2891.25</v>
      </c>
      <c r="O27" s="101">
        <f t="shared" si="6"/>
        <v>0.86640726329442286</v>
      </c>
      <c r="P27" s="104">
        <f t="shared" si="7"/>
        <v>12031.084201984895</v>
      </c>
      <c r="Q27" s="30"/>
      <c r="R27" s="30"/>
    </row>
    <row r="28" spans="1:20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4">
        <f>SUM(F4:F27)</f>
        <v>0.99999999999999989</v>
      </c>
      <c r="G28" s="32">
        <f>SUM(G4:G27)</f>
        <v>63593</v>
      </c>
      <c r="H28" s="33">
        <f>SUM(H4:H27)</f>
        <v>37934</v>
      </c>
      <c r="I28" s="62">
        <f t="shared" si="0"/>
        <v>0.59651219473841466</v>
      </c>
      <c r="J28" s="62">
        <f>SUM(J4:J27)</f>
        <v>1.0000000000000002</v>
      </c>
      <c r="K28" s="34">
        <f>SUM(K4:K27)</f>
        <v>1</v>
      </c>
      <c r="L28" s="105">
        <f>SUM(L4:L27)</f>
        <v>126627.5</v>
      </c>
      <c r="M28" s="63">
        <f t="shared" si="5"/>
        <v>0.50220528716116164</v>
      </c>
      <c r="N28" s="59">
        <f>SUM(N4:N27)</f>
        <v>60085</v>
      </c>
      <c r="O28" s="63">
        <f t="shared" si="6"/>
        <v>0.63133893650661566</v>
      </c>
      <c r="P28" s="60">
        <f>SUM(P4:P27)</f>
        <v>249999.99999999997</v>
      </c>
      <c r="Q28" s="42"/>
      <c r="R28" s="42"/>
      <c r="S28" s="30"/>
    </row>
    <row r="29" spans="1:20" x14ac:dyDescent="0.25">
      <c r="G29" s="30"/>
      <c r="H29" s="30"/>
      <c r="N29" s="43"/>
      <c r="O29" s="43"/>
    </row>
    <row r="30" spans="1:20" x14ac:dyDescent="0.25">
      <c r="G30" s="30"/>
      <c r="H30" s="30"/>
    </row>
  </sheetData>
  <mergeCells count="4">
    <mergeCell ref="B2:F2"/>
    <mergeCell ref="L2:P2"/>
    <mergeCell ref="G2:K2"/>
    <mergeCell ref="B1:P1"/>
  </mergeCells>
  <conditionalFormatting sqref="O4:O28 M4:M28">
    <cfRule type="cellIs" dxfId="17" priority="3" operator="greaterThan">
      <formula>100</formula>
    </cfRule>
  </conditionalFormatting>
  <conditionalFormatting sqref="O4:O28">
    <cfRule type="cellIs" dxfId="15" priority="2" operator="greaterThan">
      <formula>1</formula>
    </cfRule>
  </conditionalFormatting>
  <conditionalFormatting sqref="M4:M28">
    <cfRule type="cellIs" dxfId="13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All Employers</vt:lpstr>
      <vt:lpstr>Level 1 Employers</vt:lpstr>
      <vt:lpstr>Summary</vt:lpstr>
      <vt:lpstr>Retention</vt:lpstr>
      <vt:lpstr>Region 1</vt:lpstr>
      <vt:lpstr>Sheet2</vt:lpstr>
      <vt:lpstr>10% Stretch</vt:lpstr>
      <vt:lpstr>25% Stretch</vt:lpstr>
      <vt:lpstr>'10% Stretch'!Print_Area</vt:lpstr>
      <vt:lpstr>'25% Stretch'!Print_Area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cartera</cp:lastModifiedBy>
  <cp:lastPrinted>2013-10-28T16:00:45Z</cp:lastPrinted>
  <dcterms:created xsi:type="dcterms:W3CDTF">2013-08-16T13:25:02Z</dcterms:created>
  <dcterms:modified xsi:type="dcterms:W3CDTF">2015-04-01T13:07:43Z</dcterms:modified>
</cp:coreProperties>
</file>