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12\"/>
    </mc:Choice>
  </mc:AlternateContent>
  <xr:revisionPtr revIDLastSave="0" documentId="13_ncr:1_{B8CA4A91-F752-484A-9676-43450E4D8F9C}" xr6:coauthVersionLast="45" xr6:coauthVersionMax="45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J41" i="8"/>
  <c r="H41" i="8"/>
  <c r="F41" i="8" l="1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B62" i="5" s="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B62" i="11" s="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M126" i="14" s="1"/>
  <c r="K101" i="14"/>
  <c r="L101" i="14"/>
  <c r="K76" i="14"/>
  <c r="L76" i="14"/>
  <c r="K51" i="14"/>
  <c r="L51" i="14"/>
  <c r="K26" i="14"/>
  <c r="L26" i="14"/>
  <c r="M26" i="14" s="1"/>
  <c r="D62" i="11" l="1"/>
  <c r="D62" i="5"/>
  <c r="F62" i="1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N61" i="11" l="1"/>
  <c r="N61" i="2"/>
  <c r="N61" i="4"/>
  <c r="N61" i="5"/>
  <c r="N61" i="3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G10" i="7" s="1"/>
</calcChain>
</file>

<file path=xl/sharedStrings.xml><?xml version="1.0" encoding="utf-8"?>
<sst xmlns="http://schemas.openxmlformats.org/spreadsheetml/2006/main" count="430" uniqueCount="129">
  <si>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</si>
  <si>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</si>
  <si>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</si>
  <si>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</si>
  <si>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</si>
  <si>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</si>
  <si>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</si>
  <si>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</si>
  <si>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</si>
  <si>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</si>
  <si>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</si>
  <si>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</si>
  <si>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</si>
  <si>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</si>
  <si>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</si>
  <si>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</si>
  <si>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</si>
  <si>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</si>
  <si>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</si>
  <si>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</si>
  <si>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</si>
  <si>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</si>
  <si>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</si>
  <si>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</si>
  <si>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</si>
  <si>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</si>
  <si>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</si>
  <si>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</si>
  <si>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</si>
  <si>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</si>
  <si>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</si>
  <si>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</si>
  <si>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</si>
  <si>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</si>
  <si>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</si>
  <si>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</si>
  <si>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</si>
  <si>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</si>
  <si>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</si>
  <si>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</si>
  <si>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</si>
  <si>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</si>
  <si>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</si>
  <si>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</si>
  <si>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</si>
  <si>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</si>
  <si>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</si>
  <si>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</si>
  <si>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</si>
  <si>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</si>
  <si>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</si>
  <si>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</si>
  <si>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</si>
  <si>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</si>
  <si>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</si>
  <si>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</si>
  <si>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</si>
  <si>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</si>
  <si>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</si>
  <si>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</si>
  <si>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</si>
  <si>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</si>
  <si>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</si>
  <si>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</si>
  <si>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</si>
  <si>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</si>
  <si>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</si>
  <si>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</si>
  <si>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</si>
  <si>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</si>
  <si>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</si>
  <si>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</si>
  <si>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</si>
  <si>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</si>
  <si>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</si>
  <si>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</si>
  <si>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</si>
  <si>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</si>
  <si>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</si>
  <si>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</si>
  <si>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</si>
  <si>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</si>
  <si>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</si>
  <si>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</si>
  <si>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</si>
  <si>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</si>
  <si>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</si>
  <si>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</si>
  <si>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</si>
  <si>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</si>
  <si>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</si>
  <si>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</si>
  <si>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</si>
  <si>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</si>
  <si>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</si>
  <si>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</si>
  <si>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</si>
  <si>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</si>
  <si>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</si>
  <si>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</si>
  <si>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</si>
  <si>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</si>
  <si>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</si>
  <si>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</si>
  <si>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</si>
  <si>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</si>
  <si>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</si>
  <si>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</si>
  <si>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</si>
  <si>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</si>
  <si>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Jul-Sep 2018</t>
  </si>
  <si>
    <t>Oct-Dec 2018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</si>
  <si>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</si>
  <si>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</si>
  <si>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</si>
  <si>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</si>
  <si>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</si>
  <si>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</si>
  <si>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</si>
  <si>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</si>
  <si>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</si>
  <si>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</si>
  <si>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</si>
  <si>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</si>
  <si>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</si>
  <si>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Apr - Jun 2021</t>
  </si>
  <si>
    <t>Apr-Jun 2021</t>
  </si>
  <si>
    <t>Oct-Dec 2020</t>
  </si>
  <si>
    <t>Jan-Mar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</si>
</sst>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Apr - Jun 2021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106284</c:v>
                </c:pt>
                <c:pt idx="1">
                  <c:v>92647</c:v>
                </c:pt>
                <c:pt idx="2">
                  <c:v>46508</c:v>
                </c:pt>
                <c:pt idx="3">
                  <c:v>12728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3944</c:v>
                </c:pt>
                <c:pt idx="1">
                  <c:v>4990</c:v>
                </c:pt>
                <c:pt idx="2">
                  <c:v>4367</c:v>
                </c:pt>
                <c:pt idx="3">
                  <c:v>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3.7108125399872044E-2</c:v>
                </c:pt>
                <c:pt idx="1">
                  <c:v>5.3860351657366135E-2</c:v>
                </c:pt>
                <c:pt idx="2">
                  <c:v>9.3897824030274357E-2</c:v>
                </c:pt>
                <c:pt idx="3">
                  <c:v>0.20757385292269012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5.4363851121246344E-2</c:v>
                </c:pt>
                <c:pt idx="1">
                  <c:v>8.7234590142838755E-2</c:v>
                </c:pt>
                <c:pt idx="2">
                  <c:v>7.8588410948010737E-2</c:v>
                </c:pt>
                <c:pt idx="3">
                  <c:v>6.2787191702345771E-2</c:v>
                </c:pt>
                <c:pt idx="4">
                  <c:v>5.6002067868076481E-2</c:v>
                </c:pt>
                <c:pt idx="5">
                  <c:v>5.7978665527538553E-2</c:v>
                </c:pt>
                <c:pt idx="6">
                  <c:v>7.6435513404385189E-2</c:v>
                </c:pt>
                <c:pt idx="7">
                  <c:v>7.6056886494730774E-2</c:v>
                </c:pt>
                <c:pt idx="8">
                  <c:v>6.9334529492807023E-2</c:v>
                </c:pt>
                <c:pt idx="9">
                  <c:v>6.2904428091099404E-2</c:v>
                </c:pt>
                <c:pt idx="10">
                  <c:v>6.3945706401636035E-2</c:v>
                </c:pt>
                <c:pt idx="11">
                  <c:v>6.1754600704195348E-2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Jul-Sep 2018</c:v>
                </c:pt>
                <c:pt idx="1">
                  <c:v>Oct-Dec 2018</c:v>
                </c:pt>
                <c:pt idx="2">
                  <c:v>Jan-Mar 2019</c:v>
                </c:pt>
                <c:pt idx="3">
                  <c:v>Apr-Jun 2019</c:v>
                </c:pt>
                <c:pt idx="4">
                  <c:v>Jul-Sep 2019</c:v>
                </c:pt>
                <c:pt idx="5">
                  <c:v>Oct-Dec 2019</c:v>
                </c:pt>
                <c:pt idx="6">
                  <c:v>Jan-Mar 2020</c:v>
                </c:pt>
                <c:pt idx="7">
                  <c:v>Apr-Jun 2020</c:v>
                </c:pt>
                <c:pt idx="8">
                  <c:v>Jul-Sep 2020</c:v>
                </c:pt>
                <c:pt idx="9">
                  <c:v>Oct-Dec 2020</c:v>
                </c:pt>
                <c:pt idx="10">
                  <c:v>Jan-Mar 2021</c:v>
                </c:pt>
                <c:pt idx="11">
                  <c:v>Apr-Jun 2021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6.0685542338182893E-2</c:v>
                </c:pt>
                <c:pt idx="1">
                  <c:v>6.734302260543322E-2</c:v>
                </c:pt>
                <c:pt idx="2">
                  <c:v>7.8588410948010737E-2</c:v>
                </c:pt>
                <c:pt idx="3">
                  <c:v>7.0651570315355433E-2</c:v>
                </c:pt>
                <c:pt idx="4">
                  <c:v>6.5768554031477466E-2</c:v>
                </c:pt>
                <c:pt idx="5">
                  <c:v>6.3817913942036009E-2</c:v>
                </c:pt>
                <c:pt idx="6">
                  <c:v>7.6435513404385189E-2</c:v>
                </c:pt>
                <c:pt idx="7">
                  <c:v>7.6249616620926719E-2</c:v>
                </c:pt>
                <c:pt idx="8">
                  <c:v>6.8003328824996448E-2</c:v>
                </c:pt>
                <c:pt idx="9">
                  <c:v>7.1177577912570594E-2</c:v>
                </c:pt>
                <c:pt idx="10">
                  <c:v>6.3945706401636035E-2</c:v>
                </c:pt>
                <c:pt idx="11">
                  <c:v>6.2842883044469999E-2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Apr - Jun 2021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03</c:v>
                  </c:pt>
                  <c:pt idx="3">
                    <c:v>19</c:v>
                  </c:pt>
                  <c:pt idx="4">
                    <c:v>04</c:v>
                  </c:pt>
                  <c:pt idx="5">
                    <c:v>07</c:v>
                  </c:pt>
                  <c:pt idx="6">
                    <c:v>09</c:v>
                  </c:pt>
                  <c:pt idx="7">
                    <c:v>16</c:v>
                  </c:pt>
                  <c:pt idx="8">
                    <c:v>01</c:v>
                  </c:pt>
                  <c:pt idx="9">
                    <c:v>17</c:v>
                  </c:pt>
                  <c:pt idx="10">
                    <c:v>11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08</c:v>
                  </c:pt>
                  <c:pt idx="14">
                    <c:v>22</c:v>
                  </c:pt>
                  <c:pt idx="15">
                    <c:v>05</c:v>
                  </c:pt>
                  <c:pt idx="16">
                    <c:v>02</c:v>
                  </c:pt>
                  <c:pt idx="17">
                    <c:v>23</c:v>
                  </c:pt>
                  <c:pt idx="18">
                    <c:v>18</c:v>
                  </c:pt>
                  <c:pt idx="19">
                    <c:v>15</c:v>
                  </c:pt>
                  <c:pt idx="20">
                    <c:v>21</c:v>
                  </c:pt>
                  <c:pt idx="21">
                    <c:v>12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0.12448132780082988</c:v>
                </c:pt>
                <c:pt idx="1">
                  <c:v>0.10353535353535354</c:v>
                </c:pt>
                <c:pt idx="2">
                  <c:v>8.137044967880086E-2</c:v>
                </c:pt>
                <c:pt idx="3">
                  <c:v>7.600434310532031E-2</c:v>
                </c:pt>
                <c:pt idx="4">
                  <c:v>6.9571865443425071E-2</c:v>
                </c:pt>
                <c:pt idx="5">
                  <c:v>5.9405940594059403E-2</c:v>
                </c:pt>
                <c:pt idx="6">
                  <c:v>5.8518518518518518E-2</c:v>
                </c:pt>
                <c:pt idx="7">
                  <c:v>5.3394355453852023E-2</c:v>
                </c:pt>
                <c:pt idx="8">
                  <c:v>5.1660516605166053E-2</c:v>
                </c:pt>
                <c:pt idx="9">
                  <c:v>5.012028869286287E-2</c:v>
                </c:pt>
                <c:pt idx="10">
                  <c:v>4.5931758530183726E-2</c:v>
                </c:pt>
                <c:pt idx="11">
                  <c:v>4.5393858477970631E-2</c:v>
                </c:pt>
                <c:pt idx="12">
                  <c:v>4.3496801705756927E-2</c:v>
                </c:pt>
                <c:pt idx="13">
                  <c:v>4.1699346405228759E-2</c:v>
                </c:pt>
                <c:pt idx="14">
                  <c:v>4.0368491874547149E-2</c:v>
                </c:pt>
                <c:pt idx="15">
                  <c:v>4.0133779264214048E-2</c:v>
                </c:pt>
                <c:pt idx="16">
                  <c:v>4.011627906976744E-2</c:v>
                </c:pt>
                <c:pt idx="17">
                  <c:v>3.7550628132079357E-2</c:v>
                </c:pt>
                <c:pt idx="18">
                  <c:v>3.1436438733363929E-2</c:v>
                </c:pt>
                <c:pt idx="19">
                  <c:v>2.6572438162544169E-2</c:v>
                </c:pt>
                <c:pt idx="20">
                  <c:v>2.5110240078392944E-2</c:v>
                </c:pt>
                <c:pt idx="21">
                  <c:v>2.4210094378334018E-2</c:v>
                </c:pt>
                <c:pt idx="22">
                  <c:v>2.1562322678267448E-2</c:v>
                </c:pt>
                <c:pt idx="23">
                  <c:v>2.0242357477278986E-2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Apr - Jun 2021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03</c:v>
                  </c:pt>
                  <c:pt idx="1">
                    <c:v>13</c:v>
                  </c:pt>
                  <c:pt idx="2">
                    <c:v>19</c:v>
                  </c:pt>
                  <c:pt idx="3">
                    <c:v>06</c:v>
                  </c:pt>
                  <c:pt idx="4">
                    <c:v>01</c:v>
                  </c:pt>
                  <c:pt idx="5">
                    <c:v>04</c:v>
                  </c:pt>
                  <c:pt idx="6">
                    <c:v>10</c:v>
                  </c:pt>
                  <c:pt idx="7">
                    <c:v>02</c:v>
                  </c:pt>
                  <c:pt idx="8">
                    <c:v>09</c:v>
                  </c:pt>
                  <c:pt idx="9">
                    <c:v>07</c:v>
                  </c:pt>
                  <c:pt idx="10">
                    <c:v>08</c:v>
                  </c:pt>
                  <c:pt idx="11">
                    <c:v>11</c:v>
                  </c:pt>
                  <c:pt idx="12">
                    <c:v>17</c:v>
                  </c:pt>
                  <c:pt idx="13">
                    <c:v>20</c:v>
                  </c:pt>
                  <c:pt idx="14">
                    <c:v>16</c:v>
                  </c:pt>
                  <c:pt idx="15">
                    <c:v>22</c:v>
                  </c:pt>
                  <c:pt idx="16">
                    <c:v>05</c:v>
                  </c:pt>
                  <c:pt idx="17">
                    <c:v>23</c:v>
                  </c:pt>
                  <c:pt idx="18">
                    <c:v>18</c:v>
                  </c:pt>
                  <c:pt idx="19">
                    <c:v>15</c:v>
                  </c:pt>
                  <c:pt idx="20">
                    <c:v>21</c:v>
                  </c:pt>
                  <c:pt idx="21">
                    <c:v>12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0.17101449275362318</c:v>
                </c:pt>
                <c:pt idx="1">
                  <c:v>0.14443988510463684</c:v>
                </c:pt>
                <c:pt idx="2">
                  <c:v>0.14195183776932827</c:v>
                </c:pt>
                <c:pt idx="3">
                  <c:v>0.12977099236641221</c:v>
                </c:pt>
                <c:pt idx="4">
                  <c:v>0.10097087378640776</c:v>
                </c:pt>
                <c:pt idx="5">
                  <c:v>8.5867620751341675E-2</c:v>
                </c:pt>
                <c:pt idx="6">
                  <c:v>8.5432098765432105E-2</c:v>
                </c:pt>
                <c:pt idx="7">
                  <c:v>7.4238578680203046E-2</c:v>
                </c:pt>
                <c:pt idx="8">
                  <c:v>7.1536144578313254E-2</c:v>
                </c:pt>
                <c:pt idx="9">
                  <c:v>6.9284064665127015E-2</c:v>
                </c:pt>
                <c:pt idx="10">
                  <c:v>6.923606331727461E-2</c:v>
                </c:pt>
                <c:pt idx="11">
                  <c:v>6.5079365079365084E-2</c:v>
                </c:pt>
                <c:pt idx="12">
                  <c:v>6.470070422535211E-2</c:v>
                </c:pt>
                <c:pt idx="13">
                  <c:v>6.3572542901716073E-2</c:v>
                </c:pt>
                <c:pt idx="14">
                  <c:v>5.9419014084507039E-2</c:v>
                </c:pt>
                <c:pt idx="15">
                  <c:v>5.6049713659071528E-2</c:v>
                </c:pt>
                <c:pt idx="16">
                  <c:v>5.4417788180222353E-2</c:v>
                </c:pt>
                <c:pt idx="17">
                  <c:v>5.0848903677160655E-2</c:v>
                </c:pt>
                <c:pt idx="18">
                  <c:v>4.1051784276898311E-2</c:v>
                </c:pt>
                <c:pt idx="19">
                  <c:v>3.6142771445710861E-2</c:v>
                </c:pt>
                <c:pt idx="20">
                  <c:v>3.5703876420868551E-2</c:v>
                </c:pt>
                <c:pt idx="21">
                  <c:v>3.5083137459737096E-2</c:v>
                </c:pt>
                <c:pt idx="22">
                  <c:v>3.3616135745157677E-2</c:v>
                </c:pt>
                <c:pt idx="23">
                  <c:v>2.9449978345604158E-2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Apr - Jun 2021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04</c:v>
                  </c:pt>
                  <c:pt idx="3">
                    <c:v>13</c:v>
                  </c:pt>
                  <c:pt idx="4">
                    <c:v>19</c:v>
                  </c:pt>
                  <c:pt idx="5">
                    <c:v>07</c:v>
                  </c:pt>
                  <c:pt idx="6">
                    <c:v>01</c:v>
                  </c:pt>
                  <c:pt idx="7">
                    <c:v>10</c:v>
                  </c:pt>
                  <c:pt idx="8">
                    <c:v>02</c:v>
                  </c:pt>
                  <c:pt idx="9">
                    <c:v>17</c:v>
                  </c:pt>
                  <c:pt idx="10">
                    <c:v>20</c:v>
                  </c:pt>
                  <c:pt idx="11">
                    <c:v>09</c:v>
                  </c:pt>
                  <c:pt idx="12">
                    <c:v>05</c:v>
                  </c:pt>
                  <c:pt idx="13">
                    <c:v>08</c:v>
                  </c:pt>
                  <c:pt idx="14">
                    <c:v>16</c:v>
                  </c:pt>
                  <c:pt idx="15">
                    <c:v>22</c:v>
                  </c:pt>
                  <c:pt idx="16">
                    <c:v>11</c:v>
                  </c:pt>
                  <c:pt idx="17">
                    <c:v>23</c:v>
                  </c:pt>
                  <c:pt idx="18">
                    <c:v>18</c:v>
                  </c:pt>
                  <c:pt idx="19">
                    <c:v>15</c:v>
                  </c:pt>
                  <c:pt idx="20">
                    <c:v>21</c:v>
                  </c:pt>
                  <c:pt idx="21">
                    <c:v>24</c:v>
                  </c:pt>
                  <c:pt idx="22">
                    <c:v>12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0.32653061224489793</c:v>
                </c:pt>
                <c:pt idx="1">
                  <c:v>0.23030303030303031</c:v>
                </c:pt>
                <c:pt idx="2">
                  <c:v>0.22261484098939929</c:v>
                </c:pt>
                <c:pt idx="3">
                  <c:v>0.2221269296740995</c:v>
                </c:pt>
                <c:pt idx="4">
                  <c:v>0.20303030303030303</c:v>
                </c:pt>
                <c:pt idx="5">
                  <c:v>0.17989417989417988</c:v>
                </c:pt>
                <c:pt idx="6">
                  <c:v>0.16697936210131331</c:v>
                </c:pt>
                <c:pt idx="7">
                  <c:v>0.14352941176470588</c:v>
                </c:pt>
                <c:pt idx="8">
                  <c:v>0.12749003984063745</c:v>
                </c:pt>
                <c:pt idx="9">
                  <c:v>0.126890756302521</c:v>
                </c:pt>
                <c:pt idx="10">
                  <c:v>0.12377049180327869</c:v>
                </c:pt>
                <c:pt idx="11">
                  <c:v>0.1111111111111111</c:v>
                </c:pt>
                <c:pt idx="12">
                  <c:v>0.10935856992639327</c:v>
                </c:pt>
                <c:pt idx="13">
                  <c:v>0.10884170921795217</c:v>
                </c:pt>
                <c:pt idx="14">
                  <c:v>0.10344827586206896</c:v>
                </c:pt>
                <c:pt idx="15">
                  <c:v>0.10086313193588163</c:v>
                </c:pt>
                <c:pt idx="16">
                  <c:v>9.8109810981098111E-2</c:v>
                </c:pt>
                <c:pt idx="17">
                  <c:v>8.3924554421180131E-2</c:v>
                </c:pt>
                <c:pt idx="18">
                  <c:v>7.9539221064179919E-2</c:v>
                </c:pt>
                <c:pt idx="19">
                  <c:v>7.1311475409836067E-2</c:v>
                </c:pt>
                <c:pt idx="20">
                  <c:v>6.7064083457526083E-2</c:v>
                </c:pt>
                <c:pt idx="21">
                  <c:v>6.3444108761329304E-2</c:v>
                </c:pt>
                <c:pt idx="22">
                  <c:v>6.3379168642326539E-2</c:v>
                </c:pt>
                <c:pt idx="23">
                  <c:v>5.6587473002159827E-2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Apr - Jun 2021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09</c:v>
                  </c:pt>
                  <c:pt idx="3">
                    <c:v>19</c:v>
                  </c:pt>
                  <c:pt idx="4">
                    <c:v>13</c:v>
                  </c:pt>
                  <c:pt idx="5">
                    <c:v>04</c:v>
                  </c:pt>
                  <c:pt idx="6">
                    <c:v>10</c:v>
                  </c:pt>
                  <c:pt idx="7">
                    <c:v>07</c:v>
                  </c:pt>
                  <c:pt idx="8">
                    <c:v>01</c:v>
                  </c:pt>
                  <c:pt idx="9">
                    <c:v>02</c:v>
                  </c:pt>
                  <c:pt idx="10">
                    <c:v>20</c:v>
                  </c:pt>
                  <c:pt idx="11">
                    <c:v>08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16</c:v>
                  </c:pt>
                  <c:pt idx="15">
                    <c:v>18</c:v>
                  </c:pt>
                  <c:pt idx="16">
                    <c:v>22</c:v>
                  </c:pt>
                  <c:pt idx="17">
                    <c:v>05</c:v>
                  </c:pt>
                  <c:pt idx="18">
                    <c:v>14</c:v>
                  </c:pt>
                  <c:pt idx="19">
                    <c:v>23</c:v>
                  </c:pt>
                  <c:pt idx="20">
                    <c:v>12</c:v>
                  </c:pt>
                  <c:pt idx="21">
                    <c:v>15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0.56818181818181823</c:v>
                </c:pt>
                <c:pt idx="1">
                  <c:v>0.48888888888888887</c:v>
                </c:pt>
                <c:pt idx="2">
                  <c:v>0.41477272727272729</c:v>
                </c:pt>
                <c:pt idx="3">
                  <c:v>0.41095890410958902</c:v>
                </c:pt>
                <c:pt idx="4">
                  <c:v>0.41082802547770703</c:v>
                </c:pt>
                <c:pt idx="5">
                  <c:v>0.38793103448275862</c:v>
                </c:pt>
                <c:pt idx="6">
                  <c:v>0.3858695652173913</c:v>
                </c:pt>
                <c:pt idx="7">
                  <c:v>0.37254901960784315</c:v>
                </c:pt>
                <c:pt idx="8">
                  <c:v>0.33201581027667987</c:v>
                </c:pt>
                <c:pt idx="9">
                  <c:v>0.32727272727272727</c:v>
                </c:pt>
                <c:pt idx="10">
                  <c:v>0.28464419475655428</c:v>
                </c:pt>
                <c:pt idx="11">
                  <c:v>0.27187206020696142</c:v>
                </c:pt>
                <c:pt idx="12">
                  <c:v>0.27067669172932329</c:v>
                </c:pt>
                <c:pt idx="13">
                  <c:v>0.27067669172932329</c:v>
                </c:pt>
                <c:pt idx="14">
                  <c:v>0.25333333333333335</c:v>
                </c:pt>
                <c:pt idx="15">
                  <c:v>0.21545667447306791</c:v>
                </c:pt>
                <c:pt idx="16">
                  <c:v>0.2071307300509338</c:v>
                </c:pt>
                <c:pt idx="17">
                  <c:v>0.19607843137254902</c:v>
                </c:pt>
                <c:pt idx="18">
                  <c:v>0.18819776714513556</c:v>
                </c:pt>
                <c:pt idx="19">
                  <c:v>0.17694704049844237</c:v>
                </c:pt>
                <c:pt idx="20">
                  <c:v>0.16167664670658682</c:v>
                </c:pt>
                <c:pt idx="21">
                  <c:v>0.15132743362831858</c:v>
                </c:pt>
                <c:pt idx="22">
                  <c:v>0.15121412803532008</c:v>
                </c:pt>
                <c:pt idx="23">
                  <c:v>0.13677811550151975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Apr - Jun 2021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13</c:v>
                  </c:pt>
                  <c:pt idx="1">
                    <c:v>06</c:v>
                  </c:pt>
                  <c:pt idx="2">
                    <c:v>19</c:v>
                  </c:pt>
                  <c:pt idx="3">
                    <c:v>03</c:v>
                  </c:pt>
                  <c:pt idx="4">
                    <c:v>09</c:v>
                  </c:pt>
                  <c:pt idx="5">
                    <c:v>04</c:v>
                  </c:pt>
                  <c:pt idx="6">
                    <c:v>01</c:v>
                  </c:pt>
                  <c:pt idx="7">
                    <c:v>07</c:v>
                  </c:pt>
                  <c:pt idx="8">
                    <c:v>08</c:v>
                  </c:pt>
                  <c:pt idx="9">
                    <c:v>10</c:v>
                  </c:pt>
                  <c:pt idx="10">
                    <c:v>02</c:v>
                  </c:pt>
                  <c:pt idx="11">
                    <c:v>05</c:v>
                  </c:pt>
                  <c:pt idx="12">
                    <c:v>22</c:v>
                  </c:pt>
                  <c:pt idx="13">
                    <c:v>17</c:v>
                  </c:pt>
                  <c:pt idx="14">
                    <c:v>23</c:v>
                  </c:pt>
                  <c:pt idx="15">
                    <c:v>20</c:v>
                  </c:pt>
                  <c:pt idx="16">
                    <c:v>16</c:v>
                  </c:pt>
                  <c:pt idx="17">
                    <c:v>11</c:v>
                  </c:pt>
                  <c:pt idx="18">
                    <c:v>21</c:v>
                  </c:pt>
                  <c:pt idx="19">
                    <c:v>15</c:v>
                  </c:pt>
                  <c:pt idx="20">
                    <c:v>12</c:v>
                  </c:pt>
                  <c:pt idx="21">
                    <c:v>18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5.5967001031217774E-2</c:v>
                </c:pt>
                <c:pt idx="1">
                  <c:v>5.5677655677655681E-2</c:v>
                </c:pt>
                <c:pt idx="2">
                  <c:v>4.4888721237268954E-2</c:v>
                </c:pt>
                <c:pt idx="3">
                  <c:v>4.3685464654487687E-2</c:v>
                </c:pt>
                <c:pt idx="4">
                  <c:v>3.800125971026664E-2</c:v>
                </c:pt>
                <c:pt idx="5">
                  <c:v>3.4143817899637871E-2</c:v>
                </c:pt>
                <c:pt idx="6">
                  <c:v>3.1212484993997598E-2</c:v>
                </c:pt>
                <c:pt idx="7">
                  <c:v>3.0438010393466965E-2</c:v>
                </c:pt>
                <c:pt idx="8">
                  <c:v>3.0239301532676927E-2</c:v>
                </c:pt>
                <c:pt idx="9">
                  <c:v>2.7699472974629245E-2</c:v>
                </c:pt>
                <c:pt idx="10">
                  <c:v>2.7324171382376718E-2</c:v>
                </c:pt>
                <c:pt idx="11">
                  <c:v>2.5899280575539568E-2</c:v>
                </c:pt>
                <c:pt idx="12">
                  <c:v>2.567676619470325E-2</c:v>
                </c:pt>
                <c:pt idx="13">
                  <c:v>2.54865158549837E-2</c:v>
                </c:pt>
                <c:pt idx="14">
                  <c:v>2.4598122774840869E-2</c:v>
                </c:pt>
                <c:pt idx="15">
                  <c:v>2.4097331240188383E-2</c:v>
                </c:pt>
                <c:pt idx="16">
                  <c:v>2.08803611738149E-2</c:v>
                </c:pt>
                <c:pt idx="17">
                  <c:v>2.0859940400170286E-2</c:v>
                </c:pt>
                <c:pt idx="18">
                  <c:v>1.9991922455573505E-2</c:v>
                </c:pt>
                <c:pt idx="19">
                  <c:v>1.9645060263832212E-2</c:v>
                </c:pt>
                <c:pt idx="20">
                  <c:v>1.8335786585255049E-2</c:v>
                </c:pt>
                <c:pt idx="21">
                  <c:v>1.627620221948212E-2</c:v>
                </c:pt>
                <c:pt idx="22">
                  <c:v>1.2552816179185298E-2</c:v>
                </c:pt>
                <c:pt idx="23">
                  <c:v>9.0780324491372653E-3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L16" sqref="L16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125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106284</v>
      </c>
      <c r="D6" s="51"/>
      <c r="E6" s="58">
        <f>'5-9'!$D$3</f>
        <v>3944</v>
      </c>
      <c r="F6" s="51"/>
      <c r="G6" s="59">
        <f>E6/C6</f>
        <v>3.7108125399872044E-2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92647</v>
      </c>
      <c r="D7" s="51"/>
      <c r="E7" s="58">
        <f>'10-25'!$D$3</f>
        <v>4990</v>
      </c>
      <c r="F7" s="51"/>
      <c r="G7" s="59">
        <f>E7/C7</f>
        <v>5.3860351657366135E-2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46508</v>
      </c>
      <c r="D8" s="51"/>
      <c r="E8" s="58">
        <f>'26-99'!$D$3</f>
        <v>4367</v>
      </c>
      <c r="F8" s="51"/>
      <c r="G8" s="59">
        <f>E8/C8</f>
        <v>9.3897824030274357E-2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12728</v>
      </c>
      <c r="D9" s="51"/>
      <c r="E9" s="61">
        <f>'100+'!$D$3</f>
        <v>2642</v>
      </c>
      <c r="F9" s="51"/>
      <c r="G9" s="62">
        <f>E9/C9</f>
        <v>0.20757385292269012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258167</v>
      </c>
      <c r="D10" s="1"/>
      <c r="E10" s="54">
        <f>SUM(E6:E9)</f>
        <v>15943</v>
      </c>
      <c r="F10" s="1"/>
      <c r="G10" s="63">
        <f>E10/C10</f>
        <v>6.1754600704195348E-2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114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523178</v>
      </c>
      <c r="D38" s="45"/>
      <c r="E38" s="48">
        <f>'0-4'!$D$3</f>
        <v>11113</v>
      </c>
      <c r="F38" s="45"/>
      <c r="G38" s="49">
        <f>E38/C38</f>
        <v>2.1241336600545131E-2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T40" sqref="T40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ht="27.95" customHeight="1" x14ac:dyDescent="0.3">
      <c r="D30" s="90" t="s">
        <v>110</v>
      </c>
      <c r="E30" s="91"/>
      <c r="F30" s="92">
        <v>5.4363851121246344E-2</v>
      </c>
      <c r="G30" s="93"/>
      <c r="H30" s="94">
        <v>231974</v>
      </c>
      <c r="I30" s="95"/>
      <c r="J30" s="94">
        <v>12611</v>
      </c>
      <c r="K30" s="95"/>
      <c r="L30" s="92">
        <v>6.0685542338182893E-2</v>
      </c>
      <c r="M30" s="93"/>
      <c r="N30" s="3"/>
      <c r="O30" s="12"/>
      <c r="P30" s="29"/>
    </row>
    <row r="31" spans="1:16" s="2" customFormat="1" ht="27.95" customHeight="1" x14ac:dyDescent="0.3">
      <c r="A31" s="13"/>
      <c r="B31" s="13"/>
      <c r="C31" s="13"/>
      <c r="D31" s="90" t="s">
        <v>111</v>
      </c>
      <c r="E31" s="91"/>
      <c r="F31" s="92">
        <v>8.7234590142838755E-2</v>
      </c>
      <c r="G31" s="93"/>
      <c r="H31" s="94">
        <v>233130</v>
      </c>
      <c r="I31" s="95"/>
      <c r="J31" s="94">
        <v>20337</v>
      </c>
      <c r="K31" s="95"/>
      <c r="L31" s="92">
        <v>6.734302260543322E-2</v>
      </c>
      <c r="M31" s="93"/>
    </row>
    <row r="32" spans="1:16" s="2" customFormat="1" ht="27.95" customHeight="1" x14ac:dyDescent="0.3">
      <c r="A32" s="31"/>
      <c r="B32" s="31"/>
      <c r="C32" s="31"/>
      <c r="D32" s="90" t="s">
        <v>112</v>
      </c>
      <c r="E32" s="91"/>
      <c r="F32" s="92">
        <v>7.8588410948010737E-2</v>
      </c>
      <c r="G32" s="93"/>
      <c r="H32" s="94">
        <v>246474</v>
      </c>
      <c r="I32" s="95"/>
      <c r="J32" s="94">
        <v>19370</v>
      </c>
      <c r="K32" s="95"/>
      <c r="L32" s="92">
        <v>7.8588410948010737E-2</v>
      </c>
      <c r="M32" s="93"/>
    </row>
    <row r="33" spans="1:16" s="2" customFormat="1" ht="27.95" customHeight="1" x14ac:dyDescent="0.3">
      <c r="A33" s="13"/>
      <c r="B33" s="13"/>
      <c r="C33" s="13"/>
      <c r="D33" s="90" t="s">
        <v>113</v>
      </c>
      <c r="E33" s="91"/>
      <c r="F33" s="92">
        <v>6.2787191702345771E-2</v>
      </c>
      <c r="G33" s="93"/>
      <c r="H33" s="94">
        <v>248745</v>
      </c>
      <c r="I33" s="95"/>
      <c r="J33" s="94">
        <v>15618</v>
      </c>
      <c r="K33" s="95"/>
      <c r="L33" s="92">
        <v>7.0651570315355433E-2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115</v>
      </c>
      <c r="E34" s="91"/>
      <c r="F34" s="92">
        <v>5.6002067868076481E-2</v>
      </c>
      <c r="G34" s="93"/>
      <c r="H34" s="94">
        <v>247598</v>
      </c>
      <c r="I34" s="95"/>
      <c r="J34" s="94">
        <v>13866</v>
      </c>
      <c r="K34" s="95"/>
      <c r="L34" s="92">
        <v>6.5768554031477466E-2</v>
      </c>
      <c r="M34" s="93"/>
    </row>
    <row r="35" spans="1:16" s="2" customFormat="1" ht="27.95" customHeight="1" x14ac:dyDescent="0.3">
      <c r="A35" s="13"/>
      <c r="B35" s="13"/>
      <c r="C35" s="13"/>
      <c r="D35" s="90" t="s">
        <v>117</v>
      </c>
      <c r="E35" s="91"/>
      <c r="F35" s="92">
        <v>5.7978665527538553E-2</v>
      </c>
      <c r="G35" s="93"/>
      <c r="H35" s="94">
        <v>248143</v>
      </c>
      <c r="I35" s="95"/>
      <c r="J35" s="94">
        <v>14387</v>
      </c>
      <c r="K35" s="95"/>
      <c r="L35" s="92">
        <v>6.3817913942036009E-2</v>
      </c>
      <c r="M35" s="93"/>
    </row>
    <row r="36" spans="1:16" ht="27.95" customHeight="1" x14ac:dyDescent="0.3">
      <c r="D36" s="90" t="s">
        <v>122</v>
      </c>
      <c r="E36" s="91"/>
      <c r="F36" s="92">
        <v>7.6435513404385189E-2</v>
      </c>
      <c r="G36" s="93"/>
      <c r="H36" s="94">
        <v>255588</v>
      </c>
      <c r="I36" s="95"/>
      <c r="J36" s="94">
        <v>19536</v>
      </c>
      <c r="K36" s="95"/>
      <c r="L36" s="92">
        <v>7.6435513404385189E-2</v>
      </c>
      <c r="M36" s="93"/>
      <c r="N36" s="3"/>
      <c r="O36" s="12"/>
      <c r="P36" s="29"/>
    </row>
    <row r="37" spans="1:16" s="2" customFormat="1" ht="27.95" customHeight="1" x14ac:dyDescent="0.3">
      <c r="A37" s="13"/>
      <c r="B37" s="13"/>
      <c r="C37" s="13"/>
      <c r="D37" s="90" t="s">
        <v>123</v>
      </c>
      <c r="E37" s="91"/>
      <c r="F37" s="92">
        <v>7.6056886494730774E-2</v>
      </c>
      <c r="G37" s="93"/>
      <c r="H37" s="94">
        <v>246526</v>
      </c>
      <c r="I37" s="95"/>
      <c r="J37" s="94">
        <v>18750</v>
      </c>
      <c r="K37" s="95"/>
      <c r="L37" s="92">
        <v>7.6249616620926719E-2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124</v>
      </c>
      <c r="E38" s="91"/>
      <c r="F38" s="92">
        <v>6.9334529492807023E-2</v>
      </c>
      <c r="G38" s="93"/>
      <c r="H38" s="94">
        <v>249688</v>
      </c>
      <c r="I38" s="95"/>
      <c r="J38" s="94">
        <v>17312</v>
      </c>
      <c r="K38" s="95"/>
      <c r="L38" s="92">
        <v>6.8003328824996448E-2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127</v>
      </c>
      <c r="E39" s="91"/>
      <c r="F39" s="92">
        <v>6.2904428091099404E-2</v>
      </c>
      <c r="G39" s="93"/>
      <c r="H39" s="94">
        <v>252208</v>
      </c>
      <c r="I39" s="95"/>
      <c r="J39" s="94">
        <v>15865</v>
      </c>
      <c r="K39" s="95"/>
      <c r="L39" s="92">
        <v>7.1177577912570594E-2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128</v>
      </c>
      <c r="E40" s="91"/>
      <c r="F40" s="92">
        <v>6.3945706401636035E-2</v>
      </c>
      <c r="G40" s="93"/>
      <c r="H40" s="94">
        <v>254763</v>
      </c>
      <c r="I40" s="95"/>
      <c r="J40" s="94">
        <v>16291</v>
      </c>
      <c r="K40" s="95"/>
      <c r="L40" s="92">
        <v>6.3945706401636035E-2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126</v>
      </c>
      <c r="E41" s="91"/>
      <c r="F41" s="92">
        <f t="shared" ref="F37:F41" si="0">J41/H41</f>
        <v>6.1754600704195348E-2</v>
      </c>
      <c r="G41" s="93"/>
      <c r="H41" s="94">
        <f>Summary!C10</f>
        <v>258167</v>
      </c>
      <c r="I41" s="95"/>
      <c r="J41" s="94">
        <f>Summary!E10</f>
        <v>15943</v>
      </c>
      <c r="K41" s="95"/>
      <c r="L41" s="92">
        <f>(J40+J41)/(H40+H41)</f>
        <v>6.2842883044469999E-2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39:E39"/>
    <mergeCell ref="F39:G39"/>
    <mergeCell ref="H39:I39"/>
    <mergeCell ref="J39:K39"/>
    <mergeCell ref="L39:M39"/>
    <mergeCell ref="L41:M41"/>
    <mergeCell ref="D41:E41"/>
    <mergeCell ref="F41:G41"/>
    <mergeCell ref="H41:I41"/>
    <mergeCell ref="J41:K41"/>
    <mergeCell ref="D30:E30"/>
    <mergeCell ref="F30:G30"/>
    <mergeCell ref="H30:I30"/>
    <mergeCell ref="J30:K30"/>
    <mergeCell ref="L30:M30"/>
    <mergeCell ref="J35:K35"/>
    <mergeCell ref="L35:M35"/>
    <mergeCell ref="J34:K34"/>
    <mergeCell ref="L34:M34"/>
    <mergeCell ref="F33:G33"/>
    <mergeCell ref="L33:M33"/>
    <mergeCell ref="J32:K32"/>
    <mergeCell ref="L32:M32"/>
    <mergeCell ref="D33:E33"/>
    <mergeCell ref="J31:K31"/>
    <mergeCell ref="L31:M31"/>
    <mergeCell ref="J33:K33"/>
    <mergeCell ref="D32:E32"/>
    <mergeCell ref="F32:G32"/>
    <mergeCell ref="H32:I32"/>
    <mergeCell ref="D29:E29"/>
    <mergeCell ref="F29:G29"/>
    <mergeCell ref="H29:I29"/>
    <mergeCell ref="L29:M29"/>
    <mergeCell ref="J29:K29"/>
    <mergeCell ref="F35:G35"/>
    <mergeCell ref="H35:I35"/>
    <mergeCell ref="D31:E31"/>
    <mergeCell ref="F31:G31"/>
    <mergeCell ref="H31:I31"/>
    <mergeCell ref="D34:E34"/>
    <mergeCell ref="F34:G34"/>
    <mergeCell ref="H34:I34"/>
    <mergeCell ref="D35:E35"/>
    <mergeCell ref="H33:I33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V17" sqref="V17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97" t="s">
        <v>43</v>
      </c>
      <c r="B3" s="97"/>
      <c r="C3" s="97"/>
      <c r="D3" s="8">
        <f>$K$64</f>
        <v>3944</v>
      </c>
    </row>
    <row r="4" spans="1:4" ht="18" customHeight="1" x14ac:dyDescent="0.25">
      <c r="A4" s="97" t="s">
        <v>45</v>
      </c>
      <c r="B4" s="97"/>
      <c r="C4" s="97"/>
      <c r="D4" s="8">
        <f>$L$62</f>
        <v>106284</v>
      </c>
    </row>
    <row r="5" spans="1:4" ht="18" customHeight="1" x14ac:dyDescent="0.25">
      <c r="B5" s="9"/>
      <c r="C5" s="10" t="s">
        <v>44</v>
      </c>
      <c r="D5" s="15">
        <f>$K$65</f>
        <v>3.7108125399872044E-2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119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0.12448132780082988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si="1"/>
        <v>0.10353535353535354</v>
      </c>
    </row>
    <row r="11" spans="1:4" ht="18" customHeight="1" x14ac:dyDescent="0.25">
      <c r="A11" s="74">
        <v>3</v>
      </c>
      <c r="B11" s="74" t="str">
        <f t="shared" si="0"/>
        <v>03</v>
      </c>
      <c r="C11" s="75">
        <f t="shared" si="1"/>
        <v>8.137044967880086E-2</v>
      </c>
    </row>
    <row r="12" spans="1:4" ht="18" customHeight="1" x14ac:dyDescent="0.25">
      <c r="A12" s="74">
        <v>4</v>
      </c>
      <c r="B12" s="74" t="str">
        <f t="shared" si="0"/>
        <v>19</v>
      </c>
      <c r="C12" s="75">
        <f t="shared" si="1"/>
        <v>7.600434310532031E-2</v>
      </c>
    </row>
    <row r="13" spans="1:4" ht="18" customHeight="1" x14ac:dyDescent="0.25">
      <c r="A13" s="74">
        <v>5</v>
      </c>
      <c r="B13" s="74" t="str">
        <f t="shared" si="0"/>
        <v>04</v>
      </c>
      <c r="C13" s="75">
        <f t="shared" si="1"/>
        <v>6.9571865443425071E-2</v>
      </c>
    </row>
    <row r="14" spans="1:4" ht="18" customHeight="1" x14ac:dyDescent="0.25">
      <c r="A14" s="74">
        <v>6</v>
      </c>
      <c r="B14" s="74" t="str">
        <f t="shared" si="0"/>
        <v>07</v>
      </c>
      <c r="C14" s="75">
        <f t="shared" si="1"/>
        <v>5.9405940594059403E-2</v>
      </c>
    </row>
    <row r="15" spans="1:4" ht="18" customHeight="1" x14ac:dyDescent="0.25">
      <c r="A15" s="74">
        <v>7</v>
      </c>
      <c r="B15" s="74" t="str">
        <f t="shared" si="0"/>
        <v>09</v>
      </c>
      <c r="C15" s="75">
        <f t="shared" si="1"/>
        <v>5.8518518518518518E-2</v>
      </c>
    </row>
    <row r="16" spans="1:4" ht="18" customHeight="1" x14ac:dyDescent="0.25">
      <c r="A16" s="74">
        <v>8</v>
      </c>
      <c r="B16" s="74" t="str">
        <f t="shared" si="0"/>
        <v>16</v>
      </c>
      <c r="C16" s="75">
        <f t="shared" si="1"/>
        <v>5.3394355453852023E-2</v>
      </c>
    </row>
    <row r="17" spans="1:9" ht="18" customHeight="1" x14ac:dyDescent="0.25">
      <c r="A17" s="74">
        <v>9</v>
      </c>
      <c r="B17" s="74" t="str">
        <f t="shared" si="0"/>
        <v>01</v>
      </c>
      <c r="C17" s="75">
        <f t="shared" si="1"/>
        <v>5.1660516605166053E-2</v>
      </c>
    </row>
    <row r="18" spans="1:9" ht="18" customHeight="1" x14ac:dyDescent="0.25">
      <c r="A18" s="74">
        <v>10</v>
      </c>
      <c r="B18" s="74" t="str">
        <f t="shared" si="0"/>
        <v>17</v>
      </c>
      <c r="C18" s="75">
        <f t="shared" si="1"/>
        <v>5.012028869286287E-2</v>
      </c>
    </row>
    <row r="19" spans="1:9" ht="18" customHeight="1" x14ac:dyDescent="0.25">
      <c r="A19" s="74">
        <v>11</v>
      </c>
      <c r="B19" s="74" t="str">
        <f t="shared" si="0"/>
        <v>11</v>
      </c>
      <c r="C19" s="75">
        <f t="shared" si="1"/>
        <v>4.5931758530183726E-2</v>
      </c>
    </row>
    <row r="20" spans="1:9" ht="18" customHeight="1" x14ac:dyDescent="0.25">
      <c r="A20" s="74">
        <v>12</v>
      </c>
      <c r="B20" s="74" t="str">
        <f t="shared" si="0"/>
        <v>20</v>
      </c>
      <c r="C20" s="75">
        <f t="shared" si="1"/>
        <v>4.5393858477970631E-2</v>
      </c>
    </row>
    <row r="21" spans="1:9" ht="18" customHeight="1" x14ac:dyDescent="0.25">
      <c r="A21" s="74">
        <v>13</v>
      </c>
      <c r="B21" s="74" t="str">
        <f t="shared" si="0"/>
        <v>10</v>
      </c>
      <c r="C21" s="75">
        <f t="shared" si="1"/>
        <v>4.3496801705756927E-2</v>
      </c>
    </row>
    <row r="22" spans="1:9" ht="18" customHeight="1" x14ac:dyDescent="0.25">
      <c r="A22" s="74">
        <v>14</v>
      </c>
      <c r="B22" s="74" t="str">
        <f t="shared" si="0"/>
        <v>08</v>
      </c>
      <c r="C22" s="75">
        <f t="shared" si="1"/>
        <v>4.1699346405228759E-2</v>
      </c>
    </row>
    <row r="23" spans="1:9" ht="18" customHeight="1" x14ac:dyDescent="0.25">
      <c r="A23" s="74">
        <v>15</v>
      </c>
      <c r="B23" s="74" t="str">
        <f t="shared" si="0"/>
        <v>22</v>
      </c>
      <c r="C23" s="75">
        <f t="shared" si="1"/>
        <v>4.0368491874547149E-2</v>
      </c>
    </row>
    <row r="24" spans="1:9" ht="18" customHeight="1" x14ac:dyDescent="0.25">
      <c r="A24" s="74">
        <v>16</v>
      </c>
      <c r="B24" s="74" t="str">
        <f t="shared" si="0"/>
        <v>05</v>
      </c>
      <c r="C24" s="75">
        <f t="shared" si="1"/>
        <v>4.0133779264214048E-2</v>
      </c>
    </row>
    <row r="25" spans="1:9" ht="18" customHeight="1" x14ac:dyDescent="0.25">
      <c r="A25" s="74">
        <v>17</v>
      </c>
      <c r="B25" s="74" t="str">
        <f t="shared" si="0"/>
        <v>02</v>
      </c>
      <c r="C25" s="75">
        <f t="shared" si="1"/>
        <v>4.011627906976744E-2</v>
      </c>
    </row>
    <row r="26" spans="1:9" ht="18" customHeight="1" x14ac:dyDescent="0.25">
      <c r="A26" s="74">
        <v>18</v>
      </c>
      <c r="B26" s="74" t="str">
        <f t="shared" si="0"/>
        <v>23</v>
      </c>
      <c r="C26" s="75">
        <f t="shared" si="1"/>
        <v>3.7550628132079357E-2</v>
      </c>
    </row>
    <row r="27" spans="1:9" ht="18" customHeight="1" x14ac:dyDescent="0.25">
      <c r="A27" s="74">
        <v>19</v>
      </c>
      <c r="B27" s="74" t="str">
        <f t="shared" si="0"/>
        <v>18</v>
      </c>
      <c r="C27" s="75">
        <f t="shared" si="1"/>
        <v>3.1436438733363929E-2</v>
      </c>
    </row>
    <row r="28" spans="1:9" ht="18" customHeight="1" x14ac:dyDescent="0.25">
      <c r="A28" s="74">
        <v>20</v>
      </c>
      <c r="B28" s="74" t="str">
        <f t="shared" si="0"/>
        <v>15</v>
      </c>
      <c r="C28" s="75">
        <f t="shared" si="1"/>
        <v>2.6572438162544169E-2</v>
      </c>
    </row>
    <row r="29" spans="1:9" ht="18" customHeight="1" x14ac:dyDescent="0.25">
      <c r="A29" s="74">
        <v>21</v>
      </c>
      <c r="B29" s="74" t="str">
        <f t="shared" si="0"/>
        <v>21</v>
      </c>
      <c r="C29" s="75">
        <f t="shared" si="1"/>
        <v>2.5110240078392944E-2</v>
      </c>
      <c r="I29" s="6"/>
    </row>
    <row r="30" spans="1:9" ht="18" customHeight="1" x14ac:dyDescent="0.25">
      <c r="A30" s="74">
        <v>22</v>
      </c>
      <c r="B30" s="74" t="str">
        <f t="shared" si="0"/>
        <v>12</v>
      </c>
      <c r="C30" s="75">
        <f t="shared" si="1"/>
        <v>2.4210094378334018E-2</v>
      </c>
    </row>
    <row r="31" spans="1:9" ht="18" customHeight="1" x14ac:dyDescent="0.25">
      <c r="A31" s="74">
        <v>23</v>
      </c>
      <c r="B31" s="74" t="str">
        <f t="shared" si="0"/>
        <v>14</v>
      </c>
      <c r="C31" s="75">
        <f t="shared" si="1"/>
        <v>2.1562322678267448E-2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2.0242357477278986E-2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119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120</v>
      </c>
      <c r="K36" s="99"/>
      <c r="L36" s="98" t="s">
        <v>121</v>
      </c>
      <c r="M36" s="99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2056</v>
      </c>
      <c r="C37" s="78">
        <f>VLOOKUP('5-9'!$A37, Data!$B$27:$J$51, 3, FALSE)</f>
        <v>31</v>
      </c>
      <c r="D37" s="78">
        <f>VLOOKUP('5-9'!$A37, Data!$B$27:$J$51, 4, FALSE)</f>
        <v>1</v>
      </c>
      <c r="E37" s="78">
        <f>VLOOKUP('5-9'!$A37, Data!$B$27:$J$51, 5, FALSE)</f>
        <v>6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68</v>
      </c>
      <c r="I37" s="78">
        <f>VLOOKUP('5-9'!$A37, Data!$B$27:$J$51, 9, FALSE)</f>
        <v>6</v>
      </c>
      <c r="J37" s="100">
        <f t="shared" ref="J37:J62" si="2">SUM(C37:I37)</f>
        <v>112</v>
      </c>
      <c r="K37" s="101"/>
      <c r="L37" s="100">
        <f t="shared" ref="L37:L62" si="3">SUM(B37:I37)</f>
        <v>2168</v>
      </c>
      <c r="M37" s="101"/>
      <c r="N37" s="75">
        <f t="shared" ref="N37:N62" si="4">J37/L37</f>
        <v>5.1660516605166053E-2</v>
      </c>
      <c r="O37" s="74">
        <f>RANK(N37,$N$37:$N$60)</f>
        <v>9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1651</v>
      </c>
      <c r="C38" s="78">
        <f>VLOOKUP('5-9'!$A38, Data!$B$27:$J$51, 3, FALSE)</f>
        <v>26</v>
      </c>
      <c r="D38" s="78">
        <f>VLOOKUP('5-9'!$A38, Data!$B$27:$J$51, 4, FALSE)</f>
        <v>2</v>
      </c>
      <c r="E38" s="78">
        <f>VLOOKUP('5-9'!$A38, Data!$B$27:$J$51, 5, FALSE)</f>
        <v>5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30</v>
      </c>
      <c r="I38" s="78">
        <f>VLOOKUP('5-9'!$A38, Data!$B$27:$J$51, 9, FALSE)</f>
        <v>6</v>
      </c>
      <c r="J38" s="100">
        <f t="shared" si="2"/>
        <v>69</v>
      </c>
      <c r="K38" s="101"/>
      <c r="L38" s="100">
        <f t="shared" si="3"/>
        <v>1720</v>
      </c>
      <c r="M38" s="101"/>
      <c r="N38" s="75">
        <f t="shared" si="4"/>
        <v>4.011627906976744E-2</v>
      </c>
      <c r="O38" s="74">
        <f t="shared" ref="O38:O60" si="5">RANK(N38,$N$37:$N$60)</f>
        <v>17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429</v>
      </c>
      <c r="C39" s="78">
        <f>VLOOKUP('5-9'!$A39, Data!$B$27:$J$51, 3, FALSE)</f>
        <v>20</v>
      </c>
      <c r="D39" s="78">
        <f>VLOOKUP('5-9'!$A39, Data!$B$27:$J$51, 4, FALSE)</f>
        <v>0</v>
      </c>
      <c r="E39" s="78">
        <f>VLOOKUP('5-9'!$A39, Data!$B$27:$J$51, 5, FALSE)</f>
        <v>7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11</v>
      </c>
      <c r="I39" s="78">
        <f>VLOOKUP('5-9'!$A39, Data!$B$27:$J$51, 9, FALSE)</f>
        <v>0</v>
      </c>
      <c r="J39" s="100">
        <f t="shared" si="2"/>
        <v>38</v>
      </c>
      <c r="K39" s="101"/>
      <c r="L39" s="100">
        <f t="shared" si="3"/>
        <v>467</v>
      </c>
      <c r="M39" s="101"/>
      <c r="N39" s="75">
        <f t="shared" si="4"/>
        <v>8.137044967880086E-2</v>
      </c>
      <c r="O39" s="74">
        <f t="shared" si="5"/>
        <v>3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1217</v>
      </c>
      <c r="C40" s="78">
        <f>VLOOKUP('5-9'!$A40, Data!$B$27:$J$51, 3, FALSE)</f>
        <v>36</v>
      </c>
      <c r="D40" s="78">
        <f>VLOOKUP('5-9'!$A40, Data!$B$27:$J$51, 4, FALSE)</f>
        <v>1</v>
      </c>
      <c r="E40" s="78">
        <f>VLOOKUP('5-9'!$A40, Data!$B$27:$J$51, 5, FALSE)</f>
        <v>5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44</v>
      </c>
      <c r="I40" s="78">
        <f>VLOOKUP('5-9'!$A40, Data!$B$27:$J$51, 9, FALSE)</f>
        <v>5</v>
      </c>
      <c r="J40" s="100">
        <f t="shared" si="2"/>
        <v>91</v>
      </c>
      <c r="K40" s="101"/>
      <c r="L40" s="100">
        <f t="shared" si="3"/>
        <v>1308</v>
      </c>
      <c r="M40" s="101"/>
      <c r="N40" s="75">
        <f t="shared" si="4"/>
        <v>6.9571865443425071E-2</v>
      </c>
      <c r="O40" s="74">
        <f t="shared" si="5"/>
        <v>5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1722</v>
      </c>
      <c r="C41" s="78">
        <f>VLOOKUP('5-9'!$A41, Data!$B$27:$J$51, 3, FALSE)</f>
        <v>24</v>
      </c>
      <c r="D41" s="78">
        <f>VLOOKUP('5-9'!$A41, Data!$B$27:$J$51, 4, FALSE)</f>
        <v>1</v>
      </c>
      <c r="E41" s="78">
        <f>VLOOKUP('5-9'!$A41, Data!$B$27:$J$51, 5, FALSE)</f>
        <v>7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37</v>
      </c>
      <c r="I41" s="78">
        <f>VLOOKUP('5-9'!$A41, Data!$B$27:$J$51, 9, FALSE)</f>
        <v>3</v>
      </c>
      <c r="J41" s="100">
        <f t="shared" si="2"/>
        <v>72</v>
      </c>
      <c r="K41" s="101"/>
      <c r="L41" s="100">
        <f t="shared" si="3"/>
        <v>1794</v>
      </c>
      <c r="M41" s="101"/>
      <c r="N41" s="75">
        <f t="shared" si="4"/>
        <v>4.0133779264214048E-2</v>
      </c>
      <c r="O41" s="74">
        <f t="shared" si="5"/>
        <v>16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422</v>
      </c>
      <c r="C42" s="78">
        <f>VLOOKUP('5-9'!$A42, Data!$B$27:$J$51, 3, FALSE)</f>
        <v>25</v>
      </c>
      <c r="D42" s="78">
        <f>VLOOKUP('5-9'!$A42, Data!$B$27:$J$51, 4, FALSE)</f>
        <v>4</v>
      </c>
      <c r="E42" s="78">
        <f>VLOOKUP('5-9'!$A42, Data!$B$27:$J$51, 5, FALSE)</f>
        <v>10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19</v>
      </c>
      <c r="I42" s="78">
        <f>VLOOKUP('5-9'!$A42, Data!$B$27:$J$51, 9, FALSE)</f>
        <v>2</v>
      </c>
      <c r="J42" s="100">
        <f t="shared" si="2"/>
        <v>60</v>
      </c>
      <c r="K42" s="101"/>
      <c r="L42" s="100">
        <f t="shared" si="3"/>
        <v>482</v>
      </c>
      <c r="M42" s="101"/>
      <c r="N42" s="75">
        <f t="shared" si="4"/>
        <v>0.12448132780082988</v>
      </c>
      <c r="O42" s="74">
        <f t="shared" si="5"/>
        <v>1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475</v>
      </c>
      <c r="C43" s="78">
        <f>VLOOKUP('5-9'!$A43, Data!$B$27:$J$51, 3, FALSE)</f>
        <v>11</v>
      </c>
      <c r="D43" s="78">
        <f>VLOOKUP('5-9'!$A43, Data!$B$27:$J$51, 4, FALSE)</f>
        <v>0</v>
      </c>
      <c r="E43" s="78">
        <f>VLOOKUP('5-9'!$A43, Data!$B$27:$J$51, 5, FALSE)</f>
        <v>6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13</v>
      </c>
      <c r="I43" s="78">
        <f>VLOOKUP('5-9'!$A43, Data!$B$27:$J$51, 9, FALSE)</f>
        <v>0</v>
      </c>
      <c r="J43" s="100">
        <f t="shared" si="2"/>
        <v>30</v>
      </c>
      <c r="K43" s="101"/>
      <c r="L43" s="100">
        <f t="shared" si="3"/>
        <v>505</v>
      </c>
      <c r="M43" s="101"/>
      <c r="N43" s="75">
        <f t="shared" si="4"/>
        <v>5.9405940594059403E-2</v>
      </c>
      <c r="O43" s="74">
        <f t="shared" si="5"/>
        <v>6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7331</v>
      </c>
      <c r="C44" s="78">
        <f>VLOOKUP('5-9'!$A44, Data!$B$27:$J$51, 3, FALSE)</f>
        <v>75</v>
      </c>
      <c r="D44" s="78">
        <f>VLOOKUP('5-9'!$A44, Data!$B$27:$J$51, 4, FALSE)</f>
        <v>5</v>
      </c>
      <c r="E44" s="78">
        <f>VLOOKUP('5-9'!$A44, Data!$B$27:$J$51, 5, FALSE)</f>
        <v>36</v>
      </c>
      <c r="F44" s="78">
        <f>VLOOKUP('5-9'!$A44, Data!$B$27:$J$51, 6, FALSE)</f>
        <v>1</v>
      </c>
      <c r="G44" s="78">
        <f>VLOOKUP('5-9'!$A44, Data!$B$27:$J$51, 7, FALSE)</f>
        <v>0</v>
      </c>
      <c r="H44" s="78">
        <f>VLOOKUP('5-9'!$A44, Data!$B$27:$J$51, 8, FALSE)</f>
        <v>180</v>
      </c>
      <c r="I44" s="78">
        <f>VLOOKUP('5-9'!$A44, Data!$B$27:$J$51, 9, FALSE)</f>
        <v>22</v>
      </c>
      <c r="J44" s="100">
        <f t="shared" si="2"/>
        <v>319</v>
      </c>
      <c r="K44" s="101"/>
      <c r="L44" s="100">
        <f t="shared" si="3"/>
        <v>7650</v>
      </c>
      <c r="M44" s="101"/>
      <c r="N44" s="75">
        <f t="shared" si="4"/>
        <v>4.1699346405228759E-2</v>
      </c>
      <c r="O44" s="74">
        <f t="shared" si="5"/>
        <v>14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1271</v>
      </c>
      <c r="C45" s="78">
        <f>VLOOKUP('5-9'!$A45, Data!$B$27:$J$51, 3, FALSE)</f>
        <v>26</v>
      </c>
      <c r="D45" s="78">
        <f>VLOOKUP('5-9'!$A45, Data!$B$27:$J$51, 4, FALSE)</f>
        <v>4</v>
      </c>
      <c r="E45" s="78">
        <f>VLOOKUP('5-9'!$A45, Data!$B$27:$J$51, 5, FALSE)</f>
        <v>7</v>
      </c>
      <c r="F45" s="78">
        <f>VLOOKUP('5-9'!$A45, Data!$B$27:$J$51, 6, FALSE)</f>
        <v>1</v>
      </c>
      <c r="G45" s="78">
        <f>VLOOKUP('5-9'!$A45, Data!$B$27:$J$51, 7, FALSE)</f>
        <v>0</v>
      </c>
      <c r="H45" s="78">
        <f>VLOOKUP('5-9'!$A45, Data!$B$27:$J$51, 8, FALSE)</f>
        <v>40</v>
      </c>
      <c r="I45" s="78">
        <f>VLOOKUP('5-9'!$A45, Data!$B$27:$J$51, 9, FALSE)</f>
        <v>1</v>
      </c>
      <c r="J45" s="100">
        <f t="shared" si="2"/>
        <v>79</v>
      </c>
      <c r="K45" s="101"/>
      <c r="L45" s="100">
        <f t="shared" si="3"/>
        <v>1350</v>
      </c>
      <c r="M45" s="101"/>
      <c r="N45" s="75">
        <f t="shared" si="4"/>
        <v>5.8518518518518518E-2</v>
      </c>
      <c r="O45" s="74">
        <f t="shared" si="5"/>
        <v>7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2243</v>
      </c>
      <c r="C46" s="78">
        <f>VLOOKUP('5-9'!$A46, Data!$B$27:$J$51, 3, FALSE)</f>
        <v>45</v>
      </c>
      <c r="D46" s="78">
        <f>VLOOKUP('5-9'!$A46, Data!$B$27:$J$51, 4, FALSE)</f>
        <v>1</v>
      </c>
      <c r="E46" s="78">
        <f>VLOOKUP('5-9'!$A46, Data!$B$27:$J$51, 5, FALSE)</f>
        <v>11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41</v>
      </c>
      <c r="I46" s="78">
        <f>VLOOKUP('5-9'!$A46, Data!$B$27:$J$51, 9, FALSE)</f>
        <v>4</v>
      </c>
      <c r="J46" s="100">
        <f t="shared" si="2"/>
        <v>102</v>
      </c>
      <c r="K46" s="101"/>
      <c r="L46" s="100">
        <f t="shared" si="3"/>
        <v>2345</v>
      </c>
      <c r="M46" s="101"/>
      <c r="N46" s="75">
        <f t="shared" si="4"/>
        <v>4.3496801705756927E-2</v>
      </c>
      <c r="O46" s="74">
        <f t="shared" si="5"/>
        <v>13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2908</v>
      </c>
      <c r="C47" s="78">
        <f>VLOOKUP('5-9'!$A47, Data!$B$27:$J$51, 3, FALSE)</f>
        <v>54</v>
      </c>
      <c r="D47" s="78">
        <f>VLOOKUP('5-9'!$A47, Data!$B$27:$J$51, 4, FALSE)</f>
        <v>2</v>
      </c>
      <c r="E47" s="78">
        <f>VLOOKUP('5-9'!$A47, Data!$B$27:$J$51, 5, FALSE)</f>
        <v>21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57</v>
      </c>
      <c r="I47" s="78">
        <f>VLOOKUP('5-9'!$A47, Data!$B$27:$J$51, 9, FALSE)</f>
        <v>6</v>
      </c>
      <c r="J47" s="100">
        <f t="shared" si="2"/>
        <v>140</v>
      </c>
      <c r="K47" s="101"/>
      <c r="L47" s="100">
        <f t="shared" si="3"/>
        <v>3048</v>
      </c>
      <c r="M47" s="101"/>
      <c r="N47" s="75">
        <f t="shared" si="4"/>
        <v>4.5931758530183726E-2</v>
      </c>
      <c r="O47" s="74">
        <f t="shared" si="5"/>
        <v>11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11890</v>
      </c>
      <c r="C48" s="78">
        <f>VLOOKUP('5-9'!$A48, Data!$B$27:$J$51, 3, FALSE)</f>
        <v>69</v>
      </c>
      <c r="D48" s="78">
        <f>VLOOKUP('5-9'!$A48, Data!$B$27:$J$51, 4, FALSE)</f>
        <v>1</v>
      </c>
      <c r="E48" s="78">
        <f>VLOOKUP('5-9'!$A48, Data!$B$27:$J$51, 5, FALSE)</f>
        <v>36</v>
      </c>
      <c r="F48" s="78">
        <f>VLOOKUP('5-9'!$A48, Data!$B$27:$J$51, 6, FALSE)</f>
        <v>1</v>
      </c>
      <c r="G48" s="78">
        <f>VLOOKUP('5-9'!$A48, Data!$B$27:$J$51, 7, FALSE)</f>
        <v>0</v>
      </c>
      <c r="H48" s="78">
        <f>VLOOKUP('5-9'!$A48, Data!$B$27:$J$51, 8, FALSE)</f>
        <v>179</v>
      </c>
      <c r="I48" s="78">
        <f>VLOOKUP('5-9'!$A48, Data!$B$27:$J$51, 9, FALSE)</f>
        <v>9</v>
      </c>
      <c r="J48" s="100">
        <f t="shared" si="2"/>
        <v>295</v>
      </c>
      <c r="K48" s="101"/>
      <c r="L48" s="100">
        <f t="shared" si="3"/>
        <v>12185</v>
      </c>
      <c r="M48" s="101"/>
      <c r="N48" s="75">
        <f t="shared" si="4"/>
        <v>2.4210094378334018E-2</v>
      </c>
      <c r="O48" s="74">
        <f t="shared" si="5"/>
        <v>22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2485</v>
      </c>
      <c r="C49" s="78">
        <f>VLOOKUP('5-9'!$A49, Data!$B$27:$J$51, 3, FALSE)</f>
        <v>123</v>
      </c>
      <c r="D49" s="78">
        <f>VLOOKUP('5-9'!$A49, Data!$B$27:$J$51, 4, FALSE)</f>
        <v>5</v>
      </c>
      <c r="E49" s="78">
        <f>VLOOKUP('5-9'!$A49, Data!$B$27:$J$51, 5, FALSE)</f>
        <v>34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114</v>
      </c>
      <c r="I49" s="78">
        <f>VLOOKUP('5-9'!$A49, Data!$B$27:$J$51, 9, FALSE)</f>
        <v>11</v>
      </c>
      <c r="J49" s="100">
        <f t="shared" si="2"/>
        <v>287</v>
      </c>
      <c r="K49" s="101"/>
      <c r="L49" s="100">
        <f t="shared" si="3"/>
        <v>2772</v>
      </c>
      <c r="M49" s="101"/>
      <c r="N49" s="75">
        <f t="shared" si="4"/>
        <v>0.10353535353535354</v>
      </c>
      <c r="O49" s="74">
        <f t="shared" si="5"/>
        <v>2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5173</v>
      </c>
      <c r="C50" s="78">
        <f>VLOOKUP('5-9'!$A50, Data!$B$27:$J$51, 3, FALSE)</f>
        <v>29</v>
      </c>
      <c r="D50" s="78">
        <f>VLOOKUP('5-9'!$A50, Data!$B$27:$J$51, 4, FALSE)</f>
        <v>0</v>
      </c>
      <c r="E50" s="78">
        <f>VLOOKUP('5-9'!$A50, Data!$B$27:$J$51, 5, FALSE)</f>
        <v>13</v>
      </c>
      <c r="F50" s="78">
        <f>VLOOKUP('5-9'!$A50, Data!$B$27:$J$51, 6, FALSE)</f>
        <v>1</v>
      </c>
      <c r="G50" s="78">
        <f>VLOOKUP('5-9'!$A50, Data!$B$27:$J$51, 7, FALSE)</f>
        <v>0</v>
      </c>
      <c r="H50" s="78">
        <f>VLOOKUP('5-9'!$A50, Data!$B$27:$J$51, 8, FALSE)</f>
        <v>63</v>
      </c>
      <c r="I50" s="78">
        <f>VLOOKUP('5-9'!$A50, Data!$B$27:$J$51, 9, FALSE)</f>
        <v>8</v>
      </c>
      <c r="J50" s="100">
        <f t="shared" si="2"/>
        <v>114</v>
      </c>
      <c r="K50" s="101"/>
      <c r="L50" s="100">
        <f t="shared" si="3"/>
        <v>5287</v>
      </c>
      <c r="M50" s="101"/>
      <c r="N50" s="75">
        <f t="shared" si="4"/>
        <v>2.1562322678267448E-2</v>
      </c>
      <c r="O50" s="74">
        <f t="shared" si="5"/>
        <v>23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6887</v>
      </c>
      <c r="C51" s="78">
        <f>VLOOKUP('5-9'!$A51, Data!$B$27:$J$51, 3, FALSE)</f>
        <v>31</v>
      </c>
      <c r="D51" s="78">
        <f>VLOOKUP('5-9'!$A51, Data!$B$27:$J$51, 4, FALSE)</f>
        <v>0</v>
      </c>
      <c r="E51" s="78">
        <f>VLOOKUP('5-9'!$A51, Data!$B$27:$J$51, 5, FALSE)</f>
        <v>25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115</v>
      </c>
      <c r="I51" s="78">
        <f>VLOOKUP('5-9'!$A51, Data!$B$27:$J$51, 9, FALSE)</f>
        <v>17</v>
      </c>
      <c r="J51" s="100">
        <f t="shared" si="2"/>
        <v>188</v>
      </c>
      <c r="K51" s="101"/>
      <c r="L51" s="100">
        <f t="shared" si="3"/>
        <v>7075</v>
      </c>
      <c r="M51" s="101"/>
      <c r="N51" s="75">
        <f t="shared" si="4"/>
        <v>2.6572438162544169E-2</v>
      </c>
      <c r="O51" s="74">
        <f t="shared" si="5"/>
        <v>20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2482</v>
      </c>
      <c r="C52" s="78">
        <f>VLOOKUP('5-9'!$A52, Data!$B$27:$J$51, 3, FALSE)</f>
        <v>57</v>
      </c>
      <c r="D52" s="78">
        <f>VLOOKUP('5-9'!$A52, Data!$B$27:$J$51, 4, FALSE)</f>
        <v>6</v>
      </c>
      <c r="E52" s="78">
        <f>VLOOKUP('5-9'!$A52, Data!$B$27:$J$51, 5, FALSE)</f>
        <v>6</v>
      </c>
      <c r="F52" s="78">
        <f>VLOOKUP('5-9'!$A52, Data!$B$27:$J$51, 6, FALSE)</f>
        <v>1</v>
      </c>
      <c r="G52" s="78">
        <f>VLOOKUP('5-9'!$A52, Data!$B$27:$J$51, 7, FALSE)</f>
        <v>0</v>
      </c>
      <c r="H52" s="78">
        <f>VLOOKUP('5-9'!$A52, Data!$B$27:$J$51, 8, FALSE)</f>
        <v>62</v>
      </c>
      <c r="I52" s="78">
        <f>VLOOKUP('5-9'!$A52, Data!$B$27:$J$51, 9, FALSE)</f>
        <v>8</v>
      </c>
      <c r="J52" s="100">
        <f t="shared" si="2"/>
        <v>140</v>
      </c>
      <c r="K52" s="101"/>
      <c r="L52" s="100">
        <f t="shared" si="3"/>
        <v>2622</v>
      </c>
      <c r="M52" s="101"/>
      <c r="N52" s="75">
        <f t="shared" si="4"/>
        <v>5.3394355453852023E-2</v>
      </c>
      <c r="O52" s="74">
        <f t="shared" si="5"/>
        <v>8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2369</v>
      </c>
      <c r="C53" s="78">
        <f>VLOOKUP('5-9'!$A53, Data!$B$27:$J$51, 3, FALSE)</f>
        <v>38</v>
      </c>
      <c r="D53" s="78">
        <f>VLOOKUP('5-9'!$A53, Data!$B$27:$J$51, 4, FALSE)</f>
        <v>0</v>
      </c>
      <c r="E53" s="78">
        <f>VLOOKUP('5-9'!$A53, Data!$B$27:$J$51, 5, FALSE)</f>
        <v>6</v>
      </c>
      <c r="F53" s="78">
        <f>VLOOKUP('5-9'!$A53, Data!$B$27:$J$51, 6, FALSE)</f>
        <v>1</v>
      </c>
      <c r="G53" s="78">
        <f>VLOOKUP('5-9'!$A53, Data!$B$27:$J$51, 7, FALSE)</f>
        <v>0</v>
      </c>
      <c r="H53" s="78">
        <f>VLOOKUP('5-9'!$A53, Data!$B$27:$J$51, 8, FALSE)</f>
        <v>71</v>
      </c>
      <c r="I53" s="78">
        <f>VLOOKUP('5-9'!$A53, Data!$B$27:$J$51, 9, FALSE)</f>
        <v>9</v>
      </c>
      <c r="J53" s="100">
        <f t="shared" si="2"/>
        <v>125</v>
      </c>
      <c r="K53" s="101"/>
      <c r="L53" s="100">
        <f t="shared" si="3"/>
        <v>2494</v>
      </c>
      <c r="M53" s="101"/>
      <c r="N53" s="75">
        <f t="shared" si="4"/>
        <v>5.012028869286287E-2</v>
      </c>
      <c r="O53" s="74">
        <f t="shared" si="5"/>
        <v>10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4221</v>
      </c>
      <c r="C54" s="78">
        <f>VLOOKUP('5-9'!$A54, Data!$B$27:$J$51, 3, FALSE)</f>
        <v>43</v>
      </c>
      <c r="D54" s="78">
        <f>VLOOKUP('5-9'!$A54, Data!$B$27:$J$51, 4, FALSE)</f>
        <v>1</v>
      </c>
      <c r="E54" s="78">
        <f>VLOOKUP('5-9'!$A54, Data!$B$27:$J$51, 5, FALSE)</f>
        <v>13</v>
      </c>
      <c r="F54" s="78">
        <f>VLOOKUP('5-9'!$A54, Data!$B$27:$J$51, 6, FALSE)</f>
        <v>1</v>
      </c>
      <c r="G54" s="78">
        <f>VLOOKUP('5-9'!$A54, Data!$B$27:$J$51, 7, FALSE)</f>
        <v>0</v>
      </c>
      <c r="H54" s="78">
        <f>VLOOKUP('5-9'!$A54, Data!$B$27:$J$51, 8, FALSE)</f>
        <v>73</v>
      </c>
      <c r="I54" s="78">
        <f>VLOOKUP('5-9'!$A54, Data!$B$27:$J$51, 9, FALSE)</f>
        <v>6</v>
      </c>
      <c r="J54" s="100">
        <f t="shared" si="2"/>
        <v>137</v>
      </c>
      <c r="K54" s="101"/>
      <c r="L54" s="100">
        <f t="shared" si="3"/>
        <v>4358</v>
      </c>
      <c r="M54" s="101"/>
      <c r="N54" s="75">
        <f t="shared" si="4"/>
        <v>3.1436438733363929E-2</v>
      </c>
      <c r="O54" s="74">
        <f t="shared" si="5"/>
        <v>19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851</v>
      </c>
      <c r="C55" s="78">
        <f>VLOOKUP('5-9'!$A55, Data!$B$27:$J$51, 3, FALSE)</f>
        <v>39</v>
      </c>
      <c r="D55" s="78">
        <f>VLOOKUP('5-9'!$A55, Data!$B$27:$J$51, 4, FALSE)</f>
        <v>0</v>
      </c>
      <c r="E55" s="78">
        <f>VLOOKUP('5-9'!$A55, Data!$B$27:$J$51, 5, FALSE)</f>
        <v>12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16</v>
      </c>
      <c r="I55" s="78">
        <f>VLOOKUP('5-9'!$A55, Data!$B$27:$J$51, 9, FALSE)</f>
        <v>3</v>
      </c>
      <c r="J55" s="100">
        <f t="shared" si="2"/>
        <v>70</v>
      </c>
      <c r="K55" s="101"/>
      <c r="L55" s="100">
        <f t="shared" si="3"/>
        <v>921</v>
      </c>
      <c r="M55" s="101"/>
      <c r="N55" s="75">
        <f t="shared" si="4"/>
        <v>7.600434310532031E-2</v>
      </c>
      <c r="O55" s="74">
        <f t="shared" si="5"/>
        <v>4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2860</v>
      </c>
      <c r="C56" s="78">
        <f>VLOOKUP('5-9'!$A56, Data!$B$27:$J$51, 3, FALSE)</f>
        <v>39</v>
      </c>
      <c r="D56" s="78">
        <f>VLOOKUP('5-9'!$A56, Data!$B$27:$J$51, 4, FALSE)</f>
        <v>2</v>
      </c>
      <c r="E56" s="78">
        <f>VLOOKUP('5-9'!$A56, Data!$B$27:$J$51, 5, FALSE)</f>
        <v>35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51</v>
      </c>
      <c r="I56" s="78">
        <f>VLOOKUP('5-9'!$A56, Data!$B$27:$J$51, 9, FALSE)</f>
        <v>9</v>
      </c>
      <c r="J56" s="100">
        <f t="shared" si="2"/>
        <v>136</v>
      </c>
      <c r="K56" s="101"/>
      <c r="L56" s="100">
        <f t="shared" si="3"/>
        <v>2996</v>
      </c>
      <c r="M56" s="101"/>
      <c r="N56" s="75">
        <f t="shared" si="4"/>
        <v>4.5393858477970631E-2</v>
      </c>
      <c r="O56" s="74">
        <f t="shared" si="5"/>
        <v>12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7959</v>
      </c>
      <c r="C57" s="78">
        <f>VLOOKUP('5-9'!$A57, Data!$B$27:$J$51, 3, FALSE)</f>
        <v>58</v>
      </c>
      <c r="D57" s="78">
        <f>VLOOKUP('5-9'!$A57, Data!$B$27:$J$51, 4, FALSE)</f>
        <v>2</v>
      </c>
      <c r="E57" s="78">
        <f>VLOOKUP('5-9'!$A57, Data!$B$27:$J$51, 5, FALSE)</f>
        <v>23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113</v>
      </c>
      <c r="I57" s="78">
        <f>VLOOKUP('5-9'!$A57, Data!$B$27:$J$51, 9, FALSE)</f>
        <v>9</v>
      </c>
      <c r="J57" s="100">
        <f t="shared" si="2"/>
        <v>205</v>
      </c>
      <c r="K57" s="101"/>
      <c r="L57" s="100">
        <f t="shared" si="3"/>
        <v>8164</v>
      </c>
      <c r="M57" s="101"/>
      <c r="N57" s="75">
        <f t="shared" si="4"/>
        <v>2.5110240078392944E-2</v>
      </c>
      <c r="O57" s="74">
        <f t="shared" si="5"/>
        <v>21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9271</v>
      </c>
      <c r="C58" s="78">
        <f>VLOOKUP('5-9'!$A58, Data!$B$27:$J$51, 3, FALSE)</f>
        <v>94</v>
      </c>
      <c r="D58" s="78">
        <f>VLOOKUP('5-9'!$A58, Data!$B$27:$J$51, 4, FALSE)</f>
        <v>1</v>
      </c>
      <c r="E58" s="78">
        <f>VLOOKUP('5-9'!$A58, Data!$B$27:$J$51, 5, FALSE)</f>
        <v>31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248</v>
      </c>
      <c r="I58" s="78">
        <f>VLOOKUP('5-9'!$A58, Data!$B$27:$J$51, 9, FALSE)</f>
        <v>16</v>
      </c>
      <c r="J58" s="100">
        <f t="shared" si="2"/>
        <v>390</v>
      </c>
      <c r="K58" s="101"/>
      <c r="L58" s="100">
        <f t="shared" si="3"/>
        <v>9661</v>
      </c>
      <c r="M58" s="101"/>
      <c r="N58" s="75">
        <f t="shared" si="4"/>
        <v>4.0368491874547149E-2</v>
      </c>
      <c r="O58" s="74">
        <f t="shared" si="5"/>
        <v>15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14020</v>
      </c>
      <c r="C59" s="78">
        <f>VLOOKUP('5-9'!$A59, Data!$B$27:$J$51, 3, FALSE)</f>
        <v>113</v>
      </c>
      <c r="D59" s="78">
        <f>VLOOKUP('5-9'!$A59, Data!$B$27:$J$51, 4, FALSE)</f>
        <v>1</v>
      </c>
      <c r="E59" s="78">
        <f>VLOOKUP('5-9'!$A59, Data!$B$27:$J$51, 5, FALSE)</f>
        <v>43</v>
      </c>
      <c r="F59" s="78">
        <f>VLOOKUP('5-9'!$A59, Data!$B$27:$J$51, 6, FALSE)</f>
        <v>0</v>
      </c>
      <c r="G59" s="78">
        <f>VLOOKUP('5-9'!$A59, Data!$B$27:$J$51, 7, FALSE)</f>
        <v>0</v>
      </c>
      <c r="H59" s="78">
        <f>VLOOKUP('5-9'!$A59, Data!$B$27:$J$51, 8, FALSE)</f>
        <v>361</v>
      </c>
      <c r="I59" s="78">
        <f>VLOOKUP('5-9'!$A59, Data!$B$27:$J$51, 9, FALSE)</f>
        <v>29</v>
      </c>
      <c r="J59" s="100">
        <f t="shared" si="2"/>
        <v>547</v>
      </c>
      <c r="K59" s="101"/>
      <c r="L59" s="100">
        <f t="shared" si="3"/>
        <v>14567</v>
      </c>
      <c r="M59" s="101"/>
      <c r="N59" s="75">
        <f t="shared" si="4"/>
        <v>3.7550628132079357E-2</v>
      </c>
      <c r="O59" s="74">
        <f t="shared" si="5"/>
        <v>18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7115</v>
      </c>
      <c r="C60" s="78">
        <f>VLOOKUP('5-9'!$A60, Data!$B$27:$J$51, 3, FALSE)</f>
        <v>41</v>
      </c>
      <c r="D60" s="78">
        <f>VLOOKUP('5-9'!$A60, Data!$B$27:$J$51, 4, FALSE)</f>
        <v>0</v>
      </c>
      <c r="E60" s="78">
        <f>VLOOKUP('5-9'!$A60, Data!$B$27:$J$51, 5, FALSE)</f>
        <v>17</v>
      </c>
      <c r="F60" s="78">
        <f>VLOOKUP('5-9'!$A60, Data!$B$27:$J$51, 6, FALSE)</f>
        <v>5</v>
      </c>
      <c r="G60" s="78">
        <f>VLOOKUP('5-9'!$A60, Data!$B$27:$J$51, 7, FALSE)</f>
        <v>0</v>
      </c>
      <c r="H60" s="78">
        <f>VLOOKUP('5-9'!$A60, Data!$B$27:$J$51, 8, FALSE)</f>
        <v>75</v>
      </c>
      <c r="I60" s="78">
        <f>VLOOKUP('5-9'!$A60, Data!$B$27:$J$51, 9, FALSE)</f>
        <v>9</v>
      </c>
      <c r="J60" s="100">
        <f t="shared" si="2"/>
        <v>147</v>
      </c>
      <c r="K60" s="101"/>
      <c r="L60" s="100">
        <f t="shared" si="3"/>
        <v>7262</v>
      </c>
      <c r="M60" s="101"/>
      <c r="N60" s="75">
        <f t="shared" si="4"/>
        <v>2.0242357477278986E-2</v>
      </c>
      <c r="O60" s="74">
        <f t="shared" si="5"/>
        <v>24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3032</v>
      </c>
      <c r="C61" s="78">
        <f>VLOOKUP('5-9'!$A61, Data!$B$27:$J$51, 3, FALSE)</f>
        <v>13</v>
      </c>
      <c r="D61" s="78">
        <f>VLOOKUP('5-9'!$A61, Data!$B$27:$J$51, 4, FALSE)</f>
        <v>0</v>
      </c>
      <c r="E61" s="78">
        <f>VLOOKUP('5-9'!$A61, Data!$B$27:$J$51, 5, FALSE)</f>
        <v>5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32</v>
      </c>
      <c r="I61" s="78">
        <f>VLOOKUP('5-9'!$A61, Data!$B$27:$J$51, 9, FALSE)</f>
        <v>1</v>
      </c>
      <c r="J61" s="100">
        <f t="shared" ref="J61" si="6">SUM(C61:I61)</f>
        <v>51</v>
      </c>
      <c r="K61" s="101"/>
      <c r="L61" s="100">
        <f t="shared" si="3"/>
        <v>3083</v>
      </c>
      <c r="M61" s="101"/>
      <c r="N61" s="75">
        <f t="shared" si="4"/>
        <v>1.6542328900421666E-2</v>
      </c>
      <c r="O61" s="74" t="s">
        <v>118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102340</v>
      </c>
      <c r="C62" s="86">
        <f t="shared" ref="C62:I62" si="7">SUM(C37:C61)</f>
        <v>1160</v>
      </c>
      <c r="D62" s="86">
        <f t="shared" si="7"/>
        <v>40</v>
      </c>
      <c r="E62" s="86">
        <f t="shared" si="7"/>
        <v>420</v>
      </c>
      <c r="F62" s="86">
        <f t="shared" si="7"/>
        <v>12</v>
      </c>
      <c r="G62" s="86">
        <f t="shared" si="7"/>
        <v>0</v>
      </c>
      <c r="H62" s="86">
        <f t="shared" si="7"/>
        <v>2113</v>
      </c>
      <c r="I62" s="86">
        <f t="shared" si="7"/>
        <v>199</v>
      </c>
      <c r="J62" s="102">
        <f t="shared" si="2"/>
        <v>3944</v>
      </c>
      <c r="K62" s="103"/>
      <c r="L62" s="102">
        <f t="shared" si="3"/>
        <v>106284</v>
      </c>
      <c r="M62" s="103"/>
      <c r="N62" s="87">
        <f t="shared" si="4"/>
        <v>3.7108125399872044E-2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3944</v>
      </c>
    </row>
    <row r="65" spans="3:14" ht="18" customHeight="1" x14ac:dyDescent="0.25">
      <c r="I65" s="2"/>
      <c r="J65" s="7" t="s">
        <v>41</v>
      </c>
      <c r="K65" s="80">
        <f>K64/L62</f>
        <v>3.7108125399872044E-2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V16" sqref="V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4990</v>
      </c>
    </row>
    <row r="4" spans="1:15" ht="18" customHeight="1" x14ac:dyDescent="0.25">
      <c r="A4" s="97" t="s">
        <v>45</v>
      </c>
      <c r="B4" s="97"/>
      <c r="C4" s="97"/>
      <c r="D4" s="8">
        <f>$L$62</f>
        <v>92647</v>
      </c>
    </row>
    <row r="5" spans="1:15" ht="18" customHeight="1" x14ac:dyDescent="0.25">
      <c r="B5" s="9"/>
      <c r="C5" s="10" t="s">
        <v>44</v>
      </c>
      <c r="D5" s="15">
        <f>$N$65</f>
        <v>5.3860351657366135E-2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119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0.17101449275362318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13</v>
      </c>
      <c r="C10" s="75">
        <f t="shared" si="1"/>
        <v>0.14443988510463684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0.14195183776932827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06</v>
      </c>
      <c r="C12" s="75">
        <f t="shared" si="1"/>
        <v>0.12977099236641221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01</v>
      </c>
      <c r="C13" s="75">
        <f t="shared" si="1"/>
        <v>0.10097087378640776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8.5867620751341675E-2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8.5432098765432105E-2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02</v>
      </c>
      <c r="C16" s="75">
        <f t="shared" si="1"/>
        <v>7.4238578680203046E-2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7.1536144578313254E-2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07</v>
      </c>
      <c r="C18" s="75">
        <f t="shared" si="1"/>
        <v>6.9284064665127015E-2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08</v>
      </c>
      <c r="C19" s="75">
        <f t="shared" si="1"/>
        <v>6.923606331727461E-2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11</v>
      </c>
      <c r="C20" s="75">
        <f t="shared" si="1"/>
        <v>6.5079365079365084E-2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6.470070422535211E-2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20</v>
      </c>
      <c r="C22" s="75">
        <f t="shared" si="1"/>
        <v>6.3572542901716073E-2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5.9419014084507039E-2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5.6049713659071528E-2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05</v>
      </c>
      <c r="C25" s="75">
        <f t="shared" si="1"/>
        <v>5.4417788180222353E-2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23</v>
      </c>
      <c r="C26" s="75">
        <f t="shared" si="1"/>
        <v>5.0848903677160655E-2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18</v>
      </c>
      <c r="C27" s="75">
        <f t="shared" si="1"/>
        <v>4.1051784276898311E-2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15</v>
      </c>
      <c r="C28" s="75">
        <f t="shared" si="1"/>
        <v>3.6142771445710861E-2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3.5703876420868551E-2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12</v>
      </c>
      <c r="C30" s="75">
        <f t="shared" si="1"/>
        <v>3.5083137459737096E-2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3.3616135745157677E-2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2.9449978345604158E-2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119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120</v>
      </c>
      <c r="K36" s="99"/>
      <c r="L36" s="98" t="s">
        <v>121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1852</v>
      </c>
      <c r="C37" s="78">
        <f>VLOOKUP('10-25'!$A37, Data!$B$52:$J$76, 3, FALSE)</f>
        <v>68</v>
      </c>
      <c r="D37" s="78">
        <f>VLOOKUP('10-25'!$A37, Data!$B$52:$J$76, 4, FALSE)</f>
        <v>6</v>
      </c>
      <c r="E37" s="78">
        <f>VLOOKUP('10-25'!$A37, Data!$B$52:$J$76, 5, FALSE)</f>
        <v>15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108</v>
      </c>
      <c r="I37" s="78">
        <f>VLOOKUP('10-25'!$A37, Data!$B$52:$J$76, 9, FALSE)</f>
        <v>11</v>
      </c>
      <c r="J37" s="100">
        <f t="shared" ref="J37:J62" si="2">SUM(C37:I37)</f>
        <v>208</v>
      </c>
      <c r="K37" s="101"/>
      <c r="L37" s="100">
        <f t="shared" ref="L37:L62" si="3">SUM(B37:I37)</f>
        <v>2060</v>
      </c>
      <c r="M37" s="101"/>
      <c r="N37" s="75">
        <f t="shared" ref="N37:N62" si="4">J37/L37</f>
        <v>0.10097087378640776</v>
      </c>
      <c r="O37" s="74">
        <f>RANK(N37,$N$37:$N$60)</f>
        <v>5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1459</v>
      </c>
      <c r="C38" s="78">
        <f>VLOOKUP('10-25'!$A38, Data!$B$52:$J$76, 3, FALSE)</f>
        <v>41</v>
      </c>
      <c r="D38" s="78">
        <f>VLOOKUP('10-25'!$A38, Data!$B$52:$J$76, 4, FALSE)</f>
        <v>3</v>
      </c>
      <c r="E38" s="78">
        <f>VLOOKUP('10-25'!$A38, Data!$B$52:$J$76, 5, FALSE)</f>
        <v>18</v>
      </c>
      <c r="F38" s="78">
        <f>VLOOKUP('10-25'!$A38, Data!$B$52:$J$76, 6, FALSE)</f>
        <v>1</v>
      </c>
      <c r="G38" s="78">
        <f>VLOOKUP('10-25'!$A38, Data!$B$52:$J$76, 7, FALSE)</f>
        <v>0</v>
      </c>
      <c r="H38" s="78">
        <f>VLOOKUP('10-25'!$A38, Data!$B$52:$J$76, 8, FALSE)</f>
        <v>46</v>
      </c>
      <c r="I38" s="78">
        <f>VLOOKUP('10-25'!$A38, Data!$B$52:$J$76, 9, FALSE)</f>
        <v>8</v>
      </c>
      <c r="J38" s="100">
        <f t="shared" si="2"/>
        <v>117</v>
      </c>
      <c r="K38" s="101"/>
      <c r="L38" s="100">
        <f t="shared" si="3"/>
        <v>1576</v>
      </c>
      <c r="M38" s="101"/>
      <c r="N38" s="75">
        <f t="shared" si="4"/>
        <v>7.4238578680203046E-2</v>
      </c>
      <c r="O38" s="74">
        <f t="shared" ref="O38:O60" si="5">RANK(N38,$N$37:$N$60)</f>
        <v>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286</v>
      </c>
      <c r="C39" s="78">
        <f>VLOOKUP('10-25'!$A39, Data!$B$52:$J$76, 3, FALSE)</f>
        <v>24</v>
      </c>
      <c r="D39" s="78">
        <f>VLOOKUP('10-25'!$A39, Data!$B$52:$J$76, 4, FALSE)</f>
        <v>1</v>
      </c>
      <c r="E39" s="78">
        <f>VLOOKUP('10-25'!$A39, Data!$B$52:$J$76, 5, FALSE)</f>
        <v>3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27</v>
      </c>
      <c r="I39" s="78">
        <f>VLOOKUP('10-25'!$A39, Data!$B$52:$J$76, 9, FALSE)</f>
        <v>4</v>
      </c>
      <c r="J39" s="100">
        <f t="shared" si="2"/>
        <v>59</v>
      </c>
      <c r="K39" s="101"/>
      <c r="L39" s="100">
        <f t="shared" si="3"/>
        <v>345</v>
      </c>
      <c r="M39" s="101"/>
      <c r="N39" s="75">
        <f t="shared" si="4"/>
        <v>0.17101449275362318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1022</v>
      </c>
      <c r="C40" s="78">
        <f>VLOOKUP('10-25'!$A40, Data!$B$52:$J$76, 3, FALSE)</f>
        <v>42</v>
      </c>
      <c r="D40" s="78">
        <f>VLOOKUP('10-25'!$A40, Data!$B$52:$J$76, 4, FALSE)</f>
        <v>0</v>
      </c>
      <c r="E40" s="78">
        <f>VLOOKUP('10-25'!$A40, Data!$B$52:$J$76, 5, FALSE)</f>
        <v>5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45</v>
      </c>
      <c r="I40" s="78">
        <f>VLOOKUP('10-25'!$A40, Data!$B$52:$J$76, 9, FALSE)</f>
        <v>4</v>
      </c>
      <c r="J40" s="100">
        <f t="shared" si="2"/>
        <v>96</v>
      </c>
      <c r="K40" s="101"/>
      <c r="L40" s="100">
        <f t="shared" si="3"/>
        <v>1118</v>
      </c>
      <c r="M40" s="101"/>
      <c r="N40" s="75">
        <f t="shared" si="4"/>
        <v>8.5867620751341675E-2</v>
      </c>
      <c r="O40" s="74">
        <f t="shared" si="5"/>
        <v>6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1616</v>
      </c>
      <c r="C41" s="78">
        <f>VLOOKUP('10-25'!$A41, Data!$B$52:$J$76, 3, FALSE)</f>
        <v>30</v>
      </c>
      <c r="D41" s="78">
        <f>VLOOKUP('10-25'!$A41, Data!$B$52:$J$76, 4, FALSE)</f>
        <v>5</v>
      </c>
      <c r="E41" s="78">
        <f>VLOOKUP('10-25'!$A41, Data!$B$52:$J$76, 5, FALSE)</f>
        <v>10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44</v>
      </c>
      <c r="I41" s="78">
        <f>VLOOKUP('10-25'!$A41, Data!$B$52:$J$76, 9, FALSE)</f>
        <v>4</v>
      </c>
      <c r="J41" s="100">
        <f t="shared" si="2"/>
        <v>93</v>
      </c>
      <c r="K41" s="101"/>
      <c r="L41" s="100">
        <f t="shared" si="3"/>
        <v>1709</v>
      </c>
      <c r="M41" s="101"/>
      <c r="N41" s="75">
        <f t="shared" si="4"/>
        <v>5.4417788180222353E-2</v>
      </c>
      <c r="O41" s="74">
        <f t="shared" si="5"/>
        <v>17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342</v>
      </c>
      <c r="C42" s="78">
        <f>VLOOKUP('10-25'!$A42, Data!$B$52:$J$76, 3, FALSE)</f>
        <v>27</v>
      </c>
      <c r="D42" s="78">
        <f>VLOOKUP('10-25'!$A42, Data!$B$52:$J$76, 4, FALSE)</f>
        <v>2</v>
      </c>
      <c r="E42" s="78">
        <f>VLOOKUP('10-25'!$A42, Data!$B$52:$J$76, 5, FALSE)</f>
        <v>8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11</v>
      </c>
      <c r="I42" s="78">
        <f>VLOOKUP('10-25'!$A42, Data!$B$52:$J$76, 9, FALSE)</f>
        <v>3</v>
      </c>
      <c r="J42" s="100">
        <f t="shared" si="2"/>
        <v>51</v>
      </c>
      <c r="K42" s="101"/>
      <c r="L42" s="100">
        <f t="shared" si="3"/>
        <v>393</v>
      </c>
      <c r="M42" s="101"/>
      <c r="N42" s="75">
        <f t="shared" si="4"/>
        <v>0.12977099236641221</v>
      </c>
      <c r="O42" s="74">
        <f t="shared" si="5"/>
        <v>4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403</v>
      </c>
      <c r="C43" s="78">
        <f>VLOOKUP('10-25'!$A43, Data!$B$52:$J$76, 3, FALSE)</f>
        <v>8</v>
      </c>
      <c r="D43" s="78">
        <f>VLOOKUP('10-25'!$A43, Data!$B$52:$J$76, 4, FALSE)</f>
        <v>1</v>
      </c>
      <c r="E43" s="78">
        <f>VLOOKUP('10-25'!$A43, Data!$B$52:$J$76, 5, FALSE)</f>
        <v>7</v>
      </c>
      <c r="F43" s="78">
        <f>VLOOKUP('10-25'!$A43, Data!$B$52:$J$76, 6, FALSE)</f>
        <v>1</v>
      </c>
      <c r="G43" s="78">
        <f>VLOOKUP('10-25'!$A43, Data!$B$52:$J$76, 7, FALSE)</f>
        <v>0</v>
      </c>
      <c r="H43" s="78">
        <f>VLOOKUP('10-25'!$A43, Data!$B$52:$J$76, 8, FALSE)</f>
        <v>10</v>
      </c>
      <c r="I43" s="78">
        <f>VLOOKUP('10-25'!$A43, Data!$B$52:$J$76, 9, FALSE)</f>
        <v>3</v>
      </c>
      <c r="J43" s="100">
        <f t="shared" si="2"/>
        <v>30</v>
      </c>
      <c r="K43" s="101"/>
      <c r="L43" s="100">
        <f t="shared" si="3"/>
        <v>433</v>
      </c>
      <c r="M43" s="101"/>
      <c r="N43" s="75">
        <f t="shared" si="4"/>
        <v>6.9284064665127015E-2</v>
      </c>
      <c r="O43" s="74">
        <f t="shared" si="5"/>
        <v>10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6762</v>
      </c>
      <c r="C44" s="78">
        <f>VLOOKUP('10-25'!$A44, Data!$B$52:$J$76, 3, FALSE)</f>
        <v>133</v>
      </c>
      <c r="D44" s="78">
        <f>VLOOKUP('10-25'!$A44, Data!$B$52:$J$76, 4, FALSE)</f>
        <v>6</v>
      </c>
      <c r="E44" s="78">
        <f>VLOOKUP('10-25'!$A44, Data!$B$52:$J$76, 5, FALSE)</f>
        <v>47</v>
      </c>
      <c r="F44" s="78">
        <f>VLOOKUP('10-25'!$A44, Data!$B$52:$J$76, 6, FALSE)</f>
        <v>3</v>
      </c>
      <c r="G44" s="78">
        <f>VLOOKUP('10-25'!$A44, Data!$B$52:$J$76, 7, FALSE)</f>
        <v>0</v>
      </c>
      <c r="H44" s="78">
        <f>VLOOKUP('10-25'!$A44, Data!$B$52:$J$76, 8, FALSE)</f>
        <v>289</v>
      </c>
      <c r="I44" s="78">
        <f>VLOOKUP('10-25'!$A44, Data!$B$52:$J$76, 9, FALSE)</f>
        <v>25</v>
      </c>
      <c r="J44" s="100">
        <f t="shared" si="2"/>
        <v>503</v>
      </c>
      <c r="K44" s="101"/>
      <c r="L44" s="100">
        <f t="shared" si="3"/>
        <v>7265</v>
      </c>
      <c r="M44" s="101"/>
      <c r="N44" s="75">
        <f t="shared" si="4"/>
        <v>6.923606331727461E-2</v>
      </c>
      <c r="O44" s="74">
        <f t="shared" si="5"/>
        <v>11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1233</v>
      </c>
      <c r="C45" s="78">
        <f>VLOOKUP('10-25'!$A45, Data!$B$52:$J$76, 3, FALSE)</f>
        <v>33</v>
      </c>
      <c r="D45" s="78">
        <f>VLOOKUP('10-25'!$A45, Data!$B$52:$J$76, 4, FALSE)</f>
        <v>7</v>
      </c>
      <c r="E45" s="78">
        <f>VLOOKUP('10-25'!$A45, Data!$B$52:$J$76, 5, FALSE)</f>
        <v>12</v>
      </c>
      <c r="F45" s="78">
        <f>VLOOKUP('10-25'!$A45, Data!$B$52:$J$76, 6, FALSE)</f>
        <v>2</v>
      </c>
      <c r="G45" s="78">
        <f>VLOOKUP('10-25'!$A45, Data!$B$52:$J$76, 7, FALSE)</f>
        <v>0</v>
      </c>
      <c r="H45" s="78">
        <f>VLOOKUP('10-25'!$A45, Data!$B$52:$J$76, 8, FALSE)</f>
        <v>36</v>
      </c>
      <c r="I45" s="78">
        <f>VLOOKUP('10-25'!$A45, Data!$B$52:$J$76, 9, FALSE)</f>
        <v>5</v>
      </c>
      <c r="J45" s="100">
        <f t="shared" si="2"/>
        <v>95</v>
      </c>
      <c r="K45" s="101"/>
      <c r="L45" s="100">
        <f t="shared" si="3"/>
        <v>1328</v>
      </c>
      <c r="M45" s="101"/>
      <c r="N45" s="75">
        <f t="shared" si="4"/>
        <v>7.1536144578313254E-2</v>
      </c>
      <c r="O45" s="74">
        <f t="shared" si="5"/>
        <v>9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1852</v>
      </c>
      <c r="C46" s="78">
        <f>VLOOKUP('10-25'!$A46, Data!$B$52:$J$76, 3, FALSE)</f>
        <v>92</v>
      </c>
      <c r="D46" s="78">
        <f>VLOOKUP('10-25'!$A46, Data!$B$52:$J$76, 4, FALSE)</f>
        <v>3</v>
      </c>
      <c r="E46" s="78">
        <f>VLOOKUP('10-25'!$A46, Data!$B$52:$J$76, 5, FALSE)</f>
        <v>11</v>
      </c>
      <c r="F46" s="78">
        <f>VLOOKUP('10-25'!$A46, Data!$B$52:$J$76, 6, FALSE)</f>
        <v>3</v>
      </c>
      <c r="G46" s="78">
        <f>VLOOKUP('10-25'!$A46, Data!$B$52:$J$76, 7, FALSE)</f>
        <v>0</v>
      </c>
      <c r="H46" s="78">
        <f>VLOOKUP('10-25'!$A46, Data!$B$52:$J$76, 8, FALSE)</f>
        <v>59</v>
      </c>
      <c r="I46" s="78">
        <f>VLOOKUP('10-25'!$A46, Data!$B$52:$J$76, 9, FALSE)</f>
        <v>5</v>
      </c>
      <c r="J46" s="100">
        <f t="shared" si="2"/>
        <v>173</v>
      </c>
      <c r="K46" s="101"/>
      <c r="L46" s="100">
        <f t="shared" si="3"/>
        <v>2025</v>
      </c>
      <c r="M46" s="101"/>
      <c r="N46" s="75">
        <f t="shared" si="4"/>
        <v>8.5432098765432105E-2</v>
      </c>
      <c r="O46" s="74">
        <f t="shared" si="5"/>
        <v>7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2356</v>
      </c>
      <c r="C47" s="78">
        <f>VLOOKUP('10-25'!$A47, Data!$B$52:$J$76, 3, FALSE)</f>
        <v>62</v>
      </c>
      <c r="D47" s="78">
        <f>VLOOKUP('10-25'!$A47, Data!$B$52:$J$76, 4, FALSE)</f>
        <v>0</v>
      </c>
      <c r="E47" s="78">
        <f>VLOOKUP('10-25'!$A47, Data!$B$52:$J$76, 5, FALSE)</f>
        <v>16</v>
      </c>
      <c r="F47" s="78">
        <f>VLOOKUP('10-25'!$A47, Data!$B$52:$J$76, 6, FALSE)</f>
        <v>1</v>
      </c>
      <c r="G47" s="78">
        <f>VLOOKUP('10-25'!$A47, Data!$B$52:$J$76, 7, FALSE)</f>
        <v>0</v>
      </c>
      <c r="H47" s="78">
        <f>VLOOKUP('10-25'!$A47, Data!$B$52:$J$76, 8, FALSE)</f>
        <v>69</v>
      </c>
      <c r="I47" s="78">
        <f>VLOOKUP('10-25'!$A47, Data!$B$52:$J$76, 9, FALSE)</f>
        <v>16</v>
      </c>
      <c r="J47" s="100">
        <f t="shared" si="2"/>
        <v>164</v>
      </c>
      <c r="K47" s="101"/>
      <c r="L47" s="100">
        <f t="shared" si="3"/>
        <v>2520</v>
      </c>
      <c r="M47" s="101"/>
      <c r="N47" s="75">
        <f t="shared" si="4"/>
        <v>6.5079365079365084E-2</v>
      </c>
      <c r="O47" s="74">
        <f t="shared" si="5"/>
        <v>12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11084</v>
      </c>
      <c r="C48" s="78">
        <f>VLOOKUP('10-25'!$A48, Data!$B$52:$J$76, 3, FALSE)</f>
        <v>118</v>
      </c>
      <c r="D48" s="78">
        <f>VLOOKUP('10-25'!$A48, Data!$B$52:$J$76, 4, FALSE)</f>
        <v>2</v>
      </c>
      <c r="E48" s="78">
        <f>VLOOKUP('10-25'!$A48, Data!$B$52:$J$76, 5, FALSE)</f>
        <v>36</v>
      </c>
      <c r="F48" s="78">
        <f>VLOOKUP('10-25'!$A48, Data!$B$52:$J$76, 6, FALSE)</f>
        <v>2</v>
      </c>
      <c r="G48" s="78">
        <f>VLOOKUP('10-25'!$A48, Data!$B$52:$J$76, 7, FALSE)</f>
        <v>0</v>
      </c>
      <c r="H48" s="78">
        <f>VLOOKUP('10-25'!$A48, Data!$B$52:$J$76, 8, FALSE)</f>
        <v>199</v>
      </c>
      <c r="I48" s="78">
        <f>VLOOKUP('10-25'!$A48, Data!$B$52:$J$76, 9, FALSE)</f>
        <v>46</v>
      </c>
      <c r="J48" s="100">
        <f t="shared" si="2"/>
        <v>403</v>
      </c>
      <c r="K48" s="101"/>
      <c r="L48" s="100">
        <f t="shared" si="3"/>
        <v>11487</v>
      </c>
      <c r="M48" s="101"/>
      <c r="N48" s="75">
        <f t="shared" si="4"/>
        <v>3.5083137459737096E-2</v>
      </c>
      <c r="O48" s="74">
        <f t="shared" si="5"/>
        <v>22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2085</v>
      </c>
      <c r="C49" s="78">
        <f>VLOOKUP('10-25'!$A49, Data!$B$52:$J$76, 3, FALSE)</f>
        <v>174</v>
      </c>
      <c r="D49" s="78">
        <f>VLOOKUP('10-25'!$A49, Data!$B$52:$J$76, 4, FALSE)</f>
        <v>8</v>
      </c>
      <c r="E49" s="78">
        <f>VLOOKUP('10-25'!$A49, Data!$B$52:$J$76, 5, FALSE)</f>
        <v>30</v>
      </c>
      <c r="F49" s="78">
        <f>VLOOKUP('10-25'!$A49, Data!$B$52:$J$76, 6, FALSE)</f>
        <v>2</v>
      </c>
      <c r="G49" s="78">
        <f>VLOOKUP('10-25'!$A49, Data!$B$52:$J$76, 7, FALSE)</f>
        <v>0</v>
      </c>
      <c r="H49" s="78">
        <f>VLOOKUP('10-25'!$A49, Data!$B$52:$J$76, 8, FALSE)</f>
        <v>121</v>
      </c>
      <c r="I49" s="78">
        <f>VLOOKUP('10-25'!$A49, Data!$B$52:$J$76, 9, FALSE)</f>
        <v>17</v>
      </c>
      <c r="J49" s="100">
        <f t="shared" si="2"/>
        <v>352</v>
      </c>
      <c r="K49" s="101"/>
      <c r="L49" s="100">
        <f t="shared" si="3"/>
        <v>2437</v>
      </c>
      <c r="M49" s="101"/>
      <c r="N49" s="75">
        <f t="shared" si="4"/>
        <v>0.14443988510463684</v>
      </c>
      <c r="O49" s="74">
        <f t="shared" si="5"/>
        <v>2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4482</v>
      </c>
      <c r="C50" s="78">
        <f>VLOOKUP('10-25'!$A50, Data!$B$52:$J$76, 3, FALSE)</f>
        <v>39</v>
      </c>
      <c r="D50" s="78">
        <f>VLOOKUP('10-25'!$A50, Data!$B$52:$J$76, 4, FALSE)</f>
        <v>1</v>
      </c>
      <c r="E50" s="78">
        <f>VLOOKUP('10-25'!$A50, Data!$B$52:$J$76, 5, FALSE)</f>
        <v>8</v>
      </c>
      <c r="F50" s="78">
        <f>VLOOKUP('10-25'!$A50, Data!$B$52:$J$76, 6, FALSE)</f>
        <v>3</v>
      </c>
      <c r="G50" s="78">
        <f>VLOOKUP('10-25'!$A50, Data!$B$52:$J$76, 7, FALSE)</f>
        <v>0</v>
      </c>
      <c r="H50" s="78">
        <f>VLOOKUP('10-25'!$A50, Data!$B$52:$J$76, 8, FALSE)</f>
        <v>79</v>
      </c>
      <c r="I50" s="78">
        <f>VLOOKUP('10-25'!$A50, Data!$B$52:$J$76, 9, FALSE)</f>
        <v>6</v>
      </c>
      <c r="J50" s="100">
        <f t="shared" si="2"/>
        <v>136</v>
      </c>
      <c r="K50" s="101"/>
      <c r="L50" s="100">
        <f t="shared" si="3"/>
        <v>4618</v>
      </c>
      <c r="M50" s="101"/>
      <c r="N50" s="75">
        <f t="shared" si="4"/>
        <v>2.9449978345604158E-2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6427</v>
      </c>
      <c r="C51" s="78">
        <f>VLOOKUP('10-25'!$A51, Data!$B$52:$J$76, 3, FALSE)</f>
        <v>74</v>
      </c>
      <c r="D51" s="78">
        <f>VLOOKUP('10-25'!$A51, Data!$B$52:$J$76, 4, FALSE)</f>
        <v>0</v>
      </c>
      <c r="E51" s="78">
        <f>VLOOKUP('10-25'!$A51, Data!$B$52:$J$76, 5, FALSE)</f>
        <v>25</v>
      </c>
      <c r="F51" s="78">
        <f>VLOOKUP('10-25'!$A51, Data!$B$52:$J$76, 6, FALSE)</f>
        <v>1</v>
      </c>
      <c r="G51" s="78">
        <f>VLOOKUP('10-25'!$A51, Data!$B$52:$J$76, 7, FALSE)</f>
        <v>0</v>
      </c>
      <c r="H51" s="78">
        <f>VLOOKUP('10-25'!$A51, Data!$B$52:$J$76, 8, FALSE)</f>
        <v>130</v>
      </c>
      <c r="I51" s="78">
        <f>VLOOKUP('10-25'!$A51, Data!$B$52:$J$76, 9, FALSE)</f>
        <v>11</v>
      </c>
      <c r="J51" s="100">
        <f t="shared" si="2"/>
        <v>241</v>
      </c>
      <c r="K51" s="101"/>
      <c r="L51" s="100">
        <f t="shared" si="3"/>
        <v>6668</v>
      </c>
      <c r="M51" s="101"/>
      <c r="N51" s="75">
        <f t="shared" si="4"/>
        <v>3.6142771445710861E-2</v>
      </c>
      <c r="O51" s="74">
        <f t="shared" si="5"/>
        <v>20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2137</v>
      </c>
      <c r="C52" s="78">
        <f>VLOOKUP('10-25'!$A52, Data!$B$52:$J$76, 3, FALSE)</f>
        <v>65</v>
      </c>
      <c r="D52" s="78">
        <f>VLOOKUP('10-25'!$A52, Data!$B$52:$J$76, 4, FALSE)</f>
        <v>4</v>
      </c>
      <c r="E52" s="78">
        <f>VLOOKUP('10-25'!$A52, Data!$B$52:$J$76, 5, FALSE)</f>
        <v>9</v>
      </c>
      <c r="F52" s="78">
        <f>VLOOKUP('10-25'!$A52, Data!$B$52:$J$76, 6, FALSE)</f>
        <v>1</v>
      </c>
      <c r="G52" s="78">
        <f>VLOOKUP('10-25'!$A52, Data!$B$52:$J$76, 7, FALSE)</f>
        <v>0</v>
      </c>
      <c r="H52" s="78">
        <f>VLOOKUP('10-25'!$A52, Data!$B$52:$J$76, 8, FALSE)</f>
        <v>48</v>
      </c>
      <c r="I52" s="78">
        <f>VLOOKUP('10-25'!$A52, Data!$B$52:$J$76, 9, FALSE)</f>
        <v>8</v>
      </c>
      <c r="J52" s="100">
        <f t="shared" si="2"/>
        <v>135</v>
      </c>
      <c r="K52" s="101"/>
      <c r="L52" s="100">
        <f t="shared" si="3"/>
        <v>2272</v>
      </c>
      <c r="M52" s="101"/>
      <c r="N52" s="75">
        <f t="shared" si="4"/>
        <v>5.9419014084507039E-2</v>
      </c>
      <c r="O52" s="74">
        <f t="shared" si="5"/>
        <v>15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2125</v>
      </c>
      <c r="C53" s="78">
        <f>VLOOKUP('10-25'!$A53, Data!$B$52:$J$76, 3, FALSE)</f>
        <v>53</v>
      </c>
      <c r="D53" s="78">
        <f>VLOOKUP('10-25'!$A53, Data!$B$52:$J$76, 4, FALSE)</f>
        <v>1</v>
      </c>
      <c r="E53" s="78">
        <f>VLOOKUP('10-25'!$A53, Data!$B$52:$J$76, 5, FALSE)</f>
        <v>4</v>
      </c>
      <c r="F53" s="78">
        <f>VLOOKUP('10-25'!$A53, Data!$B$52:$J$76, 6, FALSE)</f>
        <v>1</v>
      </c>
      <c r="G53" s="78">
        <f>VLOOKUP('10-25'!$A53, Data!$B$52:$J$76, 7, FALSE)</f>
        <v>0</v>
      </c>
      <c r="H53" s="78">
        <f>VLOOKUP('10-25'!$A53, Data!$B$52:$J$76, 8, FALSE)</f>
        <v>79</v>
      </c>
      <c r="I53" s="78">
        <f>VLOOKUP('10-25'!$A53, Data!$B$52:$J$76, 9, FALSE)</f>
        <v>9</v>
      </c>
      <c r="J53" s="100">
        <f t="shared" si="2"/>
        <v>147</v>
      </c>
      <c r="K53" s="101"/>
      <c r="L53" s="100">
        <f t="shared" si="3"/>
        <v>2272</v>
      </c>
      <c r="M53" s="101"/>
      <c r="N53" s="75">
        <f t="shared" si="4"/>
        <v>6.470070422535211E-2</v>
      </c>
      <c r="O53" s="74">
        <f t="shared" si="5"/>
        <v>13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3574</v>
      </c>
      <c r="C54" s="78">
        <f>VLOOKUP('10-25'!$A54, Data!$B$52:$J$76, 3, FALSE)</f>
        <v>66</v>
      </c>
      <c r="D54" s="78">
        <f>VLOOKUP('10-25'!$A54, Data!$B$52:$J$76, 4, FALSE)</f>
        <v>1</v>
      </c>
      <c r="E54" s="78">
        <f>VLOOKUP('10-25'!$A54, Data!$B$52:$J$76, 5, FALSE)</f>
        <v>10</v>
      </c>
      <c r="F54" s="78">
        <f>VLOOKUP('10-25'!$A54, Data!$B$52:$J$76, 6, FALSE)</f>
        <v>2</v>
      </c>
      <c r="G54" s="78">
        <f>VLOOKUP('10-25'!$A54, Data!$B$52:$J$76, 7, FALSE)</f>
        <v>0</v>
      </c>
      <c r="H54" s="78">
        <f>VLOOKUP('10-25'!$A54, Data!$B$52:$J$76, 8, FALSE)</f>
        <v>69</v>
      </c>
      <c r="I54" s="78">
        <f>VLOOKUP('10-25'!$A54, Data!$B$52:$J$76, 9, FALSE)</f>
        <v>5</v>
      </c>
      <c r="J54" s="100">
        <f t="shared" si="2"/>
        <v>153</v>
      </c>
      <c r="K54" s="101"/>
      <c r="L54" s="100">
        <f t="shared" si="3"/>
        <v>3727</v>
      </c>
      <c r="M54" s="101"/>
      <c r="N54" s="75">
        <f t="shared" si="4"/>
        <v>4.1051784276898311E-2</v>
      </c>
      <c r="O54" s="74">
        <f t="shared" si="5"/>
        <v>19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677</v>
      </c>
      <c r="C55" s="78">
        <f>VLOOKUP('10-25'!$A55, Data!$B$52:$J$76, 3, FALSE)</f>
        <v>59</v>
      </c>
      <c r="D55" s="78">
        <f>VLOOKUP('10-25'!$A55, Data!$B$52:$J$76, 4, FALSE)</f>
        <v>3</v>
      </c>
      <c r="E55" s="78">
        <f>VLOOKUP('10-25'!$A55, Data!$B$52:$J$76, 5, FALSE)</f>
        <v>7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41</v>
      </c>
      <c r="I55" s="78">
        <f>VLOOKUP('10-25'!$A55, Data!$B$52:$J$76, 9, FALSE)</f>
        <v>2</v>
      </c>
      <c r="J55" s="100">
        <f t="shared" si="2"/>
        <v>112</v>
      </c>
      <c r="K55" s="101"/>
      <c r="L55" s="100">
        <f t="shared" si="3"/>
        <v>789</v>
      </c>
      <c r="M55" s="101"/>
      <c r="N55" s="75">
        <f t="shared" si="4"/>
        <v>0.14195183776932827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2401</v>
      </c>
      <c r="C56" s="78">
        <f>VLOOKUP('10-25'!$A56, Data!$B$52:$J$76, 3, FALSE)</f>
        <v>66</v>
      </c>
      <c r="D56" s="78">
        <f>VLOOKUP('10-25'!$A56, Data!$B$52:$J$76, 4, FALSE)</f>
        <v>0</v>
      </c>
      <c r="E56" s="78">
        <f>VLOOKUP('10-25'!$A56, Data!$B$52:$J$76, 5, FALSE)</f>
        <v>25</v>
      </c>
      <c r="F56" s="78">
        <f>VLOOKUP('10-25'!$A56, Data!$B$52:$J$76, 6, FALSE)</f>
        <v>1</v>
      </c>
      <c r="G56" s="78">
        <f>VLOOKUP('10-25'!$A56, Data!$B$52:$J$76, 7, FALSE)</f>
        <v>0</v>
      </c>
      <c r="H56" s="78">
        <f>VLOOKUP('10-25'!$A56, Data!$B$52:$J$76, 8, FALSE)</f>
        <v>61</v>
      </c>
      <c r="I56" s="78">
        <f>VLOOKUP('10-25'!$A56, Data!$B$52:$J$76, 9, FALSE)</f>
        <v>10</v>
      </c>
      <c r="J56" s="100">
        <f t="shared" si="2"/>
        <v>163</v>
      </c>
      <c r="K56" s="101"/>
      <c r="L56" s="100">
        <f t="shared" si="3"/>
        <v>2564</v>
      </c>
      <c r="M56" s="101"/>
      <c r="N56" s="75">
        <f t="shared" si="4"/>
        <v>6.3572542901716073E-2</v>
      </c>
      <c r="O56" s="74">
        <f t="shared" si="5"/>
        <v>14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6617</v>
      </c>
      <c r="C57" s="78">
        <f>VLOOKUP('10-25'!$A57, Data!$B$52:$J$76, 3, FALSE)</f>
        <v>66</v>
      </c>
      <c r="D57" s="78">
        <f>VLOOKUP('10-25'!$A57, Data!$B$52:$J$76, 4, FALSE)</f>
        <v>1</v>
      </c>
      <c r="E57" s="78">
        <f>VLOOKUP('10-25'!$A57, Data!$B$52:$J$76, 5, FALSE)</f>
        <v>33</v>
      </c>
      <c r="F57" s="78">
        <f>VLOOKUP('10-25'!$A57, Data!$B$52:$J$76, 6, FALSE)</f>
        <v>3</v>
      </c>
      <c r="G57" s="78">
        <f>VLOOKUP('10-25'!$A57, Data!$B$52:$J$76, 7, FALSE)</f>
        <v>0</v>
      </c>
      <c r="H57" s="78">
        <f>VLOOKUP('10-25'!$A57, Data!$B$52:$J$76, 8, FALSE)</f>
        <v>127</v>
      </c>
      <c r="I57" s="78">
        <f>VLOOKUP('10-25'!$A57, Data!$B$52:$J$76, 9, FALSE)</f>
        <v>15</v>
      </c>
      <c r="J57" s="100">
        <f t="shared" si="2"/>
        <v>245</v>
      </c>
      <c r="K57" s="101"/>
      <c r="L57" s="100">
        <f t="shared" si="3"/>
        <v>6862</v>
      </c>
      <c r="M57" s="101"/>
      <c r="N57" s="75">
        <f t="shared" si="4"/>
        <v>3.5703876420868551E-2</v>
      </c>
      <c r="O57" s="74">
        <f t="shared" si="5"/>
        <v>21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7747</v>
      </c>
      <c r="C58" s="78">
        <f>VLOOKUP('10-25'!$A58, Data!$B$52:$J$76, 3, FALSE)</f>
        <v>120</v>
      </c>
      <c r="D58" s="78">
        <f>VLOOKUP('10-25'!$A58, Data!$B$52:$J$76, 4, FALSE)</f>
        <v>2</v>
      </c>
      <c r="E58" s="78">
        <f>VLOOKUP('10-25'!$A58, Data!$B$52:$J$76, 5, FALSE)</f>
        <v>38</v>
      </c>
      <c r="F58" s="78">
        <f>VLOOKUP('10-25'!$A58, Data!$B$52:$J$76, 6, FALSE)</f>
        <v>3</v>
      </c>
      <c r="G58" s="78">
        <f>VLOOKUP('10-25'!$A58, Data!$B$52:$J$76, 7, FALSE)</f>
        <v>0</v>
      </c>
      <c r="H58" s="78">
        <f>VLOOKUP('10-25'!$A58, Data!$B$52:$J$76, 8, FALSE)</f>
        <v>276</v>
      </c>
      <c r="I58" s="78">
        <f>VLOOKUP('10-25'!$A58, Data!$B$52:$J$76, 9, FALSE)</f>
        <v>21</v>
      </c>
      <c r="J58" s="100">
        <f t="shared" si="2"/>
        <v>460</v>
      </c>
      <c r="K58" s="101"/>
      <c r="L58" s="100">
        <f t="shared" si="3"/>
        <v>8207</v>
      </c>
      <c r="M58" s="101"/>
      <c r="N58" s="75">
        <f t="shared" si="4"/>
        <v>5.6049713659071528E-2</v>
      </c>
      <c r="O58" s="74">
        <f t="shared" si="5"/>
        <v>16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11125</v>
      </c>
      <c r="C59" s="78">
        <f>VLOOKUP('10-25'!$A59, Data!$B$52:$J$76, 3, FALSE)</f>
        <v>159</v>
      </c>
      <c r="D59" s="78">
        <f>VLOOKUP('10-25'!$A59, Data!$B$52:$J$76, 4, FALSE)</f>
        <v>6</v>
      </c>
      <c r="E59" s="78">
        <f>VLOOKUP('10-25'!$A59, Data!$B$52:$J$76, 5, FALSE)</f>
        <v>43</v>
      </c>
      <c r="F59" s="78">
        <f>VLOOKUP('10-25'!$A59, Data!$B$52:$J$76, 6, FALSE)</f>
        <v>1</v>
      </c>
      <c r="G59" s="78">
        <f>VLOOKUP('10-25'!$A59, Data!$B$52:$J$76, 7, FALSE)</f>
        <v>0</v>
      </c>
      <c r="H59" s="78">
        <f>VLOOKUP('10-25'!$A59, Data!$B$52:$J$76, 8, FALSE)</f>
        <v>355</v>
      </c>
      <c r="I59" s="78">
        <f>VLOOKUP('10-25'!$A59, Data!$B$52:$J$76, 9, FALSE)</f>
        <v>32</v>
      </c>
      <c r="J59" s="100">
        <f t="shared" si="2"/>
        <v>596</v>
      </c>
      <c r="K59" s="101"/>
      <c r="L59" s="100">
        <f t="shared" si="3"/>
        <v>11721</v>
      </c>
      <c r="M59" s="101"/>
      <c r="N59" s="75">
        <f t="shared" si="4"/>
        <v>5.0848903677160655E-2</v>
      </c>
      <c r="O59" s="74">
        <f t="shared" si="5"/>
        <v>18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6037</v>
      </c>
      <c r="C60" s="78">
        <f>VLOOKUP('10-25'!$A60, Data!$B$52:$J$76, 3, FALSE)</f>
        <v>73</v>
      </c>
      <c r="D60" s="78">
        <f>VLOOKUP('10-25'!$A60, Data!$B$52:$J$76, 4, FALSE)</f>
        <v>0</v>
      </c>
      <c r="E60" s="78">
        <f>VLOOKUP('10-25'!$A60, Data!$B$52:$J$76, 5, FALSE)</f>
        <v>30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96</v>
      </c>
      <c r="I60" s="78">
        <f>VLOOKUP('10-25'!$A60, Data!$B$52:$J$76, 9, FALSE)</f>
        <v>11</v>
      </c>
      <c r="J60" s="100">
        <f t="shared" si="2"/>
        <v>210</v>
      </c>
      <c r="K60" s="101"/>
      <c r="L60" s="100">
        <f t="shared" si="3"/>
        <v>6247</v>
      </c>
      <c r="M60" s="101"/>
      <c r="N60" s="75">
        <f t="shared" si="4"/>
        <v>3.3616135745157677E-2</v>
      </c>
      <c r="O60" s="74">
        <f t="shared" si="5"/>
        <v>23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1956</v>
      </c>
      <c r="C61" s="78">
        <f>VLOOKUP('10-25'!$A61, Data!$B$52:$J$76, 3, FALSE)</f>
        <v>18</v>
      </c>
      <c r="D61" s="78">
        <f>VLOOKUP('10-25'!$A61, Data!$B$52:$J$76, 4, FALSE)</f>
        <v>0</v>
      </c>
      <c r="E61" s="78">
        <f>VLOOKUP('10-25'!$A61, Data!$B$52:$J$76, 5, FALSE)</f>
        <v>4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22</v>
      </c>
      <c r="I61" s="78">
        <f>VLOOKUP('10-25'!$A61, Data!$B$52:$J$76, 9, FALSE)</f>
        <v>4</v>
      </c>
      <c r="J61" s="100">
        <f t="shared" ref="J61" si="6">SUM(C61:I61)</f>
        <v>48</v>
      </c>
      <c r="K61" s="101"/>
      <c r="L61" s="100">
        <f t="shared" si="3"/>
        <v>2004</v>
      </c>
      <c r="M61" s="101"/>
      <c r="N61" s="75">
        <f t="shared" si="4"/>
        <v>2.3952095808383235E-2</v>
      </c>
      <c r="O61" s="74" t="s">
        <v>118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87657</v>
      </c>
      <c r="C62" s="86">
        <f t="shared" ref="C62:I62" si="7">SUM(C37:C61)</f>
        <v>1710</v>
      </c>
      <c r="D62" s="86">
        <f t="shared" si="7"/>
        <v>63</v>
      </c>
      <c r="E62" s="86">
        <f t="shared" si="7"/>
        <v>454</v>
      </c>
      <c r="F62" s="86">
        <f t="shared" si="7"/>
        <v>31</v>
      </c>
      <c r="G62" s="86">
        <f t="shared" si="7"/>
        <v>0</v>
      </c>
      <c r="H62" s="86">
        <f t="shared" si="7"/>
        <v>2447</v>
      </c>
      <c r="I62" s="86">
        <f t="shared" si="7"/>
        <v>285</v>
      </c>
      <c r="J62" s="102">
        <f t="shared" si="2"/>
        <v>4990</v>
      </c>
      <c r="K62" s="103"/>
      <c r="L62" s="102">
        <f t="shared" si="3"/>
        <v>92647</v>
      </c>
      <c r="M62" s="103"/>
      <c r="N62" s="87">
        <f t="shared" si="4"/>
        <v>5.3860351657366135E-2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4990</v>
      </c>
    </row>
    <row r="65" spans="1:14" ht="18" customHeight="1" x14ac:dyDescent="0.25">
      <c r="I65" s="2"/>
      <c r="M65" s="7" t="s">
        <v>41</v>
      </c>
      <c r="N65" s="80">
        <f>N64/L62</f>
        <v>5.3860351657366135E-2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8:K58"/>
    <mergeCell ref="L58:M58"/>
    <mergeCell ref="J59:K59"/>
    <mergeCell ref="L59:M59"/>
    <mergeCell ref="J60:K60"/>
    <mergeCell ref="L60:M60"/>
    <mergeCell ref="J56:K56"/>
    <mergeCell ref="L56:M56"/>
    <mergeCell ref="J57:K57"/>
    <mergeCell ref="L57:M57"/>
    <mergeCell ref="J61:K61"/>
    <mergeCell ref="L61:M61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X16" sqref="X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4367</v>
      </c>
    </row>
    <row r="4" spans="1:15" ht="18" customHeight="1" x14ac:dyDescent="0.25">
      <c r="A4" s="97" t="s">
        <v>45</v>
      </c>
      <c r="B4" s="97"/>
      <c r="C4" s="97"/>
      <c r="D4" s="8">
        <f>$L$62</f>
        <v>46508</v>
      </c>
    </row>
    <row r="5" spans="1:15" ht="18" customHeight="1" x14ac:dyDescent="0.25">
      <c r="B5" s="9"/>
      <c r="C5" s="10" t="s">
        <v>44</v>
      </c>
      <c r="D5" s="15">
        <f>$N$65</f>
        <v>9.3897824030274357E-2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119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0.32653061224489793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0.23030303030303031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04</v>
      </c>
      <c r="C11" s="75">
        <f t="shared" si="1"/>
        <v>0.22261484098939929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0.2221269296740995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19</v>
      </c>
      <c r="C13" s="75">
        <f t="shared" si="1"/>
        <v>0.20303030303030303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0.17989417989417988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01</v>
      </c>
      <c r="C15" s="75">
        <f t="shared" si="1"/>
        <v>0.16697936210131331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0.14352941176470588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0.12749003984063745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17</v>
      </c>
      <c r="C18" s="75">
        <f t="shared" si="1"/>
        <v>0.126890756302521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20</v>
      </c>
      <c r="C19" s="75">
        <f t="shared" si="1"/>
        <v>0.12377049180327869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09</v>
      </c>
      <c r="C20" s="75">
        <f t="shared" si="1"/>
        <v>0.1111111111111111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05</v>
      </c>
      <c r="C21" s="75">
        <f t="shared" si="1"/>
        <v>0.10935856992639327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08</v>
      </c>
      <c r="C22" s="75">
        <f t="shared" si="1"/>
        <v>0.10884170921795217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0.10344827586206896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0.10086313193588163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11</v>
      </c>
      <c r="C25" s="75">
        <f t="shared" si="1"/>
        <v>9.8109810981098111E-2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23</v>
      </c>
      <c r="C26" s="75">
        <f t="shared" si="1"/>
        <v>8.3924554421180131E-2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18</v>
      </c>
      <c r="C27" s="75">
        <f t="shared" si="1"/>
        <v>7.9539221064179919E-2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15</v>
      </c>
      <c r="C28" s="75">
        <f t="shared" si="1"/>
        <v>7.1311475409836067E-2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6.7064083457526083E-2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6.3444108761329304E-2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12</v>
      </c>
      <c r="C31" s="75">
        <f t="shared" si="1"/>
        <v>6.3379168642326539E-2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5.6587473002159827E-2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119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120</v>
      </c>
      <c r="K36" s="99"/>
      <c r="L36" s="98" t="s">
        <v>121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888</v>
      </c>
      <c r="C37" s="78">
        <f>VLOOKUP('26-99'!$A37, Data!$B$77:$J$101, 3, FALSE)</f>
        <v>71</v>
      </c>
      <c r="D37" s="78">
        <f>VLOOKUP('26-99'!$A37, Data!$B$77:$J$101, 4, FALSE)</f>
        <v>2</v>
      </c>
      <c r="E37" s="78">
        <f>VLOOKUP('26-99'!$A37, Data!$B$77:$J$101, 5, FALSE)</f>
        <v>18</v>
      </c>
      <c r="F37" s="78">
        <f>VLOOKUP('26-99'!$A37, Data!$B$77:$J$101, 6, FALSE)</f>
        <v>1</v>
      </c>
      <c r="G37" s="78">
        <f>VLOOKUP('26-99'!$A37, Data!$B$77:$J$101, 7, FALSE)</f>
        <v>0</v>
      </c>
      <c r="H37" s="78">
        <f>VLOOKUP('26-99'!$A37, Data!$B$77:$J$101, 8, FALSE)</f>
        <v>76</v>
      </c>
      <c r="I37" s="78">
        <f>VLOOKUP('26-99'!$A37, Data!$B$77:$J$101, 9, FALSE)</f>
        <v>10</v>
      </c>
      <c r="J37" s="100">
        <f t="shared" ref="J37:J60" si="2">SUM(C37:I37)</f>
        <v>178</v>
      </c>
      <c r="K37" s="101"/>
      <c r="L37" s="100">
        <f t="shared" ref="L37:L61" si="3">SUM(B37:I37)</f>
        <v>1066</v>
      </c>
      <c r="M37" s="101"/>
      <c r="N37" s="75">
        <f t="shared" ref="N37:N62" si="4">J37/L37</f>
        <v>0.16697936210131331</v>
      </c>
      <c r="O37" s="74">
        <f t="shared" ref="O37:O60" si="5">RANK(N37,$N$37:$N$60)</f>
        <v>7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657</v>
      </c>
      <c r="C38" s="78">
        <f>VLOOKUP('26-99'!$A38, Data!$B$77:$J$101, 3, FALSE)</f>
        <v>33</v>
      </c>
      <c r="D38" s="78">
        <f>VLOOKUP('26-99'!$A38, Data!$B$77:$J$101, 4, FALSE)</f>
        <v>1</v>
      </c>
      <c r="E38" s="78">
        <f>VLOOKUP('26-99'!$A38, Data!$B$77:$J$101, 5, FALSE)</f>
        <v>8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44</v>
      </c>
      <c r="I38" s="78">
        <f>VLOOKUP('26-99'!$A38, Data!$B$77:$J$101, 9, FALSE)</f>
        <v>10</v>
      </c>
      <c r="J38" s="100">
        <f t="shared" si="2"/>
        <v>96</v>
      </c>
      <c r="K38" s="101"/>
      <c r="L38" s="100">
        <f t="shared" si="3"/>
        <v>753</v>
      </c>
      <c r="M38" s="101"/>
      <c r="N38" s="75">
        <f t="shared" si="4"/>
        <v>0.12749003984063745</v>
      </c>
      <c r="O38" s="74">
        <f t="shared" si="5"/>
        <v>9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99</v>
      </c>
      <c r="C39" s="78">
        <f>VLOOKUP('26-99'!$A39, Data!$B$77:$J$101, 3, FALSE)</f>
        <v>16</v>
      </c>
      <c r="D39" s="78">
        <f>VLOOKUP('26-99'!$A39, Data!$B$77:$J$101, 4, FALSE)</f>
        <v>2</v>
      </c>
      <c r="E39" s="78">
        <f>VLOOKUP('26-99'!$A39, Data!$B$77:$J$101, 5, FALSE)</f>
        <v>4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18</v>
      </c>
      <c r="I39" s="78">
        <f>VLOOKUP('26-99'!$A39, Data!$B$77:$J$101, 9, FALSE)</f>
        <v>8</v>
      </c>
      <c r="J39" s="100">
        <f t="shared" si="2"/>
        <v>48</v>
      </c>
      <c r="K39" s="101"/>
      <c r="L39" s="100">
        <f t="shared" si="3"/>
        <v>147</v>
      </c>
      <c r="M39" s="101"/>
      <c r="N39" s="75">
        <f t="shared" si="4"/>
        <v>0.32653061224489793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440</v>
      </c>
      <c r="C40" s="78">
        <f>VLOOKUP('26-99'!$A40, Data!$B$77:$J$101, 3, FALSE)</f>
        <v>62</v>
      </c>
      <c r="D40" s="78">
        <f>VLOOKUP('26-99'!$A40, Data!$B$77:$J$101, 4, FALSE)</f>
        <v>2</v>
      </c>
      <c r="E40" s="78">
        <f>VLOOKUP('26-99'!$A40, Data!$B$77:$J$101, 5, FALSE)</f>
        <v>6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48</v>
      </c>
      <c r="I40" s="78">
        <f>VLOOKUP('26-99'!$A40, Data!$B$77:$J$101, 9, FALSE)</f>
        <v>8</v>
      </c>
      <c r="J40" s="100">
        <f t="shared" si="2"/>
        <v>126</v>
      </c>
      <c r="K40" s="101"/>
      <c r="L40" s="100">
        <f t="shared" si="3"/>
        <v>566</v>
      </c>
      <c r="M40" s="101"/>
      <c r="N40" s="75">
        <f t="shared" si="4"/>
        <v>0.22261484098939929</v>
      </c>
      <c r="O40" s="74">
        <f t="shared" si="5"/>
        <v>3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847</v>
      </c>
      <c r="C41" s="78">
        <f>VLOOKUP('26-99'!$A41, Data!$B$77:$J$101, 3, FALSE)</f>
        <v>44</v>
      </c>
      <c r="D41" s="78">
        <f>VLOOKUP('26-99'!$A41, Data!$B$77:$J$101, 4, FALSE)</f>
        <v>0</v>
      </c>
      <c r="E41" s="78">
        <f>VLOOKUP('26-99'!$A41, Data!$B$77:$J$101, 5, FALSE)</f>
        <v>7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48</v>
      </c>
      <c r="I41" s="78">
        <f>VLOOKUP('26-99'!$A41, Data!$B$77:$J$101, 9, FALSE)</f>
        <v>5</v>
      </c>
      <c r="J41" s="100">
        <f t="shared" si="2"/>
        <v>104</v>
      </c>
      <c r="K41" s="101"/>
      <c r="L41" s="100">
        <f t="shared" si="3"/>
        <v>951</v>
      </c>
      <c r="M41" s="101"/>
      <c r="N41" s="75">
        <f t="shared" si="4"/>
        <v>0.10935856992639327</v>
      </c>
      <c r="O41" s="74">
        <f t="shared" si="5"/>
        <v>13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127</v>
      </c>
      <c r="C42" s="78">
        <f>VLOOKUP('26-99'!$A42, Data!$B$77:$J$101, 3, FALSE)</f>
        <v>20</v>
      </c>
      <c r="D42" s="78">
        <f>VLOOKUP('26-99'!$A42, Data!$B$77:$J$101, 4, FALSE)</f>
        <v>0</v>
      </c>
      <c r="E42" s="78">
        <f>VLOOKUP('26-99'!$A42, Data!$B$77:$J$101, 5, FALSE)</f>
        <v>5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8</v>
      </c>
      <c r="I42" s="78">
        <f>VLOOKUP('26-99'!$A42, Data!$B$77:$J$101, 9, FALSE)</f>
        <v>5</v>
      </c>
      <c r="J42" s="100">
        <f t="shared" si="2"/>
        <v>38</v>
      </c>
      <c r="K42" s="101"/>
      <c r="L42" s="100">
        <f t="shared" si="3"/>
        <v>165</v>
      </c>
      <c r="M42" s="101"/>
      <c r="N42" s="75">
        <f t="shared" si="4"/>
        <v>0.23030303030303031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155</v>
      </c>
      <c r="C43" s="78">
        <f>VLOOKUP('26-99'!$A43, Data!$B$77:$J$101, 3, FALSE)</f>
        <v>15</v>
      </c>
      <c r="D43" s="78">
        <f>VLOOKUP('26-99'!$A43, Data!$B$77:$J$101, 4, FALSE)</f>
        <v>1</v>
      </c>
      <c r="E43" s="78">
        <f>VLOOKUP('26-99'!$A43, Data!$B$77:$J$101, 5, FALSE)</f>
        <v>2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14</v>
      </c>
      <c r="I43" s="78">
        <f>VLOOKUP('26-99'!$A43, Data!$B$77:$J$101, 9, FALSE)</f>
        <v>2</v>
      </c>
      <c r="J43" s="100">
        <f t="shared" si="2"/>
        <v>34</v>
      </c>
      <c r="K43" s="101"/>
      <c r="L43" s="100">
        <f t="shared" si="3"/>
        <v>189</v>
      </c>
      <c r="M43" s="101"/>
      <c r="N43" s="75">
        <f t="shared" si="4"/>
        <v>0.17989417989417988</v>
      </c>
      <c r="O43" s="74">
        <f t="shared" si="5"/>
        <v>6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3316</v>
      </c>
      <c r="C44" s="78">
        <f>VLOOKUP('26-99'!$A44, Data!$B$77:$J$101, 3, FALSE)</f>
        <v>129</v>
      </c>
      <c r="D44" s="78">
        <f>VLOOKUP('26-99'!$A44, Data!$B$77:$J$101, 4, FALSE)</f>
        <v>6</v>
      </c>
      <c r="E44" s="78">
        <f>VLOOKUP('26-99'!$A44, Data!$B$77:$J$101, 5, FALSE)</f>
        <v>25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216</v>
      </c>
      <c r="I44" s="78">
        <f>VLOOKUP('26-99'!$A44, Data!$B$77:$J$101, 9, FALSE)</f>
        <v>29</v>
      </c>
      <c r="J44" s="100">
        <f t="shared" si="2"/>
        <v>405</v>
      </c>
      <c r="K44" s="101"/>
      <c r="L44" s="100">
        <f t="shared" si="3"/>
        <v>3721</v>
      </c>
      <c r="M44" s="101"/>
      <c r="N44" s="75">
        <f t="shared" si="4"/>
        <v>0.10884170921795217</v>
      </c>
      <c r="O44" s="74">
        <f t="shared" si="5"/>
        <v>14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560</v>
      </c>
      <c r="C45" s="78">
        <f>VLOOKUP('26-99'!$A45, Data!$B$77:$J$101, 3, FALSE)</f>
        <v>33</v>
      </c>
      <c r="D45" s="78">
        <f>VLOOKUP('26-99'!$A45, Data!$B$77:$J$101, 4, FALSE)</f>
        <v>1</v>
      </c>
      <c r="E45" s="78">
        <f>VLOOKUP('26-99'!$A45, Data!$B$77:$J$101, 5, FALSE)</f>
        <v>4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27</v>
      </c>
      <c r="I45" s="78">
        <f>VLOOKUP('26-99'!$A45, Data!$B$77:$J$101, 9, FALSE)</f>
        <v>5</v>
      </c>
      <c r="J45" s="100">
        <f t="shared" si="2"/>
        <v>70</v>
      </c>
      <c r="K45" s="101"/>
      <c r="L45" s="100">
        <f t="shared" si="3"/>
        <v>630</v>
      </c>
      <c r="M45" s="101"/>
      <c r="N45" s="75">
        <f t="shared" si="4"/>
        <v>0.1111111111111111</v>
      </c>
      <c r="O45" s="74">
        <f t="shared" si="5"/>
        <v>12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728</v>
      </c>
      <c r="C46" s="78">
        <f>VLOOKUP('26-99'!$A46, Data!$B$77:$J$101, 3, FALSE)</f>
        <v>64</v>
      </c>
      <c r="D46" s="78">
        <f>VLOOKUP('26-99'!$A46, Data!$B$77:$J$101, 4, FALSE)</f>
        <v>2</v>
      </c>
      <c r="E46" s="78">
        <f>VLOOKUP('26-99'!$A46, Data!$B$77:$J$101, 5, FALSE)</f>
        <v>11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36</v>
      </c>
      <c r="I46" s="78">
        <f>VLOOKUP('26-99'!$A46, Data!$B$77:$J$101, 9, FALSE)</f>
        <v>9</v>
      </c>
      <c r="J46" s="100">
        <f t="shared" si="2"/>
        <v>122</v>
      </c>
      <c r="K46" s="101"/>
      <c r="L46" s="100">
        <f t="shared" si="3"/>
        <v>850</v>
      </c>
      <c r="M46" s="101"/>
      <c r="N46" s="75">
        <f t="shared" si="4"/>
        <v>0.14352941176470588</v>
      </c>
      <c r="O46" s="74">
        <f t="shared" si="5"/>
        <v>8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1002</v>
      </c>
      <c r="C47" s="78">
        <f>VLOOKUP('26-99'!$A47, Data!$B$77:$J$101, 3, FALSE)</f>
        <v>55</v>
      </c>
      <c r="D47" s="78">
        <f>VLOOKUP('26-99'!$A47, Data!$B$77:$J$101, 4, FALSE)</f>
        <v>1</v>
      </c>
      <c r="E47" s="78">
        <f>VLOOKUP('26-99'!$A47, Data!$B$77:$J$101, 5, FALSE)</f>
        <v>8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43</v>
      </c>
      <c r="I47" s="78">
        <f>VLOOKUP('26-99'!$A47, Data!$B$77:$J$101, 9, FALSE)</f>
        <v>2</v>
      </c>
      <c r="J47" s="100">
        <f t="shared" si="2"/>
        <v>109</v>
      </c>
      <c r="K47" s="101"/>
      <c r="L47" s="100">
        <f t="shared" si="3"/>
        <v>1111</v>
      </c>
      <c r="M47" s="101"/>
      <c r="N47" s="75">
        <f t="shared" si="4"/>
        <v>9.8109810981098111E-2</v>
      </c>
      <c r="O47" s="74">
        <f t="shared" si="5"/>
        <v>17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5926</v>
      </c>
      <c r="C48" s="78">
        <f>VLOOKUP('26-99'!$A48, Data!$B$77:$J$101, 3, FALSE)</f>
        <v>136</v>
      </c>
      <c r="D48" s="78">
        <f>VLOOKUP('26-99'!$A48, Data!$B$77:$J$101, 4, FALSE)</f>
        <v>2</v>
      </c>
      <c r="E48" s="78">
        <f>VLOOKUP('26-99'!$A48, Data!$B$77:$J$101, 5, FALSE)</f>
        <v>35</v>
      </c>
      <c r="F48" s="78">
        <f>VLOOKUP('26-99'!$A48, Data!$B$77:$J$101, 6, FALSE)</f>
        <v>0</v>
      </c>
      <c r="G48" s="78">
        <f>VLOOKUP('26-99'!$A48, Data!$B$77:$J$101, 7, FALSE)</f>
        <v>0</v>
      </c>
      <c r="H48" s="78">
        <f>VLOOKUP('26-99'!$A48, Data!$B$77:$J$101, 8, FALSE)</f>
        <v>195</v>
      </c>
      <c r="I48" s="78">
        <f>VLOOKUP('26-99'!$A48, Data!$B$77:$J$101, 9, FALSE)</f>
        <v>33</v>
      </c>
      <c r="J48" s="100">
        <f t="shared" si="2"/>
        <v>401</v>
      </c>
      <c r="K48" s="101"/>
      <c r="L48" s="100">
        <f t="shared" si="3"/>
        <v>6327</v>
      </c>
      <c r="M48" s="101"/>
      <c r="N48" s="75">
        <f t="shared" si="4"/>
        <v>6.3379168642326539E-2</v>
      </c>
      <c r="O48" s="74">
        <f t="shared" si="5"/>
        <v>23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907</v>
      </c>
      <c r="C49" s="78">
        <f>VLOOKUP('26-99'!$A49, Data!$B$77:$J$101, 3, FALSE)</f>
        <v>143</v>
      </c>
      <c r="D49" s="78">
        <f>VLOOKUP('26-99'!$A49, Data!$B$77:$J$101, 4, FALSE)</f>
        <v>2</v>
      </c>
      <c r="E49" s="78">
        <f>VLOOKUP('26-99'!$A49, Data!$B$77:$J$101, 5, FALSE)</f>
        <v>16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92</v>
      </c>
      <c r="I49" s="78">
        <f>VLOOKUP('26-99'!$A49, Data!$B$77:$J$101, 9, FALSE)</f>
        <v>6</v>
      </c>
      <c r="J49" s="100">
        <f t="shared" si="2"/>
        <v>259</v>
      </c>
      <c r="K49" s="101"/>
      <c r="L49" s="100">
        <f t="shared" si="3"/>
        <v>1166</v>
      </c>
      <c r="M49" s="101"/>
      <c r="N49" s="75">
        <f t="shared" si="4"/>
        <v>0.2221269296740995</v>
      </c>
      <c r="O49" s="74">
        <f t="shared" si="5"/>
        <v>4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2184</v>
      </c>
      <c r="C50" s="78">
        <f>VLOOKUP('26-99'!$A50, Data!$B$77:$J$101, 3, FALSE)</f>
        <v>65</v>
      </c>
      <c r="D50" s="78">
        <f>VLOOKUP('26-99'!$A50, Data!$B$77:$J$101, 4, FALSE)</f>
        <v>1</v>
      </c>
      <c r="E50" s="78">
        <f>VLOOKUP('26-99'!$A50, Data!$B$77:$J$101, 5, FALSE)</f>
        <v>9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49</v>
      </c>
      <c r="I50" s="78">
        <f>VLOOKUP('26-99'!$A50, Data!$B$77:$J$101, 9, FALSE)</f>
        <v>7</v>
      </c>
      <c r="J50" s="100">
        <f t="shared" si="2"/>
        <v>131</v>
      </c>
      <c r="K50" s="101"/>
      <c r="L50" s="100">
        <f t="shared" si="3"/>
        <v>2315</v>
      </c>
      <c r="M50" s="101"/>
      <c r="N50" s="75">
        <f t="shared" si="4"/>
        <v>5.6587473002159827E-2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3399</v>
      </c>
      <c r="C51" s="78">
        <f>VLOOKUP('26-99'!$A51, Data!$B$77:$J$101, 3, FALSE)</f>
        <v>80</v>
      </c>
      <c r="D51" s="78">
        <f>VLOOKUP('26-99'!$A51, Data!$B$77:$J$101, 4, FALSE)</f>
        <v>0</v>
      </c>
      <c r="E51" s="78">
        <f>VLOOKUP('26-99'!$A51, Data!$B$77:$J$101, 5, FALSE)</f>
        <v>27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137</v>
      </c>
      <c r="I51" s="78">
        <f>VLOOKUP('26-99'!$A51, Data!$B$77:$J$101, 9, FALSE)</f>
        <v>17</v>
      </c>
      <c r="J51" s="100">
        <f t="shared" si="2"/>
        <v>261</v>
      </c>
      <c r="K51" s="101"/>
      <c r="L51" s="100">
        <f t="shared" si="3"/>
        <v>3660</v>
      </c>
      <c r="M51" s="101"/>
      <c r="N51" s="75">
        <f t="shared" si="4"/>
        <v>7.1311475409836067E-2</v>
      </c>
      <c r="O51" s="74">
        <f t="shared" si="5"/>
        <v>20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884</v>
      </c>
      <c r="C52" s="78">
        <f>VLOOKUP('26-99'!$A52, Data!$B$77:$J$101, 3, FALSE)</f>
        <v>41</v>
      </c>
      <c r="D52" s="78">
        <f>VLOOKUP('26-99'!$A52, Data!$B$77:$J$101, 4, FALSE)</f>
        <v>0</v>
      </c>
      <c r="E52" s="78">
        <f>VLOOKUP('26-99'!$A52, Data!$B$77:$J$101, 5, FALSE)</f>
        <v>9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49</v>
      </c>
      <c r="I52" s="78">
        <f>VLOOKUP('26-99'!$A52, Data!$B$77:$J$101, 9, FALSE)</f>
        <v>3</v>
      </c>
      <c r="J52" s="100">
        <f t="shared" si="2"/>
        <v>102</v>
      </c>
      <c r="K52" s="101"/>
      <c r="L52" s="100">
        <f t="shared" si="3"/>
        <v>986</v>
      </c>
      <c r="M52" s="101"/>
      <c r="N52" s="75">
        <f t="shared" si="4"/>
        <v>0.10344827586206896</v>
      </c>
      <c r="O52" s="74">
        <f t="shared" si="5"/>
        <v>15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1039</v>
      </c>
      <c r="C53" s="78">
        <f>VLOOKUP('26-99'!$A53, Data!$B$77:$J$101, 3, FALSE)</f>
        <v>61</v>
      </c>
      <c r="D53" s="78">
        <f>VLOOKUP('26-99'!$A53, Data!$B$77:$J$101, 4, FALSE)</f>
        <v>0</v>
      </c>
      <c r="E53" s="78">
        <f>VLOOKUP('26-99'!$A53, Data!$B$77:$J$101, 5, FALSE)</f>
        <v>7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72</v>
      </c>
      <c r="I53" s="78">
        <f>VLOOKUP('26-99'!$A53, Data!$B$77:$J$101, 9, FALSE)</f>
        <v>11</v>
      </c>
      <c r="J53" s="100">
        <f t="shared" si="2"/>
        <v>151</v>
      </c>
      <c r="K53" s="101"/>
      <c r="L53" s="100">
        <f t="shared" si="3"/>
        <v>1190</v>
      </c>
      <c r="M53" s="101"/>
      <c r="N53" s="75">
        <f t="shared" si="4"/>
        <v>0.126890756302521</v>
      </c>
      <c r="O53" s="74">
        <f t="shared" si="5"/>
        <v>10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1678</v>
      </c>
      <c r="C54" s="78">
        <f>VLOOKUP('26-99'!$A54, Data!$B$77:$J$101, 3, FALSE)</f>
        <v>66</v>
      </c>
      <c r="D54" s="78">
        <f>VLOOKUP('26-99'!$A54, Data!$B$77:$J$101, 4, FALSE)</f>
        <v>3</v>
      </c>
      <c r="E54" s="78">
        <f>VLOOKUP('26-99'!$A54, Data!$B$77:$J$101, 5, FALSE)</f>
        <v>17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55</v>
      </c>
      <c r="I54" s="78">
        <f>VLOOKUP('26-99'!$A54, Data!$B$77:$J$101, 9, FALSE)</f>
        <v>4</v>
      </c>
      <c r="J54" s="100">
        <f t="shared" si="2"/>
        <v>145</v>
      </c>
      <c r="K54" s="101"/>
      <c r="L54" s="100">
        <f t="shared" si="3"/>
        <v>1823</v>
      </c>
      <c r="M54" s="101"/>
      <c r="N54" s="75">
        <f t="shared" si="4"/>
        <v>7.9539221064179919E-2</v>
      </c>
      <c r="O54" s="74">
        <f t="shared" si="5"/>
        <v>19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263</v>
      </c>
      <c r="C55" s="78">
        <f>VLOOKUP('26-99'!$A55, Data!$B$77:$J$101, 3, FALSE)</f>
        <v>41</v>
      </c>
      <c r="D55" s="78">
        <f>VLOOKUP('26-99'!$A55, Data!$B$77:$J$101, 4, FALSE)</f>
        <v>0</v>
      </c>
      <c r="E55" s="78">
        <f>VLOOKUP('26-99'!$A55, Data!$B$77:$J$101, 5, FALSE)</f>
        <v>5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16</v>
      </c>
      <c r="I55" s="78">
        <f>VLOOKUP('26-99'!$A55, Data!$B$77:$J$101, 9, FALSE)</f>
        <v>5</v>
      </c>
      <c r="J55" s="100">
        <f t="shared" si="2"/>
        <v>67</v>
      </c>
      <c r="K55" s="101"/>
      <c r="L55" s="100">
        <f t="shared" si="3"/>
        <v>330</v>
      </c>
      <c r="M55" s="101"/>
      <c r="N55" s="75">
        <f t="shared" si="4"/>
        <v>0.20303030303030303</v>
      </c>
      <c r="O55" s="74">
        <f t="shared" si="5"/>
        <v>5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1069</v>
      </c>
      <c r="C56" s="78">
        <f>VLOOKUP('26-99'!$A56, Data!$B$77:$J$101, 3, FALSE)</f>
        <v>69</v>
      </c>
      <c r="D56" s="78">
        <f>VLOOKUP('26-99'!$A56, Data!$B$77:$J$101, 4, FALSE)</f>
        <v>2</v>
      </c>
      <c r="E56" s="78">
        <f>VLOOKUP('26-99'!$A56, Data!$B$77:$J$101, 5, FALSE)</f>
        <v>15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59</v>
      </c>
      <c r="I56" s="78">
        <f>VLOOKUP('26-99'!$A56, Data!$B$77:$J$101, 9, FALSE)</f>
        <v>6</v>
      </c>
      <c r="J56" s="100">
        <f t="shared" si="2"/>
        <v>151</v>
      </c>
      <c r="K56" s="101"/>
      <c r="L56" s="100">
        <f t="shared" si="3"/>
        <v>1220</v>
      </c>
      <c r="M56" s="101"/>
      <c r="N56" s="75">
        <f t="shared" si="4"/>
        <v>0.12377049180327869</v>
      </c>
      <c r="O56" s="74">
        <f t="shared" si="5"/>
        <v>11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3130</v>
      </c>
      <c r="C57" s="78">
        <f>VLOOKUP('26-99'!$A57, Data!$B$77:$J$101, 3, FALSE)</f>
        <v>78</v>
      </c>
      <c r="D57" s="78">
        <f>VLOOKUP('26-99'!$A57, Data!$B$77:$J$101, 4, FALSE)</f>
        <v>1</v>
      </c>
      <c r="E57" s="78">
        <f>VLOOKUP('26-99'!$A57, Data!$B$77:$J$101, 5, FALSE)</f>
        <v>27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104</v>
      </c>
      <c r="I57" s="78">
        <f>VLOOKUP('26-99'!$A57, Data!$B$77:$J$101, 9, FALSE)</f>
        <v>15</v>
      </c>
      <c r="J57" s="100">
        <f t="shared" si="2"/>
        <v>225</v>
      </c>
      <c r="K57" s="101"/>
      <c r="L57" s="100">
        <f t="shared" si="3"/>
        <v>3355</v>
      </c>
      <c r="M57" s="101"/>
      <c r="N57" s="75">
        <f t="shared" si="4"/>
        <v>6.7064083457526083E-2</v>
      </c>
      <c r="O57" s="74">
        <f t="shared" si="5"/>
        <v>21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3646</v>
      </c>
      <c r="C58" s="78">
        <f>VLOOKUP('26-99'!$A58, Data!$B$77:$J$101, 3, FALSE)</f>
        <v>146</v>
      </c>
      <c r="D58" s="78">
        <f>VLOOKUP('26-99'!$A58, Data!$B$77:$J$101, 4, FALSE)</f>
        <v>6</v>
      </c>
      <c r="E58" s="78">
        <f>VLOOKUP('26-99'!$A58, Data!$B$77:$J$101, 5, FALSE)</f>
        <v>16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224</v>
      </c>
      <c r="I58" s="78">
        <f>VLOOKUP('26-99'!$A58, Data!$B$77:$J$101, 9, FALSE)</f>
        <v>17</v>
      </c>
      <c r="J58" s="100">
        <f t="shared" si="2"/>
        <v>409</v>
      </c>
      <c r="K58" s="101"/>
      <c r="L58" s="100">
        <f t="shared" si="3"/>
        <v>4055</v>
      </c>
      <c r="M58" s="101"/>
      <c r="N58" s="75">
        <f t="shared" si="4"/>
        <v>0.10086313193588163</v>
      </c>
      <c r="O58" s="74">
        <f t="shared" si="5"/>
        <v>16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5294</v>
      </c>
      <c r="C59" s="78">
        <f>VLOOKUP('26-99'!$A59, Data!$B$77:$J$101, 3, FALSE)</f>
        <v>163</v>
      </c>
      <c r="D59" s="78">
        <f>VLOOKUP('26-99'!$A59, Data!$B$77:$J$101, 4, FALSE)</f>
        <v>1</v>
      </c>
      <c r="E59" s="78">
        <f>VLOOKUP('26-99'!$A59, Data!$B$77:$J$101, 5, FALSE)</f>
        <v>28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267</v>
      </c>
      <c r="I59" s="78">
        <f>VLOOKUP('26-99'!$A59, Data!$B$77:$J$101, 9, FALSE)</f>
        <v>26</v>
      </c>
      <c r="J59" s="100">
        <f t="shared" si="2"/>
        <v>485</v>
      </c>
      <c r="K59" s="101"/>
      <c r="L59" s="100">
        <f t="shared" si="3"/>
        <v>5779</v>
      </c>
      <c r="M59" s="101"/>
      <c r="N59" s="75">
        <f t="shared" si="4"/>
        <v>8.3924554421180131E-2</v>
      </c>
      <c r="O59" s="74">
        <f t="shared" si="5"/>
        <v>18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2790</v>
      </c>
      <c r="C60" s="78">
        <f>VLOOKUP('26-99'!$A60, Data!$B$77:$J$101, 3, FALSE)</f>
        <v>79</v>
      </c>
      <c r="D60" s="78">
        <f>VLOOKUP('26-99'!$A60, Data!$B$77:$J$101, 4, FALSE)</f>
        <v>1</v>
      </c>
      <c r="E60" s="78">
        <f>VLOOKUP('26-99'!$A60, Data!$B$77:$J$101, 5, FALSE)</f>
        <v>14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81</v>
      </c>
      <c r="I60" s="78">
        <f>VLOOKUP('26-99'!$A60, Data!$B$77:$J$101, 9, FALSE)</f>
        <v>13</v>
      </c>
      <c r="J60" s="100">
        <f t="shared" si="2"/>
        <v>189</v>
      </c>
      <c r="K60" s="101"/>
      <c r="L60" s="100">
        <f t="shared" si="3"/>
        <v>2979</v>
      </c>
      <c r="M60" s="101"/>
      <c r="N60" s="75">
        <f t="shared" si="4"/>
        <v>6.3444108761329304E-2</v>
      </c>
      <c r="O60" s="74">
        <f t="shared" si="5"/>
        <v>22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1113</v>
      </c>
      <c r="C61" s="78">
        <f>VLOOKUP('26-99'!$A61, Data!$B$77:$J$101, 3, FALSE)</f>
        <v>22</v>
      </c>
      <c r="D61" s="78">
        <f>VLOOKUP('26-99'!$A61, Data!$B$77:$J$101, 4, FALSE)</f>
        <v>0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34</v>
      </c>
      <c r="I61" s="78">
        <f>VLOOKUP('26-99'!$A61, Data!$B$77:$J$101, 9, FALSE)</f>
        <v>1</v>
      </c>
      <c r="J61" s="100">
        <f t="shared" ref="J61" si="6">SUM(C61:I61)</f>
        <v>61</v>
      </c>
      <c r="K61" s="101"/>
      <c r="L61" s="100">
        <f t="shared" si="3"/>
        <v>1174</v>
      </c>
      <c r="M61" s="101"/>
      <c r="N61" s="75">
        <f t="shared" si="4"/>
        <v>5.1959114139693355E-2</v>
      </c>
      <c r="O61" s="74" t="s">
        <v>118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42141</v>
      </c>
      <c r="C62" s="86">
        <f t="shared" ref="C62:L62" si="7">SUM(C37:C61)</f>
        <v>1732</v>
      </c>
      <c r="D62" s="86">
        <f t="shared" si="7"/>
        <v>37</v>
      </c>
      <c r="E62" s="86">
        <f t="shared" si="7"/>
        <v>327</v>
      </c>
      <c r="F62" s="86">
        <f t="shared" si="7"/>
        <v>2</v>
      </c>
      <c r="G62" s="86">
        <f t="shared" si="7"/>
        <v>0</v>
      </c>
      <c r="H62" s="86">
        <f t="shared" si="7"/>
        <v>2012</v>
      </c>
      <c r="I62" s="86">
        <f t="shared" si="7"/>
        <v>257</v>
      </c>
      <c r="J62" s="102">
        <f t="shared" si="7"/>
        <v>4367</v>
      </c>
      <c r="K62" s="103"/>
      <c r="L62" s="102">
        <f t="shared" si="7"/>
        <v>46508</v>
      </c>
      <c r="M62" s="103"/>
      <c r="N62" s="87">
        <f t="shared" si="4"/>
        <v>9.3897824030274357E-2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4367</v>
      </c>
    </row>
    <row r="65" spans="8:14" ht="18" customHeight="1" x14ac:dyDescent="0.25">
      <c r="I65" s="2"/>
      <c r="M65" s="7" t="s">
        <v>41</v>
      </c>
      <c r="N65" s="80">
        <f>N64/L62</f>
        <v>9.3897824030274357E-2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W13" sqref="W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2642</v>
      </c>
    </row>
    <row r="4" spans="1:15" ht="18" customHeight="1" x14ac:dyDescent="0.25">
      <c r="A4" s="97" t="s">
        <v>45</v>
      </c>
      <c r="B4" s="97"/>
      <c r="C4" s="97"/>
      <c r="D4" s="8">
        <f>$L$62</f>
        <v>12728</v>
      </c>
    </row>
    <row r="5" spans="1:15" ht="18" customHeight="1" x14ac:dyDescent="0.25">
      <c r="B5" s="9"/>
      <c r="C5" s="10" t="s">
        <v>44</v>
      </c>
      <c r="D5" s="15">
        <f>$N$65</f>
        <v>0.20757385292269012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119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0.56818181818181823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0.48888888888888887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09</v>
      </c>
      <c r="C11" s="75">
        <f t="shared" si="1"/>
        <v>0.41477272727272729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19</v>
      </c>
      <c r="C12" s="75">
        <f t="shared" si="1"/>
        <v>0.41095890410958902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0.41082802547770703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0.38793103448275862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0.3858695652173913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07</v>
      </c>
      <c r="C16" s="75">
        <f t="shared" si="1"/>
        <v>0.37254901960784315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01</v>
      </c>
      <c r="C17" s="75">
        <f t="shared" si="1"/>
        <v>0.33201581027667987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0.32727272727272727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20</v>
      </c>
      <c r="C19" s="75">
        <f t="shared" si="1"/>
        <v>0.28464419475655428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08</v>
      </c>
      <c r="C20" s="75">
        <f t="shared" si="1"/>
        <v>0.27187206020696142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0.27067669172932329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11</v>
      </c>
      <c r="C22" s="75">
        <f t="shared" si="1"/>
        <v>0.27067669172932329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0.25333333333333335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18</v>
      </c>
      <c r="C24" s="75">
        <f t="shared" si="1"/>
        <v>0.21545667447306791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22</v>
      </c>
      <c r="C25" s="75">
        <f t="shared" si="1"/>
        <v>0.2071307300509338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05</v>
      </c>
      <c r="C26" s="75">
        <f t="shared" si="1"/>
        <v>0.19607843137254902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14</v>
      </c>
      <c r="C27" s="75">
        <f t="shared" si="1"/>
        <v>0.18819776714513556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23</v>
      </c>
      <c r="C28" s="75">
        <f t="shared" si="1"/>
        <v>0.17694704049844237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12</v>
      </c>
      <c r="C29" s="75">
        <f t="shared" si="1"/>
        <v>0.16167664670658682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0.15132743362831858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0.15121412803532008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24</v>
      </c>
      <c r="C32" s="75">
        <f t="shared" si="1"/>
        <v>0.13677811550151975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119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120</v>
      </c>
      <c r="K36" s="99"/>
      <c r="L36" s="98" t="s">
        <v>121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169</v>
      </c>
      <c r="C37" s="78">
        <f>VLOOKUP('100+'!$A37, Data!$B$102:$J$126, 3, FALSE)</f>
        <v>30</v>
      </c>
      <c r="D37" s="78">
        <f>VLOOKUP('100+'!$A37, Data!$B$102:$J$126, 4, FALSE)</f>
        <v>4</v>
      </c>
      <c r="E37" s="78">
        <f>VLOOKUP('100+'!$A37, Data!$B$102:$J$126, 5, FALSE)</f>
        <v>2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46</v>
      </c>
      <c r="I37" s="78">
        <f>VLOOKUP('100+'!$A37, Data!$B$102:$J$126, 9, FALSE)</f>
        <v>2</v>
      </c>
      <c r="J37" s="100">
        <f t="shared" ref="J37:J60" si="2">SUM(C37:I37)</f>
        <v>84</v>
      </c>
      <c r="K37" s="101"/>
      <c r="L37" s="100">
        <f t="shared" ref="L37:L61" si="3">SUM(B37:I37)</f>
        <v>253</v>
      </c>
      <c r="M37" s="101"/>
      <c r="N37" s="75">
        <f t="shared" ref="N37:N62" si="4">J37/L37</f>
        <v>0.33201581027667987</v>
      </c>
      <c r="O37" s="74">
        <f t="shared" ref="O37:O60" si="5">RANK(N37,$N$37:$N$60)</f>
        <v>9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111</v>
      </c>
      <c r="C38" s="78">
        <f>VLOOKUP('100+'!$A38, Data!$B$102:$J$126, 3, FALSE)</f>
        <v>34</v>
      </c>
      <c r="D38" s="78">
        <f>VLOOKUP('100+'!$A38, Data!$B$102:$J$126, 4, FALSE)</f>
        <v>1</v>
      </c>
      <c r="E38" s="78">
        <f>VLOOKUP('100+'!$A38, Data!$B$102:$J$126, 5, FALSE)</f>
        <v>2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14</v>
      </c>
      <c r="I38" s="78">
        <f>VLOOKUP('100+'!$A38, Data!$B$102:$J$126, 9, FALSE)</f>
        <v>3</v>
      </c>
      <c r="J38" s="100">
        <f t="shared" si="2"/>
        <v>54</v>
      </c>
      <c r="K38" s="101"/>
      <c r="L38" s="100">
        <f t="shared" si="3"/>
        <v>165</v>
      </c>
      <c r="M38" s="101"/>
      <c r="N38" s="75">
        <f t="shared" si="4"/>
        <v>0.32727272727272727</v>
      </c>
      <c r="O38" s="74">
        <f t="shared" si="5"/>
        <v>10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23</v>
      </c>
      <c r="C39" s="78">
        <f>VLOOKUP('100+'!$A39, Data!$B$102:$J$126, 3, FALSE)</f>
        <v>9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12</v>
      </c>
      <c r="I39" s="78">
        <f>VLOOKUP('100+'!$A39, Data!$B$102:$J$126, 9, FALSE)</f>
        <v>0</v>
      </c>
      <c r="J39" s="100">
        <f t="shared" si="2"/>
        <v>22</v>
      </c>
      <c r="K39" s="101"/>
      <c r="L39" s="100">
        <f t="shared" si="3"/>
        <v>45</v>
      </c>
      <c r="M39" s="101"/>
      <c r="N39" s="75">
        <f t="shared" si="4"/>
        <v>0.48888888888888887</v>
      </c>
      <c r="O39" s="74">
        <f t="shared" si="5"/>
        <v>2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71</v>
      </c>
      <c r="C40" s="78">
        <f>VLOOKUP('100+'!$A40, Data!$B$102:$J$126, 3, FALSE)</f>
        <v>26</v>
      </c>
      <c r="D40" s="78">
        <f>VLOOKUP('100+'!$A40, Data!$B$102:$J$126, 4, FALSE)</f>
        <v>1</v>
      </c>
      <c r="E40" s="78">
        <f>VLOOKUP('100+'!$A40, Data!$B$102:$J$126, 5, FALSE)</f>
        <v>1</v>
      </c>
      <c r="F40" s="78">
        <f>VLOOKUP('100+'!$A40, Data!$B$102:$J$126, 6, FALSE)</f>
        <v>1</v>
      </c>
      <c r="G40" s="78">
        <f>VLOOKUP('100+'!$A40, Data!$B$102:$J$126, 7, FALSE)</f>
        <v>0</v>
      </c>
      <c r="H40" s="78">
        <f>VLOOKUP('100+'!$A40, Data!$B$102:$J$126, 8, FALSE)</f>
        <v>15</v>
      </c>
      <c r="I40" s="78">
        <f>VLOOKUP('100+'!$A40, Data!$B$102:$J$126, 9, FALSE)</f>
        <v>1</v>
      </c>
      <c r="J40" s="100">
        <f t="shared" si="2"/>
        <v>45</v>
      </c>
      <c r="K40" s="101"/>
      <c r="L40" s="100">
        <f t="shared" si="3"/>
        <v>116</v>
      </c>
      <c r="M40" s="101"/>
      <c r="N40" s="75">
        <f t="shared" si="4"/>
        <v>0.38793103448275862</v>
      </c>
      <c r="O40" s="74">
        <f t="shared" si="5"/>
        <v>6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205</v>
      </c>
      <c r="C41" s="78">
        <f>VLOOKUP('100+'!$A41, Data!$B$102:$J$126, 3, FALSE)</f>
        <v>22</v>
      </c>
      <c r="D41" s="78">
        <f>VLOOKUP('100+'!$A41, Data!$B$102:$J$126, 4, FALSE)</f>
        <v>1</v>
      </c>
      <c r="E41" s="78">
        <f>VLOOKUP('100+'!$A41, Data!$B$102:$J$126, 5, FALSE)</f>
        <v>1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24</v>
      </c>
      <c r="I41" s="78">
        <f>VLOOKUP('100+'!$A41, Data!$B$102:$J$126, 9, FALSE)</f>
        <v>2</v>
      </c>
      <c r="J41" s="100">
        <f t="shared" si="2"/>
        <v>50</v>
      </c>
      <c r="K41" s="101"/>
      <c r="L41" s="100">
        <f t="shared" si="3"/>
        <v>255</v>
      </c>
      <c r="M41" s="101"/>
      <c r="N41" s="75">
        <f t="shared" si="4"/>
        <v>0.19607843137254902</v>
      </c>
      <c r="O41" s="74">
        <f t="shared" si="5"/>
        <v>18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19</v>
      </c>
      <c r="C42" s="78">
        <f>VLOOKUP('100+'!$A42, Data!$B$102:$J$126, 3, FALSE)</f>
        <v>14</v>
      </c>
      <c r="D42" s="78">
        <f>VLOOKUP('100+'!$A42, Data!$B$102:$J$126, 4, FALSE)</f>
        <v>1</v>
      </c>
      <c r="E42" s="78">
        <f>VLOOKUP('100+'!$A42, Data!$B$102:$J$126, 5, FALSE)</f>
        <v>2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8</v>
      </c>
      <c r="I42" s="78">
        <f>VLOOKUP('100+'!$A42, Data!$B$102:$J$126, 9, FALSE)</f>
        <v>0</v>
      </c>
      <c r="J42" s="100">
        <f t="shared" si="2"/>
        <v>25</v>
      </c>
      <c r="K42" s="101"/>
      <c r="L42" s="100">
        <f t="shared" si="3"/>
        <v>44</v>
      </c>
      <c r="M42" s="101"/>
      <c r="N42" s="75">
        <f t="shared" si="4"/>
        <v>0.56818181818181823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32</v>
      </c>
      <c r="C43" s="78">
        <f>VLOOKUP('100+'!$A43, Data!$B$102:$J$126, 3, FALSE)</f>
        <v>12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6</v>
      </c>
      <c r="I43" s="78">
        <f>VLOOKUP('100+'!$A43, Data!$B$102:$J$126, 9, FALSE)</f>
        <v>0</v>
      </c>
      <c r="J43" s="100">
        <f t="shared" si="2"/>
        <v>19</v>
      </c>
      <c r="K43" s="101"/>
      <c r="L43" s="100">
        <f t="shared" si="3"/>
        <v>51</v>
      </c>
      <c r="M43" s="101"/>
      <c r="N43" s="75">
        <f t="shared" si="4"/>
        <v>0.37254901960784315</v>
      </c>
      <c r="O43" s="74">
        <f t="shared" si="5"/>
        <v>8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774</v>
      </c>
      <c r="C44" s="78">
        <f>VLOOKUP('100+'!$A44, Data!$B$102:$J$126, 3, FALSE)</f>
        <v>129</v>
      </c>
      <c r="D44" s="78">
        <f>VLOOKUP('100+'!$A44, Data!$B$102:$J$126, 4, FALSE)</f>
        <v>4</v>
      </c>
      <c r="E44" s="78">
        <f>VLOOKUP('100+'!$A44, Data!$B$102:$J$126, 5, FALSE)</f>
        <v>9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140</v>
      </c>
      <c r="I44" s="78">
        <f>VLOOKUP('100+'!$A44, Data!$B$102:$J$126, 9, FALSE)</f>
        <v>7</v>
      </c>
      <c r="J44" s="100">
        <f t="shared" si="2"/>
        <v>289</v>
      </c>
      <c r="K44" s="101"/>
      <c r="L44" s="100">
        <f t="shared" si="3"/>
        <v>1063</v>
      </c>
      <c r="M44" s="101"/>
      <c r="N44" s="75">
        <f t="shared" si="4"/>
        <v>0.27187206020696142</v>
      </c>
      <c r="O44" s="74">
        <f t="shared" si="5"/>
        <v>12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103</v>
      </c>
      <c r="C45" s="78">
        <f>VLOOKUP('100+'!$A45, Data!$B$102:$J$126, 3, FALSE)</f>
        <v>36</v>
      </c>
      <c r="D45" s="78">
        <f>VLOOKUP('100+'!$A45, Data!$B$102:$J$126, 4, FALSE)</f>
        <v>4</v>
      </c>
      <c r="E45" s="78">
        <f>VLOOKUP('100+'!$A45, Data!$B$102:$J$126, 5, FALSE)</f>
        <v>1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31</v>
      </c>
      <c r="I45" s="78">
        <f>VLOOKUP('100+'!$A45, Data!$B$102:$J$126, 9, FALSE)</f>
        <v>1</v>
      </c>
      <c r="J45" s="100">
        <f t="shared" si="2"/>
        <v>73</v>
      </c>
      <c r="K45" s="101"/>
      <c r="L45" s="100">
        <f t="shared" si="3"/>
        <v>176</v>
      </c>
      <c r="M45" s="101"/>
      <c r="N45" s="75">
        <f t="shared" si="4"/>
        <v>0.41477272727272729</v>
      </c>
      <c r="O45" s="74">
        <f t="shared" si="5"/>
        <v>3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113</v>
      </c>
      <c r="C46" s="78">
        <f>VLOOKUP('100+'!$A46, Data!$B$102:$J$126, 3, FALSE)</f>
        <v>46</v>
      </c>
      <c r="D46" s="78">
        <f>VLOOKUP('100+'!$A46, Data!$B$102:$J$126, 4, FALSE)</f>
        <v>1</v>
      </c>
      <c r="E46" s="78">
        <f>VLOOKUP('100+'!$A46, Data!$B$102:$J$126, 5, FALSE)</f>
        <v>3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19</v>
      </c>
      <c r="I46" s="78">
        <f>VLOOKUP('100+'!$A46, Data!$B$102:$J$126, 9, FALSE)</f>
        <v>2</v>
      </c>
      <c r="J46" s="100">
        <f t="shared" si="2"/>
        <v>71</v>
      </c>
      <c r="K46" s="101"/>
      <c r="L46" s="100">
        <f t="shared" si="3"/>
        <v>184</v>
      </c>
      <c r="M46" s="101"/>
      <c r="N46" s="75">
        <f t="shared" si="4"/>
        <v>0.3858695652173913</v>
      </c>
      <c r="O46" s="74">
        <f t="shared" si="5"/>
        <v>7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194</v>
      </c>
      <c r="C47" s="78">
        <f>VLOOKUP('100+'!$A47, Data!$B$102:$J$126, 3, FALSE)</f>
        <v>36</v>
      </c>
      <c r="D47" s="78">
        <f>VLOOKUP('100+'!$A47, Data!$B$102:$J$126, 4, FALSE)</f>
        <v>0</v>
      </c>
      <c r="E47" s="78">
        <f>VLOOKUP('100+'!$A47, Data!$B$102:$J$126, 5, FALSE)</f>
        <v>3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30</v>
      </c>
      <c r="I47" s="78">
        <f>VLOOKUP('100+'!$A47, Data!$B$102:$J$126, 9, FALSE)</f>
        <v>3</v>
      </c>
      <c r="J47" s="100">
        <f t="shared" si="2"/>
        <v>72</v>
      </c>
      <c r="K47" s="101"/>
      <c r="L47" s="100">
        <f t="shared" si="3"/>
        <v>266</v>
      </c>
      <c r="M47" s="101"/>
      <c r="N47" s="75">
        <f t="shared" si="4"/>
        <v>0.27067669172932329</v>
      </c>
      <c r="O47" s="74">
        <f t="shared" si="5"/>
        <v>13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1540</v>
      </c>
      <c r="C48" s="78">
        <f>VLOOKUP('100+'!$A48, Data!$B$102:$J$126, 3, FALSE)</f>
        <v>156</v>
      </c>
      <c r="D48" s="78">
        <f>VLOOKUP('100+'!$A48, Data!$B$102:$J$126, 4, FALSE)</f>
        <v>3</v>
      </c>
      <c r="E48" s="78">
        <f>VLOOKUP('100+'!$A48, Data!$B$102:$J$126, 5, FALSE)</f>
        <v>17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106</v>
      </c>
      <c r="I48" s="78">
        <f>VLOOKUP('100+'!$A48, Data!$B$102:$J$126, 9, FALSE)</f>
        <v>15</v>
      </c>
      <c r="J48" s="100">
        <f t="shared" si="2"/>
        <v>297</v>
      </c>
      <c r="K48" s="101"/>
      <c r="L48" s="100">
        <f t="shared" si="3"/>
        <v>1837</v>
      </c>
      <c r="M48" s="101"/>
      <c r="N48" s="75">
        <f t="shared" si="4"/>
        <v>0.16167664670658682</v>
      </c>
      <c r="O48" s="74">
        <f t="shared" si="5"/>
        <v>21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185</v>
      </c>
      <c r="C49" s="78">
        <f>VLOOKUP('100+'!$A49, Data!$B$102:$J$126, 3, FALSE)</f>
        <v>78</v>
      </c>
      <c r="D49" s="78">
        <f>VLOOKUP('100+'!$A49, Data!$B$102:$J$126, 4, FALSE)</f>
        <v>3</v>
      </c>
      <c r="E49" s="78">
        <f>VLOOKUP('100+'!$A49, Data!$B$102:$J$126, 5, FALSE)</f>
        <v>2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44</v>
      </c>
      <c r="I49" s="78">
        <f>VLOOKUP('100+'!$A49, Data!$B$102:$J$126, 9, FALSE)</f>
        <v>2</v>
      </c>
      <c r="J49" s="100">
        <f t="shared" si="2"/>
        <v>129</v>
      </c>
      <c r="K49" s="101"/>
      <c r="L49" s="100">
        <f t="shared" si="3"/>
        <v>314</v>
      </c>
      <c r="M49" s="101"/>
      <c r="N49" s="75">
        <f t="shared" si="4"/>
        <v>0.41082802547770703</v>
      </c>
      <c r="O49" s="74">
        <f t="shared" si="5"/>
        <v>5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509</v>
      </c>
      <c r="C50" s="78">
        <f>VLOOKUP('100+'!$A50, Data!$B$102:$J$126, 3, FALSE)</f>
        <v>66</v>
      </c>
      <c r="D50" s="78">
        <f>VLOOKUP('100+'!$A50, Data!$B$102:$J$126, 4, FALSE)</f>
        <v>0</v>
      </c>
      <c r="E50" s="78">
        <f>VLOOKUP('100+'!$A50, Data!$B$102:$J$126, 5, FALSE)</f>
        <v>5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45</v>
      </c>
      <c r="I50" s="78">
        <f>VLOOKUP('100+'!$A50, Data!$B$102:$J$126, 9, FALSE)</f>
        <v>2</v>
      </c>
      <c r="J50" s="100">
        <f t="shared" si="2"/>
        <v>118</v>
      </c>
      <c r="K50" s="101"/>
      <c r="L50" s="100">
        <f t="shared" si="3"/>
        <v>627</v>
      </c>
      <c r="M50" s="101"/>
      <c r="N50" s="75">
        <f t="shared" si="4"/>
        <v>0.18819776714513556</v>
      </c>
      <c r="O50" s="74">
        <f t="shared" si="5"/>
        <v>19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959</v>
      </c>
      <c r="C51" s="78">
        <f>VLOOKUP('100+'!$A51, Data!$B$102:$J$126, 3, FALSE)</f>
        <v>81</v>
      </c>
      <c r="D51" s="78">
        <f>VLOOKUP('100+'!$A51, Data!$B$102:$J$126, 4, FALSE)</f>
        <v>4</v>
      </c>
      <c r="E51" s="78">
        <f>VLOOKUP('100+'!$A51, Data!$B$102:$J$126, 5, FALSE)</f>
        <v>12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65</v>
      </c>
      <c r="I51" s="78">
        <f>VLOOKUP('100+'!$A51, Data!$B$102:$J$126, 9, FALSE)</f>
        <v>9</v>
      </c>
      <c r="J51" s="100">
        <f t="shared" si="2"/>
        <v>171</v>
      </c>
      <c r="K51" s="101"/>
      <c r="L51" s="100">
        <f t="shared" si="3"/>
        <v>1130</v>
      </c>
      <c r="M51" s="101"/>
      <c r="N51" s="75">
        <f t="shared" si="4"/>
        <v>0.15132743362831858</v>
      </c>
      <c r="O51" s="74">
        <f t="shared" si="5"/>
        <v>22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168</v>
      </c>
      <c r="C52" s="78">
        <f>VLOOKUP('100+'!$A52, Data!$B$102:$J$126, 3, FALSE)</f>
        <v>33</v>
      </c>
      <c r="D52" s="78">
        <f>VLOOKUP('100+'!$A52, Data!$B$102:$J$126, 4, FALSE)</f>
        <v>0</v>
      </c>
      <c r="E52" s="78">
        <f>VLOOKUP('100+'!$A52, Data!$B$102:$J$126, 5, FALSE)</f>
        <v>1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21</v>
      </c>
      <c r="I52" s="78">
        <f>VLOOKUP('100+'!$A52, Data!$B$102:$J$126, 9, FALSE)</f>
        <v>2</v>
      </c>
      <c r="J52" s="100">
        <f t="shared" si="2"/>
        <v>57</v>
      </c>
      <c r="K52" s="101"/>
      <c r="L52" s="100">
        <f t="shared" si="3"/>
        <v>225</v>
      </c>
      <c r="M52" s="101"/>
      <c r="N52" s="75">
        <f t="shared" si="4"/>
        <v>0.25333333333333335</v>
      </c>
      <c r="O52" s="74">
        <f t="shared" si="5"/>
        <v>15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261</v>
      </c>
      <c r="C53" s="78">
        <f>VLOOKUP('100+'!$A53, Data!$B$102:$J$126, 3, FALSE)</f>
        <v>55</v>
      </c>
      <c r="D53" s="78">
        <f>VLOOKUP('100+'!$A53, Data!$B$102:$J$126, 4, FALSE)</f>
        <v>1</v>
      </c>
      <c r="E53" s="78">
        <f>VLOOKUP('100+'!$A53, Data!$B$102:$J$126, 5, FALSE)</f>
        <v>4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33</v>
      </c>
      <c r="I53" s="78">
        <f>VLOOKUP('100+'!$A53, Data!$B$102:$J$126, 9, FALSE)</f>
        <v>0</v>
      </c>
      <c r="J53" s="100">
        <f t="shared" si="2"/>
        <v>93</v>
      </c>
      <c r="K53" s="101"/>
      <c r="L53" s="100">
        <f t="shared" si="3"/>
        <v>354</v>
      </c>
      <c r="M53" s="101"/>
      <c r="N53" s="75">
        <f t="shared" si="4"/>
        <v>0.26271186440677968</v>
      </c>
      <c r="O53" s="74">
        <f t="shared" si="5"/>
        <v>14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335</v>
      </c>
      <c r="C54" s="78">
        <f>VLOOKUP('100+'!$A54, Data!$B$102:$J$126, 3, FALSE)</f>
        <v>61</v>
      </c>
      <c r="D54" s="78">
        <f>VLOOKUP('100+'!$A54, Data!$B$102:$J$126, 4, FALSE)</f>
        <v>1</v>
      </c>
      <c r="E54" s="78">
        <f>VLOOKUP('100+'!$A54, Data!$B$102:$J$126, 5, FALSE)</f>
        <v>2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27</v>
      </c>
      <c r="I54" s="78">
        <f>VLOOKUP('100+'!$A54, Data!$B$102:$J$126, 9, FALSE)</f>
        <v>1</v>
      </c>
      <c r="J54" s="100">
        <f t="shared" si="2"/>
        <v>92</v>
      </c>
      <c r="K54" s="101"/>
      <c r="L54" s="100">
        <f t="shared" si="3"/>
        <v>427</v>
      </c>
      <c r="M54" s="101"/>
      <c r="N54" s="75">
        <f t="shared" si="4"/>
        <v>0.21545667447306791</v>
      </c>
      <c r="O54" s="74">
        <f t="shared" si="5"/>
        <v>16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43</v>
      </c>
      <c r="C55" s="78">
        <f>VLOOKUP('100+'!$A55, Data!$B$102:$J$126, 3, FALSE)</f>
        <v>16</v>
      </c>
      <c r="D55" s="78">
        <f>VLOOKUP('100+'!$A55, Data!$B$102:$J$126, 4, FALSE)</f>
        <v>0</v>
      </c>
      <c r="E55" s="78">
        <f>VLOOKUP('100+'!$A55, Data!$B$102:$J$126, 5, FALSE)</f>
        <v>0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14</v>
      </c>
      <c r="I55" s="78">
        <f>VLOOKUP('100+'!$A55, Data!$B$102:$J$126, 9, FALSE)</f>
        <v>0</v>
      </c>
      <c r="J55" s="100">
        <f t="shared" si="2"/>
        <v>30</v>
      </c>
      <c r="K55" s="101"/>
      <c r="L55" s="100">
        <f t="shared" si="3"/>
        <v>73</v>
      </c>
      <c r="M55" s="101"/>
      <c r="N55" s="75">
        <f t="shared" si="4"/>
        <v>0.41095890410958902</v>
      </c>
      <c r="O55" s="74">
        <f t="shared" si="5"/>
        <v>4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191</v>
      </c>
      <c r="C56" s="78">
        <f>VLOOKUP('100+'!$A56, Data!$B$102:$J$126, 3, FALSE)</f>
        <v>39</v>
      </c>
      <c r="D56" s="78">
        <f>VLOOKUP('100+'!$A56, Data!$B$102:$J$126, 4, FALSE)</f>
        <v>1</v>
      </c>
      <c r="E56" s="78">
        <f>VLOOKUP('100+'!$A56, Data!$B$102:$J$126, 5, FALSE)</f>
        <v>1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29</v>
      </c>
      <c r="I56" s="78">
        <f>VLOOKUP('100+'!$A56, Data!$B$102:$J$126, 9, FALSE)</f>
        <v>6</v>
      </c>
      <c r="J56" s="100">
        <f t="shared" si="2"/>
        <v>76</v>
      </c>
      <c r="K56" s="101"/>
      <c r="L56" s="100">
        <f t="shared" si="3"/>
        <v>267</v>
      </c>
      <c r="M56" s="101"/>
      <c r="N56" s="75">
        <f t="shared" si="4"/>
        <v>0.28464419475655428</v>
      </c>
      <c r="O56" s="74">
        <f t="shared" si="5"/>
        <v>11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769</v>
      </c>
      <c r="C57" s="78">
        <f>VLOOKUP('100+'!$A57, Data!$B$102:$J$126, 3, FALSE)</f>
        <v>67</v>
      </c>
      <c r="D57" s="78">
        <f>VLOOKUP('100+'!$A57, Data!$B$102:$J$126, 4, FALSE)</f>
        <v>1</v>
      </c>
      <c r="E57" s="78">
        <f>VLOOKUP('100+'!$A57, Data!$B$102:$J$126, 5, FALSE)</f>
        <v>9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55</v>
      </c>
      <c r="I57" s="78">
        <f>VLOOKUP('100+'!$A57, Data!$B$102:$J$126, 9, FALSE)</f>
        <v>5</v>
      </c>
      <c r="J57" s="100">
        <f t="shared" si="2"/>
        <v>137</v>
      </c>
      <c r="K57" s="101"/>
      <c r="L57" s="100">
        <f t="shared" si="3"/>
        <v>906</v>
      </c>
      <c r="M57" s="101"/>
      <c r="N57" s="75">
        <f t="shared" si="4"/>
        <v>0.15121412803532008</v>
      </c>
      <c r="O57" s="74">
        <f t="shared" si="5"/>
        <v>23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934</v>
      </c>
      <c r="C58" s="78">
        <f>VLOOKUP('100+'!$A58, Data!$B$102:$J$126, 3, FALSE)</f>
        <v>124</v>
      </c>
      <c r="D58" s="78">
        <f>VLOOKUP('100+'!$A58, Data!$B$102:$J$126, 4, FALSE)</f>
        <v>1</v>
      </c>
      <c r="E58" s="78">
        <f>VLOOKUP('100+'!$A58, Data!$B$102:$J$126, 5, FALSE)</f>
        <v>14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96</v>
      </c>
      <c r="I58" s="78">
        <f>VLOOKUP('100+'!$A58, Data!$B$102:$J$126, 9, FALSE)</f>
        <v>9</v>
      </c>
      <c r="J58" s="100">
        <f t="shared" si="2"/>
        <v>244</v>
      </c>
      <c r="K58" s="101"/>
      <c r="L58" s="100">
        <f t="shared" si="3"/>
        <v>1178</v>
      </c>
      <c r="M58" s="101"/>
      <c r="N58" s="75">
        <f t="shared" si="4"/>
        <v>0.2071307300509338</v>
      </c>
      <c r="O58" s="74">
        <f t="shared" si="5"/>
        <v>17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1321</v>
      </c>
      <c r="C59" s="78">
        <f>VLOOKUP('100+'!$A59, Data!$B$102:$J$126, 3, FALSE)</f>
        <v>115</v>
      </c>
      <c r="D59" s="78">
        <f>VLOOKUP('100+'!$A59, Data!$B$102:$J$126, 4, FALSE)</f>
        <v>2</v>
      </c>
      <c r="E59" s="78">
        <f>VLOOKUP('100+'!$A59, Data!$B$102:$J$126, 5, FALSE)</f>
        <v>17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137</v>
      </c>
      <c r="I59" s="78">
        <f>VLOOKUP('100+'!$A59, Data!$B$102:$J$126, 9, FALSE)</f>
        <v>13</v>
      </c>
      <c r="J59" s="100">
        <f t="shared" si="2"/>
        <v>284</v>
      </c>
      <c r="K59" s="101"/>
      <c r="L59" s="100">
        <f t="shared" si="3"/>
        <v>1605</v>
      </c>
      <c r="M59" s="101"/>
      <c r="N59" s="75">
        <f t="shared" si="4"/>
        <v>0.17694704049844237</v>
      </c>
      <c r="O59" s="74">
        <f t="shared" si="5"/>
        <v>20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568</v>
      </c>
      <c r="C60" s="78">
        <f>VLOOKUP('100+'!$A60, Data!$B$102:$J$126, 3, FALSE)</f>
        <v>42</v>
      </c>
      <c r="D60" s="78">
        <f>VLOOKUP('100+'!$A60, Data!$B$102:$J$126, 4, FALSE)</f>
        <v>1</v>
      </c>
      <c r="E60" s="78">
        <f>VLOOKUP('100+'!$A60, Data!$B$102:$J$126, 5, FALSE)</f>
        <v>7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38</v>
      </c>
      <c r="I60" s="78">
        <f>VLOOKUP('100+'!$A60, Data!$B$102:$J$126, 9, FALSE)</f>
        <v>2</v>
      </c>
      <c r="J60" s="100">
        <f t="shared" si="2"/>
        <v>90</v>
      </c>
      <c r="K60" s="101"/>
      <c r="L60" s="100">
        <f t="shared" si="3"/>
        <v>658</v>
      </c>
      <c r="M60" s="101"/>
      <c r="N60" s="75">
        <f t="shared" si="4"/>
        <v>0.13677811550151975</v>
      </c>
      <c r="O60" s="74">
        <f t="shared" si="5"/>
        <v>24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489</v>
      </c>
      <c r="C61" s="78">
        <f>VLOOKUP('100+'!$A61, Data!$B$102:$J$126, 3, FALSE)</f>
        <v>12</v>
      </c>
      <c r="D61" s="78">
        <f>VLOOKUP('100+'!$A61, Data!$B$102:$J$126, 4, FALSE)</f>
        <v>2</v>
      </c>
      <c r="E61" s="78">
        <f>VLOOKUP('100+'!$A61, Data!$B$102:$J$126, 5, FALSE)</f>
        <v>2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4</v>
      </c>
      <c r="I61" s="78">
        <f>VLOOKUP('100+'!$A61, Data!$B$102:$J$126, 9, FALSE)</f>
        <v>0</v>
      </c>
      <c r="J61" s="100">
        <f t="shared" ref="J61" si="6">SUM(C61:I61)</f>
        <v>20</v>
      </c>
      <c r="K61" s="101"/>
      <c r="L61" s="100">
        <f t="shared" si="3"/>
        <v>509</v>
      </c>
      <c r="M61" s="101"/>
      <c r="N61" s="75">
        <f t="shared" si="4"/>
        <v>3.9292730844793712E-2</v>
      </c>
      <c r="O61" s="74" t="s">
        <v>118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10086</v>
      </c>
      <c r="C62" s="86">
        <f t="shared" ref="C62:L62" si="7">SUM(C37:C61)</f>
        <v>1339</v>
      </c>
      <c r="D62" s="86">
        <f t="shared" si="7"/>
        <v>37</v>
      </c>
      <c r="E62" s="86">
        <f t="shared" si="7"/>
        <v>119</v>
      </c>
      <c r="F62" s="86">
        <f t="shared" si="7"/>
        <v>1</v>
      </c>
      <c r="G62" s="86">
        <f t="shared" si="7"/>
        <v>0</v>
      </c>
      <c r="H62" s="86">
        <f t="shared" si="7"/>
        <v>1059</v>
      </c>
      <c r="I62" s="86">
        <f t="shared" si="7"/>
        <v>87</v>
      </c>
      <c r="J62" s="102">
        <f t="shared" si="7"/>
        <v>2642</v>
      </c>
      <c r="K62" s="103"/>
      <c r="L62" s="102">
        <f t="shared" si="7"/>
        <v>12728</v>
      </c>
      <c r="M62" s="103"/>
      <c r="N62" s="87">
        <f t="shared" si="4"/>
        <v>0.20757385292269012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2642</v>
      </c>
    </row>
    <row r="65" spans="3:14" ht="18" customHeight="1" x14ac:dyDescent="0.25">
      <c r="I65" s="2"/>
      <c r="M65" s="7" t="s">
        <v>41</v>
      </c>
      <c r="N65" s="80">
        <f>N64/L62</f>
        <v>0.20757385292269012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V12" sqref="V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11113</v>
      </c>
    </row>
    <row r="4" spans="1:12" ht="18" customHeight="1" x14ac:dyDescent="0.25">
      <c r="A4" s="97" t="s">
        <v>45</v>
      </c>
      <c r="B4" s="97"/>
      <c r="C4" s="97"/>
      <c r="D4" s="8">
        <f>$L$62</f>
        <v>523178</v>
      </c>
    </row>
    <row r="5" spans="1:12" ht="18" customHeight="1" x14ac:dyDescent="0.25">
      <c r="B5" s="9"/>
      <c r="C5" s="10" t="s">
        <v>44</v>
      </c>
      <c r="D5" s="15">
        <f>$N$65</f>
        <v>2.1241336600545131E-2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119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13</v>
      </c>
      <c r="C9" s="75">
        <f t="shared" ref="C9:C32" si="1">SUMIF($O$37:$O$60,$A9,$N$37:$N$60)</f>
        <v>5.5967001031217774E-2</v>
      </c>
    </row>
    <row r="10" spans="1:12" ht="18" customHeight="1" x14ac:dyDescent="0.25">
      <c r="A10" s="74">
        <v>2</v>
      </c>
      <c r="B10" s="74" t="str">
        <f t="shared" si="0"/>
        <v>06</v>
      </c>
      <c r="C10" s="75">
        <f t="shared" si="1"/>
        <v>5.5677655677655681E-2</v>
      </c>
    </row>
    <row r="11" spans="1:12" ht="18" customHeight="1" x14ac:dyDescent="0.25">
      <c r="A11" s="74">
        <v>3</v>
      </c>
      <c r="B11" s="74" t="str">
        <f t="shared" si="0"/>
        <v>19</v>
      </c>
      <c r="C11" s="75">
        <f t="shared" si="1"/>
        <v>4.4888721237268954E-2</v>
      </c>
    </row>
    <row r="12" spans="1:12" ht="18" customHeight="1" x14ac:dyDescent="0.25">
      <c r="A12" s="74">
        <v>4</v>
      </c>
      <c r="B12" s="74" t="str">
        <f t="shared" si="0"/>
        <v>03</v>
      </c>
      <c r="C12" s="75">
        <f t="shared" si="1"/>
        <v>4.3685464654487687E-2</v>
      </c>
    </row>
    <row r="13" spans="1:12" ht="18" customHeight="1" x14ac:dyDescent="0.25">
      <c r="A13" s="74">
        <v>5</v>
      </c>
      <c r="B13" s="74" t="str">
        <f t="shared" si="0"/>
        <v>09</v>
      </c>
      <c r="C13" s="75">
        <f t="shared" si="1"/>
        <v>3.800125971026664E-2</v>
      </c>
    </row>
    <row r="14" spans="1:12" ht="18" customHeight="1" x14ac:dyDescent="0.25">
      <c r="A14" s="74">
        <v>6</v>
      </c>
      <c r="B14" s="74" t="str">
        <f t="shared" si="0"/>
        <v>04</v>
      </c>
      <c r="C14" s="75">
        <f t="shared" si="1"/>
        <v>3.4143817899637871E-2</v>
      </c>
    </row>
    <row r="15" spans="1:12" ht="18" customHeight="1" x14ac:dyDescent="0.25">
      <c r="A15" s="74">
        <v>7</v>
      </c>
      <c r="B15" s="74" t="str">
        <f t="shared" si="0"/>
        <v>01</v>
      </c>
      <c r="C15" s="75">
        <f t="shared" si="1"/>
        <v>3.1212484993997598E-2</v>
      </c>
    </row>
    <row r="16" spans="1:12" ht="18" customHeight="1" x14ac:dyDescent="0.25">
      <c r="A16" s="74">
        <v>8</v>
      </c>
      <c r="B16" s="74" t="str">
        <f t="shared" si="0"/>
        <v>07</v>
      </c>
      <c r="C16" s="75">
        <f t="shared" si="1"/>
        <v>3.0438010393466965E-2</v>
      </c>
    </row>
    <row r="17" spans="1:3" ht="18" customHeight="1" x14ac:dyDescent="0.25">
      <c r="A17" s="74">
        <v>9</v>
      </c>
      <c r="B17" s="74" t="str">
        <f t="shared" si="0"/>
        <v>08</v>
      </c>
      <c r="C17" s="75">
        <f t="shared" si="1"/>
        <v>3.0239301532676927E-2</v>
      </c>
    </row>
    <row r="18" spans="1:3" ht="18" customHeight="1" x14ac:dyDescent="0.25">
      <c r="A18" s="74">
        <v>10</v>
      </c>
      <c r="B18" s="74" t="str">
        <f t="shared" si="0"/>
        <v>10</v>
      </c>
      <c r="C18" s="75">
        <f t="shared" si="1"/>
        <v>2.7699472974629245E-2</v>
      </c>
    </row>
    <row r="19" spans="1:3" ht="18" customHeight="1" x14ac:dyDescent="0.25">
      <c r="A19" s="74">
        <v>11</v>
      </c>
      <c r="B19" s="74" t="str">
        <f t="shared" si="0"/>
        <v>02</v>
      </c>
      <c r="C19" s="75">
        <f t="shared" si="1"/>
        <v>2.7324171382376718E-2</v>
      </c>
    </row>
    <row r="20" spans="1:3" ht="18" customHeight="1" x14ac:dyDescent="0.25">
      <c r="A20" s="74">
        <v>12</v>
      </c>
      <c r="B20" s="74" t="str">
        <f t="shared" si="0"/>
        <v>05</v>
      </c>
      <c r="C20" s="75">
        <f t="shared" si="1"/>
        <v>2.5899280575539568E-2</v>
      </c>
    </row>
    <row r="21" spans="1:3" ht="18" customHeight="1" x14ac:dyDescent="0.25">
      <c r="A21" s="74">
        <v>13</v>
      </c>
      <c r="B21" s="74" t="str">
        <f t="shared" si="0"/>
        <v>22</v>
      </c>
      <c r="C21" s="75">
        <f t="shared" si="1"/>
        <v>2.567676619470325E-2</v>
      </c>
    </row>
    <row r="22" spans="1:3" ht="18" customHeight="1" x14ac:dyDescent="0.25">
      <c r="A22" s="74">
        <v>14</v>
      </c>
      <c r="B22" s="74" t="str">
        <f t="shared" si="0"/>
        <v>17</v>
      </c>
      <c r="C22" s="75">
        <f t="shared" si="1"/>
        <v>2.54865158549837E-2</v>
      </c>
    </row>
    <row r="23" spans="1:3" ht="18" customHeight="1" x14ac:dyDescent="0.25">
      <c r="A23" s="74">
        <v>15</v>
      </c>
      <c r="B23" s="74" t="str">
        <f t="shared" si="0"/>
        <v>23</v>
      </c>
      <c r="C23" s="75">
        <f t="shared" si="1"/>
        <v>2.4598122774840869E-2</v>
      </c>
    </row>
    <row r="24" spans="1:3" ht="18" customHeight="1" x14ac:dyDescent="0.25">
      <c r="A24" s="74">
        <v>16</v>
      </c>
      <c r="B24" s="74" t="str">
        <f t="shared" si="0"/>
        <v>20</v>
      </c>
      <c r="C24" s="75">
        <f t="shared" si="1"/>
        <v>2.4097331240188383E-2</v>
      </c>
    </row>
    <row r="25" spans="1:3" ht="18" customHeight="1" x14ac:dyDescent="0.25">
      <c r="A25" s="74">
        <v>17</v>
      </c>
      <c r="B25" s="74" t="str">
        <f t="shared" si="0"/>
        <v>16</v>
      </c>
      <c r="C25" s="75">
        <f t="shared" si="1"/>
        <v>2.08803611738149E-2</v>
      </c>
    </row>
    <row r="26" spans="1:3" ht="18" customHeight="1" x14ac:dyDescent="0.25">
      <c r="A26" s="74">
        <v>18</v>
      </c>
      <c r="B26" s="74" t="str">
        <f t="shared" si="0"/>
        <v>11</v>
      </c>
      <c r="C26" s="75">
        <f t="shared" si="1"/>
        <v>2.0859940400170286E-2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1.9991922455573505E-2</v>
      </c>
    </row>
    <row r="28" spans="1:3" ht="18" customHeight="1" x14ac:dyDescent="0.25">
      <c r="A28" s="74">
        <v>20</v>
      </c>
      <c r="B28" s="74" t="str">
        <f t="shared" si="0"/>
        <v>15</v>
      </c>
      <c r="C28" s="75">
        <f t="shared" si="1"/>
        <v>1.9645060263832212E-2</v>
      </c>
    </row>
    <row r="29" spans="1:3" ht="18" customHeight="1" x14ac:dyDescent="0.25">
      <c r="A29" s="74">
        <v>21</v>
      </c>
      <c r="B29" s="74" t="str">
        <f t="shared" si="0"/>
        <v>12</v>
      </c>
      <c r="C29" s="75">
        <f t="shared" si="1"/>
        <v>1.8335786585255049E-2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1.627620221948212E-2</v>
      </c>
    </row>
    <row r="31" spans="1:3" ht="18" customHeight="1" x14ac:dyDescent="0.25">
      <c r="A31" s="74">
        <v>23</v>
      </c>
      <c r="B31" s="74" t="str">
        <f t="shared" si="0"/>
        <v>14</v>
      </c>
      <c r="C31" s="75">
        <f t="shared" si="1"/>
        <v>1.2552816179185298E-2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9.0780324491372653E-3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116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119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120</v>
      </c>
      <c r="K36" s="99"/>
      <c r="L36" s="98" t="s">
        <v>121</v>
      </c>
      <c r="M36" s="99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7263</v>
      </c>
      <c r="C37" s="78">
        <f>VLOOKUP('0-4'!$A37, Data!$B$2:$J$26, 3, FALSE)</f>
        <v>49</v>
      </c>
      <c r="D37" s="78">
        <f>VLOOKUP('0-4'!$A37, Data!$B$2:$J$26, 4, FALSE)</f>
        <v>1</v>
      </c>
      <c r="E37" s="78">
        <f>VLOOKUP('0-4'!$A37, Data!$B$2:$J$26, 5, FALSE)</f>
        <v>7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163</v>
      </c>
      <c r="I37" s="78">
        <f>VLOOKUP('0-4'!$A37, Data!$B$2:$J$26, 9, FALSE)</f>
        <v>14</v>
      </c>
      <c r="J37" s="100">
        <f t="shared" ref="J37:J60" si="2">SUM(C37:I37)</f>
        <v>234</v>
      </c>
      <c r="K37" s="101"/>
      <c r="L37" s="100">
        <f t="shared" ref="L37:L61" si="3">SUM(B37:I37)</f>
        <v>7497</v>
      </c>
      <c r="M37" s="101"/>
      <c r="N37" s="75">
        <f t="shared" ref="N37:N62" si="4">J37/L37</f>
        <v>3.1212484993997598E-2</v>
      </c>
      <c r="O37" s="74">
        <f>RANK(N37,$N$37:$N$60)</f>
        <v>7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6016</v>
      </c>
      <c r="C38" s="78">
        <f>VLOOKUP('0-4'!$A38, Data!$B$2:$J$26, 3, FALSE)</f>
        <v>31</v>
      </c>
      <c r="D38" s="78">
        <f>VLOOKUP('0-4'!$A38, Data!$B$2:$J$26, 4, FALSE)</f>
        <v>0</v>
      </c>
      <c r="E38" s="78">
        <f>VLOOKUP('0-4'!$A38, Data!$B$2:$J$26, 5, FALSE)</f>
        <v>10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116</v>
      </c>
      <c r="I38" s="78">
        <f>VLOOKUP('0-4'!$A38, Data!$B$2:$J$26, 9, FALSE)</f>
        <v>12</v>
      </c>
      <c r="J38" s="100">
        <f t="shared" si="2"/>
        <v>169</v>
      </c>
      <c r="K38" s="101"/>
      <c r="L38" s="100">
        <f t="shared" si="3"/>
        <v>6185</v>
      </c>
      <c r="M38" s="101"/>
      <c r="N38" s="75">
        <f t="shared" si="4"/>
        <v>2.7324171382376718E-2</v>
      </c>
      <c r="O38" s="74">
        <f t="shared" ref="O38:O60" si="5">RANK(N38,$N$37:$N$60)</f>
        <v>11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1204</v>
      </c>
      <c r="C39" s="78">
        <f>VLOOKUP('0-4'!$A39, Data!$B$2:$J$26, 3, FALSE)</f>
        <v>22</v>
      </c>
      <c r="D39" s="78">
        <f>VLOOKUP('0-4'!$A39, Data!$B$2:$J$26, 4, FALSE)</f>
        <v>1</v>
      </c>
      <c r="E39" s="78">
        <f>VLOOKUP('0-4'!$A39, Data!$B$2:$J$26, 5, FALSE)</f>
        <v>2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29</v>
      </c>
      <c r="I39" s="78">
        <f>VLOOKUP('0-4'!$A39, Data!$B$2:$J$26, 9, FALSE)</f>
        <v>1</v>
      </c>
      <c r="J39" s="100">
        <f t="shared" si="2"/>
        <v>55</v>
      </c>
      <c r="K39" s="101"/>
      <c r="L39" s="100">
        <f t="shared" si="3"/>
        <v>1259</v>
      </c>
      <c r="M39" s="101"/>
      <c r="N39" s="75">
        <f t="shared" si="4"/>
        <v>4.3685464654487687E-2</v>
      </c>
      <c r="O39" s="74">
        <f t="shared" si="5"/>
        <v>4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3734</v>
      </c>
      <c r="C40" s="78">
        <f>VLOOKUP('0-4'!$A40, Data!$B$2:$J$26, 3, FALSE)</f>
        <v>28</v>
      </c>
      <c r="D40" s="78">
        <f>VLOOKUP('0-4'!$A40, Data!$B$2:$J$26, 4, FALSE)</f>
        <v>1</v>
      </c>
      <c r="E40" s="78">
        <f>VLOOKUP('0-4'!$A40, Data!$B$2:$J$26, 5, FALSE)</f>
        <v>10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84</v>
      </c>
      <c r="I40" s="78">
        <f>VLOOKUP('0-4'!$A40, Data!$B$2:$J$26, 9, FALSE)</f>
        <v>9</v>
      </c>
      <c r="J40" s="100">
        <f t="shared" si="2"/>
        <v>132</v>
      </c>
      <c r="K40" s="101"/>
      <c r="L40" s="100">
        <f t="shared" si="3"/>
        <v>3866</v>
      </c>
      <c r="M40" s="101"/>
      <c r="N40" s="75">
        <f t="shared" si="4"/>
        <v>3.4143817899637871E-2</v>
      </c>
      <c r="O40" s="74">
        <f t="shared" si="5"/>
        <v>6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6093</v>
      </c>
      <c r="C41" s="78">
        <f>VLOOKUP('0-4'!$A41, Data!$B$2:$J$26, 3, FALSE)</f>
        <v>10</v>
      </c>
      <c r="D41" s="78">
        <f>VLOOKUP('0-4'!$A41, Data!$B$2:$J$26, 4, FALSE)</f>
        <v>2</v>
      </c>
      <c r="E41" s="78">
        <f>VLOOKUP('0-4'!$A41, Data!$B$2:$J$26, 5, FALSE)</f>
        <v>6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140</v>
      </c>
      <c r="I41" s="78">
        <f>VLOOKUP('0-4'!$A41, Data!$B$2:$J$26, 9, FALSE)</f>
        <v>4</v>
      </c>
      <c r="J41" s="100">
        <f t="shared" si="2"/>
        <v>162</v>
      </c>
      <c r="K41" s="101"/>
      <c r="L41" s="100">
        <f t="shared" si="3"/>
        <v>6255</v>
      </c>
      <c r="M41" s="101"/>
      <c r="N41" s="75">
        <f t="shared" si="4"/>
        <v>2.5899280575539568E-2</v>
      </c>
      <c r="O41" s="74">
        <f t="shared" si="5"/>
        <v>12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1289</v>
      </c>
      <c r="C42" s="78">
        <f>VLOOKUP('0-4'!$A42, Data!$B$2:$J$26, 3, FALSE)</f>
        <v>24</v>
      </c>
      <c r="D42" s="78">
        <f>VLOOKUP('0-4'!$A42, Data!$B$2:$J$26, 4, FALSE)</f>
        <v>2</v>
      </c>
      <c r="E42" s="78">
        <f>VLOOKUP('0-4'!$A42, Data!$B$2:$J$26, 5, FALSE)</f>
        <v>11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36</v>
      </c>
      <c r="I42" s="78">
        <f>VLOOKUP('0-4'!$A42, Data!$B$2:$J$26, 9, FALSE)</f>
        <v>3</v>
      </c>
      <c r="J42" s="100">
        <f t="shared" si="2"/>
        <v>76</v>
      </c>
      <c r="K42" s="101"/>
      <c r="L42" s="100">
        <f t="shared" si="3"/>
        <v>1365</v>
      </c>
      <c r="M42" s="101"/>
      <c r="N42" s="75">
        <f t="shared" si="4"/>
        <v>5.5677655677655681E-2</v>
      </c>
      <c r="O42" s="74">
        <f t="shared" si="5"/>
        <v>2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1306</v>
      </c>
      <c r="C43" s="78">
        <f>VLOOKUP('0-4'!$A43, Data!$B$2:$J$26, 3, FALSE)</f>
        <v>13</v>
      </c>
      <c r="D43" s="78">
        <f>VLOOKUP('0-4'!$A43, Data!$B$2:$J$26, 4, FALSE)</f>
        <v>1</v>
      </c>
      <c r="E43" s="78">
        <f>VLOOKUP('0-4'!$A43, Data!$B$2:$J$26, 5, FALSE)</f>
        <v>3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24</v>
      </c>
      <c r="I43" s="78">
        <f>VLOOKUP('0-4'!$A43, Data!$B$2:$J$26, 9, FALSE)</f>
        <v>0</v>
      </c>
      <c r="J43" s="100">
        <f t="shared" si="2"/>
        <v>41</v>
      </c>
      <c r="K43" s="101"/>
      <c r="L43" s="100">
        <f t="shared" si="3"/>
        <v>1347</v>
      </c>
      <c r="M43" s="101"/>
      <c r="N43" s="75">
        <f t="shared" si="4"/>
        <v>3.0438010393466965E-2</v>
      </c>
      <c r="O43" s="74">
        <f t="shared" si="5"/>
        <v>8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30434</v>
      </c>
      <c r="C44" s="78">
        <f>VLOOKUP('0-4'!$A44, Data!$B$2:$J$26, 3, FALSE)</f>
        <v>109</v>
      </c>
      <c r="D44" s="78">
        <f>VLOOKUP('0-4'!$A44, Data!$B$2:$J$26, 4, FALSE)</f>
        <v>10</v>
      </c>
      <c r="E44" s="78">
        <f>VLOOKUP('0-4'!$A44, Data!$B$2:$J$26, 5, FALSE)</f>
        <v>33</v>
      </c>
      <c r="F44" s="78">
        <f>VLOOKUP('0-4'!$A44, Data!$B$2:$J$26, 6, FALSE)</f>
        <v>2</v>
      </c>
      <c r="G44" s="78">
        <f>VLOOKUP('0-4'!$A44, Data!$B$2:$J$26, 7, FALSE)</f>
        <v>0</v>
      </c>
      <c r="H44" s="78">
        <f>VLOOKUP('0-4'!$A44, Data!$B$2:$J$26, 8, FALSE)</f>
        <v>756</v>
      </c>
      <c r="I44" s="78">
        <f>VLOOKUP('0-4'!$A44, Data!$B$2:$J$26, 9, FALSE)</f>
        <v>39</v>
      </c>
      <c r="J44" s="100">
        <f t="shared" si="2"/>
        <v>949</v>
      </c>
      <c r="K44" s="101"/>
      <c r="L44" s="100">
        <f t="shared" si="3"/>
        <v>31383</v>
      </c>
      <c r="M44" s="101"/>
      <c r="N44" s="75">
        <f t="shared" si="4"/>
        <v>3.0239301532676927E-2</v>
      </c>
      <c r="O44" s="74">
        <f t="shared" si="5"/>
        <v>9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4582</v>
      </c>
      <c r="C45" s="78">
        <f>VLOOKUP('0-4'!$A45, Data!$B$2:$J$26, 3, FALSE)</f>
        <v>23</v>
      </c>
      <c r="D45" s="78">
        <f>VLOOKUP('0-4'!$A45, Data!$B$2:$J$26, 4, FALSE)</f>
        <v>36</v>
      </c>
      <c r="E45" s="78">
        <f>VLOOKUP('0-4'!$A45, Data!$B$2:$J$26, 5, FALSE)</f>
        <v>10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103</v>
      </c>
      <c r="I45" s="78">
        <f>VLOOKUP('0-4'!$A45, Data!$B$2:$J$26, 9, FALSE)</f>
        <v>9</v>
      </c>
      <c r="J45" s="100">
        <f t="shared" si="2"/>
        <v>181</v>
      </c>
      <c r="K45" s="101"/>
      <c r="L45" s="100">
        <f t="shared" si="3"/>
        <v>4763</v>
      </c>
      <c r="M45" s="101"/>
      <c r="N45" s="75">
        <f t="shared" si="4"/>
        <v>3.800125971026664E-2</v>
      </c>
      <c r="O45" s="74">
        <f t="shared" si="5"/>
        <v>5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7933</v>
      </c>
      <c r="C46" s="78">
        <f>VLOOKUP('0-4'!$A46, Data!$B$2:$J$26, 3, FALSE)</f>
        <v>46</v>
      </c>
      <c r="D46" s="78">
        <f>VLOOKUP('0-4'!$A46, Data!$B$2:$J$26, 4, FALSE)</f>
        <v>0</v>
      </c>
      <c r="E46" s="78">
        <f>VLOOKUP('0-4'!$A46, Data!$B$2:$J$26, 5, FALSE)</f>
        <v>23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142</v>
      </c>
      <c r="I46" s="78">
        <f>VLOOKUP('0-4'!$A46, Data!$B$2:$J$26, 9, FALSE)</f>
        <v>15</v>
      </c>
      <c r="J46" s="100">
        <f t="shared" si="2"/>
        <v>226</v>
      </c>
      <c r="K46" s="101"/>
      <c r="L46" s="100">
        <f t="shared" si="3"/>
        <v>8159</v>
      </c>
      <c r="M46" s="101"/>
      <c r="N46" s="75">
        <f t="shared" si="4"/>
        <v>2.7699472974629245E-2</v>
      </c>
      <c r="O46" s="74">
        <f t="shared" si="5"/>
        <v>10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11500</v>
      </c>
      <c r="C47" s="78">
        <f>VLOOKUP('0-4'!$A47, Data!$B$2:$J$26, 3, FALSE)</f>
        <v>57</v>
      </c>
      <c r="D47" s="78">
        <f>VLOOKUP('0-4'!$A47, Data!$B$2:$J$26, 4, FALSE)</f>
        <v>6</v>
      </c>
      <c r="E47" s="78">
        <f>VLOOKUP('0-4'!$A47, Data!$B$2:$J$26, 5, FALSE)</f>
        <v>11</v>
      </c>
      <c r="F47" s="78">
        <f>VLOOKUP('0-4'!$A47, Data!$B$2:$J$26, 6, FALSE)</f>
        <v>0</v>
      </c>
      <c r="G47" s="78">
        <f>VLOOKUP('0-4'!$A47, Data!$B$2:$J$26, 7, FALSE)</f>
        <v>0</v>
      </c>
      <c r="H47" s="78">
        <f>VLOOKUP('0-4'!$A47, Data!$B$2:$J$26, 8, FALSE)</f>
        <v>158</v>
      </c>
      <c r="I47" s="78">
        <f>VLOOKUP('0-4'!$A47, Data!$B$2:$J$26, 9, FALSE)</f>
        <v>13</v>
      </c>
      <c r="J47" s="100">
        <f t="shared" si="2"/>
        <v>245</v>
      </c>
      <c r="K47" s="101"/>
      <c r="L47" s="100">
        <f t="shared" si="3"/>
        <v>11745</v>
      </c>
      <c r="M47" s="101"/>
      <c r="N47" s="75">
        <f t="shared" si="4"/>
        <v>2.0859940400170286E-2</v>
      </c>
      <c r="O47" s="74">
        <f t="shared" si="5"/>
        <v>18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54020</v>
      </c>
      <c r="C48" s="78">
        <f>VLOOKUP('0-4'!$A48, Data!$B$2:$J$26, 3, FALSE)</f>
        <v>107</v>
      </c>
      <c r="D48" s="78">
        <f>VLOOKUP('0-4'!$A48, Data!$B$2:$J$26, 4, FALSE)</f>
        <v>6</v>
      </c>
      <c r="E48" s="78">
        <f>VLOOKUP('0-4'!$A48, Data!$B$2:$J$26, 5, FALSE)</f>
        <v>33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839</v>
      </c>
      <c r="I48" s="78">
        <f>VLOOKUP('0-4'!$A48, Data!$B$2:$J$26, 9, FALSE)</f>
        <v>24</v>
      </c>
      <c r="J48" s="100">
        <f t="shared" si="2"/>
        <v>1009</v>
      </c>
      <c r="K48" s="101"/>
      <c r="L48" s="100">
        <f t="shared" si="3"/>
        <v>55029</v>
      </c>
      <c r="M48" s="101"/>
      <c r="N48" s="75">
        <f t="shared" si="4"/>
        <v>1.8335786585255049E-2</v>
      </c>
      <c r="O48" s="74">
        <f t="shared" si="5"/>
        <v>21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10070</v>
      </c>
      <c r="C49" s="78">
        <f>VLOOKUP('0-4'!$A49, Data!$B$2:$J$26, 3, FALSE)</f>
        <v>151</v>
      </c>
      <c r="D49" s="78">
        <f>VLOOKUP('0-4'!$A49, Data!$B$2:$J$26, 4, FALSE)</f>
        <v>5</v>
      </c>
      <c r="E49" s="78">
        <f>VLOOKUP('0-4'!$A49, Data!$B$2:$J$26, 5, FALSE)</f>
        <v>37</v>
      </c>
      <c r="F49" s="78">
        <f>VLOOKUP('0-4'!$A49, Data!$B$2:$J$26, 6, FALSE)</f>
        <v>1</v>
      </c>
      <c r="G49" s="78">
        <f>VLOOKUP('0-4'!$A49, Data!$B$2:$J$26, 7, FALSE)</f>
        <v>0</v>
      </c>
      <c r="H49" s="78">
        <f>VLOOKUP('0-4'!$A49, Data!$B$2:$J$26, 8, FALSE)</f>
        <v>363</v>
      </c>
      <c r="I49" s="78">
        <f>VLOOKUP('0-4'!$A49, Data!$B$2:$J$26, 9, FALSE)</f>
        <v>40</v>
      </c>
      <c r="J49" s="100">
        <f t="shared" si="2"/>
        <v>597</v>
      </c>
      <c r="K49" s="101"/>
      <c r="L49" s="100">
        <f t="shared" si="3"/>
        <v>10667</v>
      </c>
      <c r="M49" s="101"/>
      <c r="N49" s="75">
        <f t="shared" si="4"/>
        <v>5.5967001031217774E-2</v>
      </c>
      <c r="O49" s="74">
        <f t="shared" si="5"/>
        <v>1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24071</v>
      </c>
      <c r="C50" s="78">
        <f>VLOOKUP('0-4'!$A50, Data!$B$2:$J$26, 3, FALSE)</f>
        <v>32</v>
      </c>
      <c r="D50" s="78">
        <f>VLOOKUP('0-4'!$A50, Data!$B$2:$J$26, 4, FALSE)</f>
        <v>9</v>
      </c>
      <c r="E50" s="78">
        <f>VLOOKUP('0-4'!$A50, Data!$B$2:$J$26, 5, FALSE)</f>
        <v>5</v>
      </c>
      <c r="F50" s="78">
        <f>VLOOKUP('0-4'!$A50, Data!$B$2:$J$26, 6, FALSE)</f>
        <v>1</v>
      </c>
      <c r="G50" s="78">
        <f>VLOOKUP('0-4'!$A50, Data!$B$2:$J$26, 7, FALSE)</f>
        <v>0</v>
      </c>
      <c r="H50" s="78">
        <f>VLOOKUP('0-4'!$A50, Data!$B$2:$J$26, 8, FALSE)</f>
        <v>246</v>
      </c>
      <c r="I50" s="78">
        <f>VLOOKUP('0-4'!$A50, Data!$B$2:$J$26, 9, FALSE)</f>
        <v>13</v>
      </c>
      <c r="J50" s="100">
        <f t="shared" si="2"/>
        <v>306</v>
      </c>
      <c r="K50" s="101"/>
      <c r="L50" s="100">
        <f t="shared" si="3"/>
        <v>24377</v>
      </c>
      <c r="M50" s="101"/>
      <c r="N50" s="75">
        <f t="shared" si="4"/>
        <v>1.2552816179185298E-2</v>
      </c>
      <c r="O50" s="74">
        <f t="shared" si="5"/>
        <v>23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30990</v>
      </c>
      <c r="C51" s="78">
        <f>VLOOKUP('0-4'!$A51, Data!$B$2:$J$26, 3, FALSE)</f>
        <v>56</v>
      </c>
      <c r="D51" s="78">
        <f>VLOOKUP('0-4'!$A51, Data!$B$2:$J$26, 4, FALSE)</f>
        <v>5</v>
      </c>
      <c r="E51" s="78">
        <f>VLOOKUP('0-4'!$A51, Data!$B$2:$J$26, 5, FALSE)</f>
        <v>9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530</v>
      </c>
      <c r="I51" s="78">
        <f>VLOOKUP('0-4'!$A51, Data!$B$2:$J$26, 9, FALSE)</f>
        <v>21</v>
      </c>
      <c r="J51" s="100">
        <f t="shared" si="2"/>
        <v>621</v>
      </c>
      <c r="K51" s="101"/>
      <c r="L51" s="100">
        <f t="shared" si="3"/>
        <v>31611</v>
      </c>
      <c r="M51" s="101"/>
      <c r="N51" s="75">
        <f t="shared" si="4"/>
        <v>1.9645060263832212E-2</v>
      </c>
      <c r="O51" s="74">
        <f t="shared" si="5"/>
        <v>20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10410</v>
      </c>
      <c r="C52" s="78">
        <f>VLOOKUP('0-4'!$A52, Data!$B$2:$J$26, 3, FALSE)</f>
        <v>63</v>
      </c>
      <c r="D52" s="78">
        <f>VLOOKUP('0-4'!$A52, Data!$B$2:$J$26, 4, FALSE)</f>
        <v>3</v>
      </c>
      <c r="E52" s="78">
        <f>VLOOKUP('0-4'!$A52, Data!$B$2:$J$26, 5, FALSE)</f>
        <v>11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132</v>
      </c>
      <c r="I52" s="78">
        <f>VLOOKUP('0-4'!$A52, Data!$B$2:$J$26, 9, FALSE)</f>
        <v>13</v>
      </c>
      <c r="J52" s="100">
        <f t="shared" si="2"/>
        <v>222</v>
      </c>
      <c r="K52" s="101"/>
      <c r="L52" s="100">
        <f t="shared" si="3"/>
        <v>10632</v>
      </c>
      <c r="M52" s="101"/>
      <c r="N52" s="75">
        <f t="shared" si="4"/>
        <v>2.08803611738149E-2</v>
      </c>
      <c r="O52" s="74">
        <f t="shared" si="5"/>
        <v>17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9865</v>
      </c>
      <c r="C53" s="78">
        <f>VLOOKUP('0-4'!$A53, Data!$B$2:$J$26, 3, FALSE)</f>
        <v>42</v>
      </c>
      <c r="D53" s="78">
        <f>VLOOKUP('0-4'!$A53, Data!$B$2:$J$26, 4, FALSE)</f>
        <v>5</v>
      </c>
      <c r="E53" s="78">
        <f>VLOOKUP('0-4'!$A53, Data!$B$2:$J$26, 5, FALSE)</f>
        <v>10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183</v>
      </c>
      <c r="I53" s="78">
        <f>VLOOKUP('0-4'!$A53, Data!$B$2:$J$26, 9, FALSE)</f>
        <v>18</v>
      </c>
      <c r="J53" s="100">
        <f t="shared" si="2"/>
        <v>258</v>
      </c>
      <c r="K53" s="101"/>
      <c r="L53" s="100">
        <f t="shared" si="3"/>
        <v>10123</v>
      </c>
      <c r="M53" s="101"/>
      <c r="N53" s="75">
        <f t="shared" si="4"/>
        <v>2.54865158549837E-2</v>
      </c>
      <c r="O53" s="74">
        <f t="shared" si="5"/>
        <v>14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19945</v>
      </c>
      <c r="C54" s="78">
        <f>VLOOKUP('0-4'!$A54, Data!$B$2:$J$26, 3, FALSE)</f>
        <v>42</v>
      </c>
      <c r="D54" s="78">
        <f>VLOOKUP('0-4'!$A54, Data!$B$2:$J$26, 4, FALSE)</f>
        <v>0</v>
      </c>
      <c r="E54" s="78">
        <f>VLOOKUP('0-4'!$A54, Data!$B$2:$J$26, 5, FALSE)</f>
        <v>14</v>
      </c>
      <c r="F54" s="78">
        <f>VLOOKUP('0-4'!$A54, Data!$B$2:$J$26, 6, FALSE)</f>
        <v>1</v>
      </c>
      <c r="G54" s="78">
        <f>VLOOKUP('0-4'!$A54, Data!$B$2:$J$26, 7, FALSE)</f>
        <v>0</v>
      </c>
      <c r="H54" s="78">
        <f>VLOOKUP('0-4'!$A54, Data!$B$2:$J$26, 8, FALSE)</f>
        <v>265</v>
      </c>
      <c r="I54" s="78">
        <f>VLOOKUP('0-4'!$A54, Data!$B$2:$J$26, 9, FALSE)</f>
        <v>8</v>
      </c>
      <c r="J54" s="100">
        <f t="shared" si="2"/>
        <v>330</v>
      </c>
      <c r="K54" s="101"/>
      <c r="L54" s="100">
        <f t="shared" si="3"/>
        <v>20275</v>
      </c>
      <c r="M54" s="101"/>
      <c r="N54" s="75">
        <f t="shared" si="4"/>
        <v>1.627620221948212E-2</v>
      </c>
      <c r="O54" s="74">
        <f t="shared" si="5"/>
        <v>22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2532</v>
      </c>
      <c r="C55" s="78">
        <f>VLOOKUP('0-4'!$A55, Data!$B$2:$J$26, 3, FALSE)</f>
        <v>34</v>
      </c>
      <c r="D55" s="78">
        <f>VLOOKUP('0-4'!$A55, Data!$B$2:$J$26, 4, FALSE)</f>
        <v>1</v>
      </c>
      <c r="E55" s="78">
        <f>VLOOKUP('0-4'!$A55, Data!$B$2:$J$26, 5, FALSE)</f>
        <v>11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66</v>
      </c>
      <c r="I55" s="78">
        <f>VLOOKUP('0-4'!$A55, Data!$B$2:$J$26, 9, FALSE)</f>
        <v>7</v>
      </c>
      <c r="J55" s="100">
        <f t="shared" si="2"/>
        <v>119</v>
      </c>
      <c r="K55" s="101"/>
      <c r="L55" s="100">
        <f t="shared" si="3"/>
        <v>2651</v>
      </c>
      <c r="M55" s="101"/>
      <c r="N55" s="75">
        <f t="shared" si="4"/>
        <v>4.4888721237268954E-2</v>
      </c>
      <c r="O55" s="74">
        <f t="shared" si="5"/>
        <v>3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12433</v>
      </c>
      <c r="C56" s="78">
        <f>VLOOKUP('0-4'!$A56, Data!$B$2:$J$26, 3, FALSE)</f>
        <v>84</v>
      </c>
      <c r="D56" s="78">
        <f>VLOOKUP('0-4'!$A56, Data!$B$2:$J$26, 4, FALSE)</f>
        <v>1</v>
      </c>
      <c r="E56" s="78">
        <f>VLOOKUP('0-4'!$A56, Data!$B$2:$J$26, 5, FALSE)</f>
        <v>35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175</v>
      </c>
      <c r="I56" s="78">
        <f>VLOOKUP('0-4'!$A56, Data!$B$2:$J$26, 9, FALSE)</f>
        <v>12</v>
      </c>
      <c r="J56" s="100">
        <f t="shared" si="2"/>
        <v>307</v>
      </c>
      <c r="K56" s="101"/>
      <c r="L56" s="100">
        <f t="shared" si="3"/>
        <v>12740</v>
      </c>
      <c r="M56" s="101"/>
      <c r="N56" s="75">
        <f t="shared" si="4"/>
        <v>2.4097331240188383E-2</v>
      </c>
      <c r="O56" s="74">
        <f t="shared" si="5"/>
        <v>16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43677</v>
      </c>
      <c r="C57" s="78">
        <f>VLOOKUP('0-4'!$A57, Data!$B$2:$J$26, 3, FALSE)</f>
        <v>83</v>
      </c>
      <c r="D57" s="78">
        <f>VLOOKUP('0-4'!$A57, Data!$B$2:$J$26, 4, FALSE)</f>
        <v>3</v>
      </c>
      <c r="E57" s="78">
        <f>VLOOKUP('0-4'!$A57, Data!$B$2:$J$26, 5, FALSE)</f>
        <v>21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752</v>
      </c>
      <c r="I57" s="78">
        <f>VLOOKUP('0-4'!$A57, Data!$B$2:$J$26, 9, FALSE)</f>
        <v>32</v>
      </c>
      <c r="J57" s="100">
        <f t="shared" si="2"/>
        <v>891</v>
      </c>
      <c r="K57" s="101"/>
      <c r="L57" s="100">
        <f t="shared" si="3"/>
        <v>44568</v>
      </c>
      <c r="M57" s="101"/>
      <c r="N57" s="75">
        <f t="shared" si="4"/>
        <v>1.9991922455573505E-2</v>
      </c>
      <c r="O57" s="74">
        <f t="shared" si="5"/>
        <v>19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53124</v>
      </c>
      <c r="C58" s="78">
        <f>VLOOKUP('0-4'!$A58, Data!$B$2:$J$26, 3, FALSE)</f>
        <v>169</v>
      </c>
      <c r="D58" s="78">
        <f>VLOOKUP('0-4'!$A58, Data!$B$2:$J$26, 4, FALSE)</f>
        <v>4</v>
      </c>
      <c r="E58" s="78">
        <f>VLOOKUP('0-4'!$A58, Data!$B$2:$J$26, 5, FALSE)</f>
        <v>42</v>
      </c>
      <c r="F58" s="78">
        <f>VLOOKUP('0-4'!$A58, Data!$B$2:$J$26, 6, FALSE)</f>
        <v>1</v>
      </c>
      <c r="G58" s="78">
        <f>VLOOKUP('0-4'!$A58, Data!$B$2:$J$26, 7, FALSE)</f>
        <v>0</v>
      </c>
      <c r="H58" s="78">
        <f>VLOOKUP('0-4'!$A58, Data!$B$2:$J$26, 8, FALSE)</f>
        <v>1102</v>
      </c>
      <c r="I58" s="78">
        <f>VLOOKUP('0-4'!$A58, Data!$B$2:$J$26, 9, FALSE)</f>
        <v>82</v>
      </c>
      <c r="J58" s="100">
        <f t="shared" si="2"/>
        <v>1400</v>
      </c>
      <c r="K58" s="101"/>
      <c r="L58" s="100">
        <f t="shared" si="3"/>
        <v>54524</v>
      </c>
      <c r="M58" s="101"/>
      <c r="N58" s="75">
        <f t="shared" si="4"/>
        <v>2.567676619470325E-2</v>
      </c>
      <c r="O58" s="74">
        <f t="shared" si="5"/>
        <v>13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81369</v>
      </c>
      <c r="C59" s="78">
        <f>VLOOKUP('0-4'!$A59, Data!$B$2:$J$26, 3, FALSE)</f>
        <v>195</v>
      </c>
      <c r="D59" s="78">
        <f>VLOOKUP('0-4'!$A59, Data!$B$2:$J$26, 4, FALSE)</f>
        <v>4</v>
      </c>
      <c r="E59" s="78">
        <f>VLOOKUP('0-4'!$A59, Data!$B$2:$J$26, 5, FALSE)</f>
        <v>58</v>
      </c>
      <c r="F59" s="78">
        <f>VLOOKUP('0-4'!$A59, Data!$B$2:$J$26, 6, FALSE)</f>
        <v>2</v>
      </c>
      <c r="G59" s="78">
        <f>VLOOKUP('0-4'!$A59, Data!$B$2:$J$26, 7, FALSE)</f>
        <v>0</v>
      </c>
      <c r="H59" s="78">
        <f>VLOOKUP('0-4'!$A59, Data!$B$2:$J$26, 8, FALSE)</f>
        <v>1651</v>
      </c>
      <c r="I59" s="78">
        <f>VLOOKUP('0-4'!$A59, Data!$B$2:$J$26, 9, FALSE)</f>
        <v>142</v>
      </c>
      <c r="J59" s="100">
        <f t="shared" si="2"/>
        <v>2052</v>
      </c>
      <c r="K59" s="101"/>
      <c r="L59" s="100">
        <f t="shared" si="3"/>
        <v>83421</v>
      </c>
      <c r="M59" s="101"/>
      <c r="N59" s="75">
        <f t="shared" si="4"/>
        <v>2.4598122774840869E-2</v>
      </c>
      <c r="O59" s="74">
        <f t="shared" si="5"/>
        <v>15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30782</v>
      </c>
      <c r="C60" s="78">
        <f>VLOOKUP('0-4'!$A60, Data!$B$2:$J$26, 3, FALSE)</f>
        <v>45</v>
      </c>
      <c r="D60" s="78">
        <f>VLOOKUP('0-4'!$A60, Data!$B$2:$J$26, 4, FALSE)</f>
        <v>2</v>
      </c>
      <c r="E60" s="78">
        <f>VLOOKUP('0-4'!$A60, Data!$B$2:$J$26, 5, FALSE)</f>
        <v>12</v>
      </c>
      <c r="F60" s="78">
        <f>VLOOKUP('0-4'!$A60, Data!$B$2:$J$26, 6, FALSE)</f>
        <v>0</v>
      </c>
      <c r="G60" s="78">
        <f>VLOOKUP('0-4'!$A60, Data!$B$2:$J$26, 7, FALSE)</f>
        <v>0</v>
      </c>
      <c r="H60" s="78">
        <f>VLOOKUP('0-4'!$A60, Data!$B$2:$J$26, 8, FALSE)</f>
        <v>212</v>
      </c>
      <c r="I60" s="78">
        <f>VLOOKUP('0-4'!$A60, Data!$B$2:$J$26, 9, FALSE)</f>
        <v>11</v>
      </c>
      <c r="J60" s="100">
        <f t="shared" si="2"/>
        <v>282</v>
      </c>
      <c r="K60" s="101"/>
      <c r="L60" s="100">
        <f t="shared" si="3"/>
        <v>31064</v>
      </c>
      <c r="M60" s="101"/>
      <c r="N60" s="75">
        <f t="shared" si="4"/>
        <v>9.0780324491372653E-3</v>
      </c>
      <c r="O60" s="74">
        <f t="shared" si="5"/>
        <v>24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47423</v>
      </c>
      <c r="C61" s="78">
        <f>VLOOKUP('0-4'!$A61, Data!$B$2:$J$26, 3, FALSE)</f>
        <v>46</v>
      </c>
      <c r="D61" s="78">
        <f>VLOOKUP('0-4'!$A61, Data!$B$2:$J$26, 4, FALSE)</f>
        <v>0</v>
      </c>
      <c r="E61" s="78">
        <f>VLOOKUP('0-4'!$A61, Data!$B$2:$J$26, 5, FALSE)</f>
        <v>5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170</v>
      </c>
      <c r="I61" s="78">
        <f>VLOOKUP('0-4'!$A61, Data!$B$2:$J$26, 9, FALSE)</f>
        <v>28</v>
      </c>
      <c r="J61" s="100">
        <f t="shared" ref="J61" si="6">SUM(C61:I61)</f>
        <v>249</v>
      </c>
      <c r="K61" s="101"/>
      <c r="L61" s="100">
        <f t="shared" si="3"/>
        <v>47672</v>
      </c>
      <c r="M61" s="101"/>
      <c r="N61" s="75">
        <f t="shared" si="4"/>
        <v>5.2231918107064944E-3</v>
      </c>
      <c r="O61" s="74" t="s">
        <v>118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512065</v>
      </c>
      <c r="C62" s="86">
        <f t="shared" ref="C62:L62" si="7">SUM(C37:C61)</f>
        <v>1561</v>
      </c>
      <c r="D62" s="86">
        <f t="shared" si="7"/>
        <v>108</v>
      </c>
      <c r="E62" s="86">
        <f t="shared" si="7"/>
        <v>429</v>
      </c>
      <c r="F62" s="86">
        <f t="shared" si="7"/>
        <v>8</v>
      </c>
      <c r="G62" s="86">
        <f t="shared" si="7"/>
        <v>0</v>
      </c>
      <c r="H62" s="86">
        <f t="shared" si="7"/>
        <v>8437</v>
      </c>
      <c r="I62" s="86">
        <f t="shared" si="7"/>
        <v>570</v>
      </c>
      <c r="J62" s="102">
        <f t="shared" si="7"/>
        <v>11113</v>
      </c>
      <c r="K62" s="103"/>
      <c r="L62" s="102">
        <f t="shared" si="7"/>
        <v>523178</v>
      </c>
      <c r="M62" s="103"/>
      <c r="N62" s="87">
        <f t="shared" si="4"/>
        <v>2.1241336600545131E-2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11113</v>
      </c>
      <c r="P64" s="16"/>
    </row>
    <row r="65" spans="1:182" ht="18" customHeight="1" x14ac:dyDescent="0.25">
      <c r="I65" s="2"/>
      <c r="M65" s="7" t="s">
        <v>41</v>
      </c>
      <c r="N65" s="15">
        <f>J62/L62</f>
        <v>2.1241336600545131E-2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L60:M60"/>
    <mergeCell ref="L61:M61"/>
    <mergeCell ref="L62:M62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125" activePane="bottomLeft" state="frozen"/>
      <selection activeCell="I38" sqref="I38"/>
      <selection pane="bottomLeft" activeCell="P126" sqref="P126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7263</v>
      </c>
      <c r="D2" s="3">
        <v>49</v>
      </c>
      <c r="E2" s="3">
        <v>1</v>
      </c>
      <c r="F2" s="3">
        <v>7</v>
      </c>
      <c r="G2" s="3">
        <v>0</v>
      </c>
      <c r="H2" s="3">
        <v>0</v>
      </c>
      <c r="I2" s="3">
        <v>163</v>
      </c>
      <c r="J2" s="3">
        <v>14</v>
      </c>
      <c r="K2" s="3">
        <f>SUM(C2:J2)</f>
        <v>7497</v>
      </c>
      <c r="L2" s="3">
        <f>SUM(D2:J2)</f>
        <v>234</v>
      </c>
      <c r="M2" s="12">
        <f>L2/K2</f>
        <v>3.1212484993997598E-2</v>
      </c>
    </row>
    <row r="3" spans="1:13" x14ac:dyDescent="0.25">
      <c r="A3" s="3" t="s">
        <v>63</v>
      </c>
      <c r="B3" s="3">
        <v>2</v>
      </c>
      <c r="C3" s="3">
        <v>6016</v>
      </c>
      <c r="D3" s="3">
        <v>31</v>
      </c>
      <c r="E3" s="3">
        <v>0</v>
      </c>
      <c r="F3" s="3">
        <v>10</v>
      </c>
      <c r="G3" s="3">
        <v>0</v>
      </c>
      <c r="H3" s="3">
        <v>0</v>
      </c>
      <c r="I3" s="3">
        <v>116</v>
      </c>
      <c r="J3" s="3">
        <v>12</v>
      </c>
      <c r="K3" s="3">
        <f t="shared" ref="K3:K68" si="0">SUM(C3:J3)</f>
        <v>6185</v>
      </c>
      <c r="L3" s="3">
        <f t="shared" ref="L3:L68" si="1">SUM(D3:J3)</f>
        <v>169</v>
      </c>
      <c r="M3" s="12">
        <f t="shared" ref="M3:M68" si="2">L3/K3</f>
        <v>2.7324171382376718E-2</v>
      </c>
    </row>
    <row r="4" spans="1:13" x14ac:dyDescent="0.25">
      <c r="A4" s="3" t="s">
        <v>63</v>
      </c>
      <c r="B4" s="3">
        <v>3</v>
      </c>
      <c r="C4" s="3">
        <v>1204</v>
      </c>
      <c r="D4" s="3">
        <v>22</v>
      </c>
      <c r="E4" s="3">
        <v>1</v>
      </c>
      <c r="F4" s="3">
        <v>2</v>
      </c>
      <c r="G4" s="3">
        <v>0</v>
      </c>
      <c r="H4" s="3">
        <v>0</v>
      </c>
      <c r="I4" s="3">
        <v>29</v>
      </c>
      <c r="J4" s="3">
        <v>1</v>
      </c>
      <c r="K4" s="3">
        <f t="shared" si="0"/>
        <v>1259</v>
      </c>
      <c r="L4" s="3">
        <f t="shared" si="1"/>
        <v>55</v>
      </c>
      <c r="M4" s="12">
        <f t="shared" si="2"/>
        <v>4.3685464654487687E-2</v>
      </c>
    </row>
    <row r="5" spans="1:13" x14ac:dyDescent="0.25">
      <c r="A5" s="3" t="s">
        <v>63</v>
      </c>
      <c r="B5" s="3">
        <v>4</v>
      </c>
      <c r="C5" s="3">
        <v>3734</v>
      </c>
      <c r="D5" s="3">
        <v>28</v>
      </c>
      <c r="E5" s="3">
        <v>1</v>
      </c>
      <c r="F5" s="3">
        <v>10</v>
      </c>
      <c r="G5" s="3">
        <v>0</v>
      </c>
      <c r="H5" s="3">
        <v>0</v>
      </c>
      <c r="I5" s="3">
        <v>84</v>
      </c>
      <c r="J5" s="3">
        <v>9</v>
      </c>
      <c r="K5" s="3">
        <f t="shared" si="0"/>
        <v>3866</v>
      </c>
      <c r="L5" s="3">
        <f t="shared" si="1"/>
        <v>132</v>
      </c>
      <c r="M5" s="12">
        <f t="shared" si="2"/>
        <v>3.4143817899637871E-2</v>
      </c>
    </row>
    <row r="6" spans="1:13" x14ac:dyDescent="0.25">
      <c r="A6" s="3" t="s">
        <v>63</v>
      </c>
      <c r="B6" s="3">
        <v>5</v>
      </c>
      <c r="C6" s="3">
        <v>6093</v>
      </c>
      <c r="D6" s="3">
        <v>10</v>
      </c>
      <c r="E6" s="3">
        <v>2</v>
      </c>
      <c r="F6" s="3">
        <v>6</v>
      </c>
      <c r="G6" s="3">
        <v>0</v>
      </c>
      <c r="H6" s="3">
        <v>0</v>
      </c>
      <c r="I6" s="3">
        <v>140</v>
      </c>
      <c r="J6" s="3">
        <v>4</v>
      </c>
      <c r="K6" s="3">
        <f t="shared" si="0"/>
        <v>6255</v>
      </c>
      <c r="L6" s="3">
        <f t="shared" si="1"/>
        <v>162</v>
      </c>
      <c r="M6" s="12">
        <f t="shared" si="2"/>
        <v>2.5899280575539568E-2</v>
      </c>
    </row>
    <row r="7" spans="1:13" x14ac:dyDescent="0.25">
      <c r="A7" s="3" t="s">
        <v>63</v>
      </c>
      <c r="B7" s="3">
        <v>6</v>
      </c>
      <c r="C7" s="3">
        <v>1289</v>
      </c>
      <c r="D7" s="3">
        <v>24</v>
      </c>
      <c r="E7" s="3">
        <v>2</v>
      </c>
      <c r="F7" s="3">
        <v>11</v>
      </c>
      <c r="G7" s="3">
        <v>0</v>
      </c>
      <c r="H7" s="3">
        <v>0</v>
      </c>
      <c r="I7" s="3">
        <v>36</v>
      </c>
      <c r="J7" s="3">
        <v>3</v>
      </c>
      <c r="K7" s="3">
        <f t="shared" si="0"/>
        <v>1365</v>
      </c>
      <c r="L7" s="3">
        <f t="shared" si="1"/>
        <v>76</v>
      </c>
      <c r="M7" s="12">
        <f t="shared" si="2"/>
        <v>5.5677655677655681E-2</v>
      </c>
    </row>
    <row r="8" spans="1:13" x14ac:dyDescent="0.25">
      <c r="A8" s="3" t="s">
        <v>63</v>
      </c>
      <c r="B8" s="3">
        <v>7</v>
      </c>
      <c r="C8" s="3">
        <v>1306</v>
      </c>
      <c r="D8" s="3">
        <v>13</v>
      </c>
      <c r="E8" s="3">
        <v>1</v>
      </c>
      <c r="F8" s="3">
        <v>3</v>
      </c>
      <c r="G8" s="3">
        <v>0</v>
      </c>
      <c r="H8" s="3">
        <v>0</v>
      </c>
      <c r="I8" s="3">
        <v>24</v>
      </c>
      <c r="J8" s="3">
        <v>0</v>
      </c>
      <c r="K8" s="3">
        <f t="shared" si="0"/>
        <v>1347</v>
      </c>
      <c r="L8" s="3">
        <f t="shared" si="1"/>
        <v>41</v>
      </c>
      <c r="M8" s="12">
        <f t="shared" si="2"/>
        <v>3.0438010393466965E-2</v>
      </c>
    </row>
    <row r="9" spans="1:13" x14ac:dyDescent="0.25">
      <c r="A9" s="3" t="s">
        <v>63</v>
      </c>
      <c r="B9" s="3">
        <v>8</v>
      </c>
      <c r="C9" s="3">
        <v>30434</v>
      </c>
      <c r="D9" s="3">
        <v>109</v>
      </c>
      <c r="E9" s="3">
        <v>10</v>
      </c>
      <c r="F9" s="3">
        <v>33</v>
      </c>
      <c r="G9" s="3">
        <v>2</v>
      </c>
      <c r="H9" s="3">
        <v>0</v>
      </c>
      <c r="I9" s="3">
        <v>756</v>
      </c>
      <c r="J9" s="3">
        <v>39</v>
      </c>
      <c r="K9" s="3">
        <f t="shared" si="0"/>
        <v>31383</v>
      </c>
      <c r="L9" s="3">
        <f t="shared" si="1"/>
        <v>949</v>
      </c>
      <c r="M9" s="12">
        <f t="shared" si="2"/>
        <v>3.0239301532676927E-2</v>
      </c>
    </row>
    <row r="10" spans="1:13" x14ac:dyDescent="0.25">
      <c r="A10" s="3" t="s">
        <v>63</v>
      </c>
      <c r="B10" s="3">
        <v>9</v>
      </c>
      <c r="C10" s="3">
        <v>4582</v>
      </c>
      <c r="D10" s="3">
        <v>23</v>
      </c>
      <c r="E10" s="3">
        <v>36</v>
      </c>
      <c r="F10" s="3">
        <v>10</v>
      </c>
      <c r="G10" s="3">
        <v>0</v>
      </c>
      <c r="H10" s="3">
        <v>0</v>
      </c>
      <c r="I10" s="3">
        <v>103</v>
      </c>
      <c r="J10" s="3">
        <v>9</v>
      </c>
      <c r="K10" s="3">
        <f t="shared" si="0"/>
        <v>4763</v>
      </c>
      <c r="L10" s="3">
        <f t="shared" si="1"/>
        <v>181</v>
      </c>
      <c r="M10" s="12">
        <f t="shared" si="2"/>
        <v>3.800125971026664E-2</v>
      </c>
    </row>
    <row r="11" spans="1:13" x14ac:dyDescent="0.25">
      <c r="A11" s="3" t="s">
        <v>63</v>
      </c>
      <c r="B11" s="3">
        <v>10</v>
      </c>
      <c r="C11" s="3">
        <v>7933</v>
      </c>
      <c r="D11" s="3">
        <v>46</v>
      </c>
      <c r="E11" s="3">
        <v>0</v>
      </c>
      <c r="F11" s="3">
        <v>23</v>
      </c>
      <c r="G11" s="3">
        <v>0</v>
      </c>
      <c r="H11" s="3">
        <v>0</v>
      </c>
      <c r="I11" s="3">
        <v>142</v>
      </c>
      <c r="J11" s="3">
        <v>15</v>
      </c>
      <c r="K11" s="3">
        <f t="shared" si="0"/>
        <v>8159</v>
      </c>
      <c r="L11" s="3">
        <f t="shared" si="1"/>
        <v>226</v>
      </c>
      <c r="M11" s="12">
        <f t="shared" si="2"/>
        <v>2.7699472974629245E-2</v>
      </c>
    </row>
    <row r="12" spans="1:13" x14ac:dyDescent="0.25">
      <c r="A12" s="3" t="s">
        <v>63</v>
      </c>
      <c r="B12" s="3">
        <v>11</v>
      </c>
      <c r="C12" s="3">
        <v>11500</v>
      </c>
      <c r="D12" s="3">
        <v>57</v>
      </c>
      <c r="E12" s="3">
        <v>6</v>
      </c>
      <c r="F12" s="3">
        <v>11</v>
      </c>
      <c r="G12" s="3">
        <v>0</v>
      </c>
      <c r="H12" s="3">
        <v>0</v>
      </c>
      <c r="I12" s="3">
        <v>158</v>
      </c>
      <c r="J12" s="3">
        <v>13</v>
      </c>
      <c r="K12" s="3">
        <f t="shared" si="0"/>
        <v>11745</v>
      </c>
      <c r="L12" s="3">
        <f t="shared" si="1"/>
        <v>245</v>
      </c>
      <c r="M12" s="12">
        <f t="shared" si="2"/>
        <v>2.0859940400170286E-2</v>
      </c>
    </row>
    <row r="13" spans="1:13" x14ac:dyDescent="0.25">
      <c r="A13" s="3" t="s">
        <v>63</v>
      </c>
      <c r="B13" s="3">
        <v>12</v>
      </c>
      <c r="C13" s="3">
        <v>54020</v>
      </c>
      <c r="D13" s="3">
        <v>107</v>
      </c>
      <c r="E13" s="3">
        <v>6</v>
      </c>
      <c r="F13" s="3">
        <v>33</v>
      </c>
      <c r="G13" s="3">
        <v>0</v>
      </c>
      <c r="H13" s="3">
        <v>0</v>
      </c>
      <c r="I13" s="3">
        <v>839</v>
      </c>
      <c r="J13" s="3">
        <v>24</v>
      </c>
      <c r="K13" s="3">
        <f t="shared" si="0"/>
        <v>55029</v>
      </c>
      <c r="L13" s="3">
        <f t="shared" si="1"/>
        <v>1009</v>
      </c>
      <c r="M13" s="12">
        <f t="shared" si="2"/>
        <v>1.8335786585255049E-2</v>
      </c>
    </row>
    <row r="14" spans="1:13" x14ac:dyDescent="0.25">
      <c r="A14" s="3" t="s">
        <v>63</v>
      </c>
      <c r="B14" s="3">
        <v>13</v>
      </c>
      <c r="C14" s="3">
        <v>10070</v>
      </c>
      <c r="D14" s="3">
        <v>151</v>
      </c>
      <c r="E14" s="3">
        <v>5</v>
      </c>
      <c r="F14" s="3">
        <v>37</v>
      </c>
      <c r="G14" s="3">
        <v>1</v>
      </c>
      <c r="H14" s="3">
        <v>0</v>
      </c>
      <c r="I14" s="3">
        <v>363</v>
      </c>
      <c r="J14" s="3">
        <v>40</v>
      </c>
      <c r="K14" s="3">
        <f t="shared" si="0"/>
        <v>10667</v>
      </c>
      <c r="L14" s="3">
        <f t="shared" si="1"/>
        <v>597</v>
      </c>
      <c r="M14" s="12">
        <f t="shared" si="2"/>
        <v>5.5967001031217774E-2</v>
      </c>
    </row>
    <row r="15" spans="1:13" x14ac:dyDescent="0.25">
      <c r="A15" s="3" t="s">
        <v>63</v>
      </c>
      <c r="B15" s="3">
        <v>14</v>
      </c>
      <c r="C15" s="3">
        <v>24071</v>
      </c>
      <c r="D15" s="3">
        <v>32</v>
      </c>
      <c r="E15" s="3">
        <v>9</v>
      </c>
      <c r="F15" s="3">
        <v>5</v>
      </c>
      <c r="G15" s="3">
        <v>1</v>
      </c>
      <c r="H15" s="3">
        <v>0</v>
      </c>
      <c r="I15" s="3">
        <v>246</v>
      </c>
      <c r="J15" s="3">
        <v>13</v>
      </c>
      <c r="K15" s="3">
        <f t="shared" si="0"/>
        <v>24377</v>
      </c>
      <c r="L15" s="3">
        <f t="shared" si="1"/>
        <v>306</v>
      </c>
      <c r="M15" s="12">
        <f t="shared" si="2"/>
        <v>1.2552816179185298E-2</v>
      </c>
    </row>
    <row r="16" spans="1:13" x14ac:dyDescent="0.25">
      <c r="A16" s="3" t="s">
        <v>63</v>
      </c>
      <c r="B16" s="3">
        <v>15</v>
      </c>
      <c r="C16" s="3">
        <v>30990</v>
      </c>
      <c r="D16" s="3">
        <v>56</v>
      </c>
      <c r="E16" s="3">
        <v>5</v>
      </c>
      <c r="F16" s="3">
        <v>9</v>
      </c>
      <c r="G16" s="3">
        <v>0</v>
      </c>
      <c r="H16" s="3">
        <v>0</v>
      </c>
      <c r="I16" s="3">
        <v>530</v>
      </c>
      <c r="J16" s="3">
        <v>21</v>
      </c>
      <c r="K16" s="3">
        <f t="shared" si="0"/>
        <v>31611</v>
      </c>
      <c r="L16" s="3">
        <f t="shared" si="1"/>
        <v>621</v>
      </c>
      <c r="M16" s="12">
        <f t="shared" si="2"/>
        <v>1.9645060263832212E-2</v>
      </c>
    </row>
    <row r="17" spans="1:14" x14ac:dyDescent="0.25">
      <c r="A17" s="3" t="s">
        <v>63</v>
      </c>
      <c r="B17" s="3">
        <v>16</v>
      </c>
      <c r="C17" s="3">
        <v>10410</v>
      </c>
      <c r="D17" s="3">
        <v>63</v>
      </c>
      <c r="E17" s="3">
        <v>3</v>
      </c>
      <c r="F17" s="3">
        <v>11</v>
      </c>
      <c r="G17" s="3">
        <v>0</v>
      </c>
      <c r="H17" s="3">
        <v>0</v>
      </c>
      <c r="I17" s="3">
        <v>132</v>
      </c>
      <c r="J17" s="3">
        <v>13</v>
      </c>
      <c r="K17" s="3">
        <f t="shared" si="0"/>
        <v>10632</v>
      </c>
      <c r="L17" s="3">
        <f t="shared" si="1"/>
        <v>222</v>
      </c>
      <c r="M17" s="12">
        <f t="shared" si="2"/>
        <v>2.08803611738149E-2</v>
      </c>
    </row>
    <row r="18" spans="1:14" x14ac:dyDescent="0.25">
      <c r="A18" s="3" t="s">
        <v>63</v>
      </c>
      <c r="B18" s="3">
        <v>17</v>
      </c>
      <c r="C18" s="3">
        <v>9865</v>
      </c>
      <c r="D18" s="3">
        <v>42</v>
      </c>
      <c r="E18" s="3">
        <v>5</v>
      </c>
      <c r="F18" s="3">
        <v>10</v>
      </c>
      <c r="G18" s="3">
        <v>0</v>
      </c>
      <c r="H18" s="3">
        <v>0</v>
      </c>
      <c r="I18" s="3">
        <v>183</v>
      </c>
      <c r="J18" s="3">
        <v>18</v>
      </c>
      <c r="K18" s="3">
        <f t="shared" si="0"/>
        <v>10123</v>
      </c>
      <c r="L18" s="3">
        <f t="shared" si="1"/>
        <v>258</v>
      </c>
      <c r="M18" s="12">
        <f t="shared" si="2"/>
        <v>2.54865158549837E-2</v>
      </c>
    </row>
    <row r="19" spans="1:14" x14ac:dyDescent="0.25">
      <c r="A19" s="3" t="s">
        <v>63</v>
      </c>
      <c r="B19" s="3">
        <v>18</v>
      </c>
      <c r="C19" s="3">
        <v>19945</v>
      </c>
      <c r="D19" s="3">
        <v>42</v>
      </c>
      <c r="E19" s="3">
        <v>0</v>
      </c>
      <c r="F19" s="3">
        <v>14</v>
      </c>
      <c r="G19" s="3">
        <v>1</v>
      </c>
      <c r="H19" s="3">
        <v>0</v>
      </c>
      <c r="I19" s="3">
        <v>265</v>
      </c>
      <c r="J19" s="3">
        <v>8</v>
      </c>
      <c r="K19" s="3">
        <f t="shared" si="0"/>
        <v>20275</v>
      </c>
      <c r="L19" s="3">
        <f t="shared" si="1"/>
        <v>330</v>
      </c>
      <c r="M19" s="12">
        <f t="shared" si="2"/>
        <v>1.627620221948212E-2</v>
      </c>
    </row>
    <row r="20" spans="1:14" x14ac:dyDescent="0.25">
      <c r="A20" s="3" t="s">
        <v>63</v>
      </c>
      <c r="B20" s="3">
        <v>19</v>
      </c>
      <c r="C20" s="3">
        <v>2532</v>
      </c>
      <c r="D20" s="3">
        <v>34</v>
      </c>
      <c r="E20" s="3">
        <v>1</v>
      </c>
      <c r="F20" s="3">
        <v>11</v>
      </c>
      <c r="G20" s="3">
        <v>0</v>
      </c>
      <c r="H20" s="3">
        <v>0</v>
      </c>
      <c r="I20" s="3">
        <v>66</v>
      </c>
      <c r="J20" s="3">
        <v>7</v>
      </c>
      <c r="K20" s="3">
        <f t="shared" si="0"/>
        <v>2651</v>
      </c>
      <c r="L20" s="3">
        <f t="shared" si="1"/>
        <v>119</v>
      </c>
      <c r="M20" s="12">
        <f t="shared" si="2"/>
        <v>4.4888721237268954E-2</v>
      </c>
    </row>
    <row r="21" spans="1:14" x14ac:dyDescent="0.25">
      <c r="A21" s="3" t="s">
        <v>63</v>
      </c>
      <c r="B21" s="3">
        <v>20</v>
      </c>
      <c r="C21" s="3">
        <v>12433</v>
      </c>
      <c r="D21" s="3">
        <v>84</v>
      </c>
      <c r="E21" s="3">
        <v>1</v>
      </c>
      <c r="F21" s="3">
        <v>35</v>
      </c>
      <c r="G21" s="3">
        <v>0</v>
      </c>
      <c r="H21" s="3">
        <v>0</v>
      </c>
      <c r="I21" s="3">
        <v>175</v>
      </c>
      <c r="J21" s="3">
        <v>12</v>
      </c>
      <c r="K21" s="3">
        <f t="shared" si="0"/>
        <v>12740</v>
      </c>
      <c r="L21" s="3">
        <f t="shared" si="1"/>
        <v>307</v>
      </c>
      <c r="M21" s="12">
        <f t="shared" si="2"/>
        <v>2.4097331240188383E-2</v>
      </c>
    </row>
    <row r="22" spans="1:14" x14ac:dyDescent="0.25">
      <c r="A22" s="3" t="s">
        <v>63</v>
      </c>
      <c r="B22" s="3">
        <v>21</v>
      </c>
      <c r="C22" s="3">
        <v>43677</v>
      </c>
      <c r="D22" s="3">
        <v>83</v>
      </c>
      <c r="E22" s="3">
        <v>3</v>
      </c>
      <c r="F22" s="3">
        <v>21</v>
      </c>
      <c r="G22" s="3">
        <v>0</v>
      </c>
      <c r="H22" s="3">
        <v>0</v>
      </c>
      <c r="I22" s="3">
        <v>752</v>
      </c>
      <c r="J22" s="3">
        <v>32</v>
      </c>
      <c r="K22" s="3">
        <f t="shared" si="0"/>
        <v>44568</v>
      </c>
      <c r="L22" s="3">
        <f t="shared" si="1"/>
        <v>891</v>
      </c>
      <c r="M22" s="12">
        <f t="shared" si="2"/>
        <v>1.9991922455573505E-2</v>
      </c>
    </row>
    <row r="23" spans="1:14" x14ac:dyDescent="0.25">
      <c r="A23" s="3" t="s">
        <v>63</v>
      </c>
      <c r="B23" s="3">
        <v>22</v>
      </c>
      <c r="C23" s="3">
        <v>53124</v>
      </c>
      <c r="D23" s="3">
        <v>169</v>
      </c>
      <c r="E23" s="3">
        <v>4</v>
      </c>
      <c r="F23" s="3">
        <v>42</v>
      </c>
      <c r="G23" s="3">
        <v>1</v>
      </c>
      <c r="H23" s="3">
        <v>0</v>
      </c>
      <c r="I23" s="3">
        <v>1102</v>
      </c>
      <c r="J23" s="3">
        <v>82</v>
      </c>
      <c r="K23" s="3">
        <f t="shared" si="0"/>
        <v>54524</v>
      </c>
      <c r="L23" s="3">
        <f t="shared" si="1"/>
        <v>1400</v>
      </c>
      <c r="M23" s="12">
        <f t="shared" si="2"/>
        <v>2.567676619470325E-2</v>
      </c>
    </row>
    <row r="24" spans="1:14" x14ac:dyDescent="0.25">
      <c r="A24" s="3" t="s">
        <v>63</v>
      </c>
      <c r="B24" s="3">
        <v>23</v>
      </c>
      <c r="C24" s="3">
        <v>81369</v>
      </c>
      <c r="D24" s="3">
        <v>195</v>
      </c>
      <c r="E24" s="3">
        <v>4</v>
      </c>
      <c r="F24" s="3">
        <v>58</v>
      </c>
      <c r="G24" s="3">
        <v>2</v>
      </c>
      <c r="H24" s="3">
        <v>0</v>
      </c>
      <c r="I24" s="3">
        <v>1651</v>
      </c>
      <c r="J24" s="3">
        <v>142</v>
      </c>
      <c r="K24" s="3">
        <f t="shared" si="0"/>
        <v>83421</v>
      </c>
      <c r="L24" s="3">
        <f t="shared" si="1"/>
        <v>2052</v>
      </c>
      <c r="M24" s="12">
        <f t="shared" si="2"/>
        <v>2.4598122774840869E-2</v>
      </c>
    </row>
    <row r="25" spans="1:14" x14ac:dyDescent="0.25">
      <c r="A25" s="3" t="s">
        <v>63</v>
      </c>
      <c r="B25" s="3">
        <v>24</v>
      </c>
      <c r="C25" s="3">
        <v>30782</v>
      </c>
      <c r="D25" s="3">
        <v>45</v>
      </c>
      <c r="E25" s="3">
        <v>2</v>
      </c>
      <c r="F25" s="3">
        <v>12</v>
      </c>
      <c r="G25" s="3">
        <v>0</v>
      </c>
      <c r="H25" s="3">
        <v>0</v>
      </c>
      <c r="I25" s="3">
        <v>212</v>
      </c>
      <c r="J25" s="3">
        <v>11</v>
      </c>
      <c r="K25" s="3">
        <f t="shared" si="0"/>
        <v>31064</v>
      </c>
      <c r="L25" s="3">
        <f t="shared" si="1"/>
        <v>282</v>
      </c>
      <c r="M25" s="12">
        <f t="shared" si="2"/>
        <v>9.0780324491372653E-3</v>
      </c>
    </row>
    <row r="26" spans="1:14" x14ac:dyDescent="0.25">
      <c r="A26" s="3" t="s">
        <v>63</v>
      </c>
      <c r="B26" s="3">
        <v>98</v>
      </c>
      <c r="C26" s="3">
        <v>47423</v>
      </c>
      <c r="D26" s="3">
        <v>46</v>
      </c>
      <c r="E26" s="3">
        <v>0</v>
      </c>
      <c r="F26" s="3">
        <v>5</v>
      </c>
      <c r="G26" s="3">
        <v>0</v>
      </c>
      <c r="H26" s="3">
        <v>0</v>
      </c>
      <c r="I26" s="3">
        <v>170</v>
      </c>
      <c r="J26" s="3">
        <v>28</v>
      </c>
      <c r="K26" s="3">
        <f t="shared" ref="K26" si="3">SUM(C26:J26)</f>
        <v>47672</v>
      </c>
      <c r="L26" s="3">
        <f t="shared" ref="L26" si="4">SUM(D26:J26)</f>
        <v>249</v>
      </c>
      <c r="M26" s="12">
        <f t="shared" ref="M26" si="5">L26/K26</f>
        <v>5.2231918107064944E-3</v>
      </c>
    </row>
    <row r="27" spans="1:14" x14ac:dyDescent="0.25">
      <c r="A27" s="3" t="s">
        <v>64</v>
      </c>
      <c r="B27" s="3">
        <v>1</v>
      </c>
      <c r="C27" s="3">
        <v>2056</v>
      </c>
      <c r="D27" s="3">
        <v>31</v>
      </c>
      <c r="E27" s="3">
        <v>1</v>
      </c>
      <c r="F27" s="3">
        <v>6</v>
      </c>
      <c r="G27" s="3">
        <v>0</v>
      </c>
      <c r="H27" s="3">
        <v>0</v>
      </c>
      <c r="I27" s="3">
        <v>68</v>
      </c>
      <c r="J27" s="3">
        <v>6</v>
      </c>
      <c r="K27" s="3">
        <f t="shared" si="0"/>
        <v>2168</v>
      </c>
      <c r="L27" s="3">
        <f t="shared" si="1"/>
        <v>112</v>
      </c>
      <c r="M27" s="12">
        <f t="shared" si="2"/>
        <v>5.1660516605166053E-2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1651</v>
      </c>
      <c r="D28" s="3">
        <v>26</v>
      </c>
      <c r="E28" s="3">
        <v>2</v>
      </c>
      <c r="F28" s="3">
        <v>5</v>
      </c>
      <c r="G28" s="3">
        <v>0</v>
      </c>
      <c r="H28" s="3">
        <v>0</v>
      </c>
      <c r="I28" s="3">
        <v>30</v>
      </c>
      <c r="J28" s="3">
        <v>6</v>
      </c>
      <c r="K28" s="3">
        <f t="shared" si="0"/>
        <v>1720</v>
      </c>
      <c r="L28" s="3">
        <f t="shared" si="1"/>
        <v>69</v>
      </c>
      <c r="M28" s="12">
        <f t="shared" si="2"/>
        <v>4.011627906976744E-2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429</v>
      </c>
      <c r="D29" s="3">
        <v>20</v>
      </c>
      <c r="E29" s="3">
        <v>0</v>
      </c>
      <c r="F29" s="3">
        <v>7</v>
      </c>
      <c r="G29" s="3">
        <v>0</v>
      </c>
      <c r="H29" s="3">
        <v>0</v>
      </c>
      <c r="I29" s="3">
        <v>11</v>
      </c>
      <c r="J29" s="3">
        <v>0</v>
      </c>
      <c r="K29" s="3">
        <f t="shared" si="0"/>
        <v>467</v>
      </c>
      <c r="L29" s="3">
        <f t="shared" si="1"/>
        <v>38</v>
      </c>
      <c r="M29" s="12">
        <f t="shared" si="2"/>
        <v>8.137044967880086E-2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1217</v>
      </c>
      <c r="D30" s="3">
        <v>36</v>
      </c>
      <c r="E30" s="3">
        <v>1</v>
      </c>
      <c r="F30" s="3">
        <v>5</v>
      </c>
      <c r="G30" s="3">
        <v>0</v>
      </c>
      <c r="H30" s="3">
        <v>0</v>
      </c>
      <c r="I30" s="3">
        <v>44</v>
      </c>
      <c r="J30" s="3">
        <v>5</v>
      </c>
      <c r="K30" s="3">
        <f t="shared" si="0"/>
        <v>1308</v>
      </c>
      <c r="L30" s="3">
        <f t="shared" si="1"/>
        <v>91</v>
      </c>
      <c r="M30" s="12">
        <f t="shared" si="2"/>
        <v>6.9571865443425071E-2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1722</v>
      </c>
      <c r="D31" s="3">
        <v>24</v>
      </c>
      <c r="E31" s="3">
        <v>1</v>
      </c>
      <c r="F31" s="3">
        <v>7</v>
      </c>
      <c r="G31" s="3">
        <v>0</v>
      </c>
      <c r="H31" s="3">
        <v>0</v>
      </c>
      <c r="I31" s="3">
        <v>37</v>
      </c>
      <c r="J31" s="3">
        <v>3</v>
      </c>
      <c r="K31" s="3">
        <f t="shared" si="0"/>
        <v>1794</v>
      </c>
      <c r="L31" s="3">
        <f t="shared" si="1"/>
        <v>72</v>
      </c>
      <c r="M31" s="12">
        <f t="shared" si="2"/>
        <v>4.0133779264214048E-2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422</v>
      </c>
      <c r="D32" s="3">
        <v>25</v>
      </c>
      <c r="E32" s="3">
        <v>4</v>
      </c>
      <c r="F32" s="3">
        <v>10</v>
      </c>
      <c r="G32" s="3">
        <v>0</v>
      </c>
      <c r="H32" s="3">
        <v>0</v>
      </c>
      <c r="I32" s="3">
        <v>19</v>
      </c>
      <c r="J32" s="3">
        <v>2</v>
      </c>
      <c r="K32" s="3">
        <f t="shared" si="0"/>
        <v>482</v>
      </c>
      <c r="L32" s="3">
        <f t="shared" si="1"/>
        <v>60</v>
      </c>
      <c r="M32" s="12">
        <f t="shared" si="2"/>
        <v>0.12448132780082988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475</v>
      </c>
      <c r="D33" s="3">
        <v>11</v>
      </c>
      <c r="E33" s="3">
        <v>0</v>
      </c>
      <c r="F33" s="3">
        <v>6</v>
      </c>
      <c r="G33" s="3">
        <v>0</v>
      </c>
      <c r="H33" s="3">
        <v>0</v>
      </c>
      <c r="I33" s="3">
        <v>13</v>
      </c>
      <c r="J33" s="3">
        <v>0</v>
      </c>
      <c r="K33" s="3">
        <f t="shared" si="0"/>
        <v>505</v>
      </c>
      <c r="L33" s="3">
        <f t="shared" si="1"/>
        <v>30</v>
      </c>
      <c r="M33" s="12">
        <f t="shared" si="2"/>
        <v>5.9405940594059403E-2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7331</v>
      </c>
      <c r="D34" s="3">
        <v>75</v>
      </c>
      <c r="E34" s="3">
        <v>5</v>
      </c>
      <c r="F34" s="3">
        <v>36</v>
      </c>
      <c r="G34" s="3">
        <v>1</v>
      </c>
      <c r="H34" s="3">
        <v>0</v>
      </c>
      <c r="I34" s="3">
        <v>180</v>
      </c>
      <c r="J34" s="3">
        <v>22</v>
      </c>
      <c r="K34" s="3">
        <f t="shared" si="0"/>
        <v>7650</v>
      </c>
      <c r="L34" s="3">
        <f t="shared" si="1"/>
        <v>319</v>
      </c>
      <c r="M34" s="12">
        <f t="shared" si="2"/>
        <v>4.1699346405228759E-2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1271</v>
      </c>
      <c r="D35" s="3">
        <v>26</v>
      </c>
      <c r="E35" s="3">
        <v>4</v>
      </c>
      <c r="F35" s="3">
        <v>7</v>
      </c>
      <c r="G35" s="3">
        <v>1</v>
      </c>
      <c r="H35" s="3">
        <v>0</v>
      </c>
      <c r="I35" s="3">
        <v>40</v>
      </c>
      <c r="J35" s="3">
        <v>1</v>
      </c>
      <c r="K35" s="3">
        <f t="shared" si="0"/>
        <v>1350</v>
      </c>
      <c r="L35" s="3">
        <f t="shared" si="1"/>
        <v>79</v>
      </c>
      <c r="M35" s="12">
        <f t="shared" si="2"/>
        <v>5.8518518518518518E-2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2243</v>
      </c>
      <c r="D36" s="3">
        <v>45</v>
      </c>
      <c r="E36" s="3">
        <v>1</v>
      </c>
      <c r="F36" s="3">
        <v>11</v>
      </c>
      <c r="G36" s="3">
        <v>0</v>
      </c>
      <c r="H36" s="3">
        <v>0</v>
      </c>
      <c r="I36" s="3">
        <v>41</v>
      </c>
      <c r="J36" s="3">
        <v>4</v>
      </c>
      <c r="K36" s="3">
        <f t="shared" si="0"/>
        <v>2345</v>
      </c>
      <c r="L36" s="3">
        <f t="shared" si="1"/>
        <v>102</v>
      </c>
      <c r="M36" s="12">
        <f t="shared" si="2"/>
        <v>4.3496801705756927E-2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2908</v>
      </c>
      <c r="D37" s="3">
        <v>54</v>
      </c>
      <c r="E37" s="3">
        <v>2</v>
      </c>
      <c r="F37" s="3">
        <v>21</v>
      </c>
      <c r="G37" s="3">
        <v>0</v>
      </c>
      <c r="H37" s="3">
        <v>0</v>
      </c>
      <c r="I37" s="3">
        <v>57</v>
      </c>
      <c r="J37" s="3">
        <v>6</v>
      </c>
      <c r="K37" s="3">
        <f t="shared" si="0"/>
        <v>3048</v>
      </c>
      <c r="L37" s="3">
        <f t="shared" si="1"/>
        <v>140</v>
      </c>
      <c r="M37" s="12">
        <f t="shared" si="2"/>
        <v>4.5931758530183726E-2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11890</v>
      </c>
      <c r="D38" s="3">
        <v>69</v>
      </c>
      <c r="E38" s="3">
        <v>1</v>
      </c>
      <c r="F38" s="3">
        <v>36</v>
      </c>
      <c r="G38" s="3">
        <v>1</v>
      </c>
      <c r="H38" s="3">
        <v>0</v>
      </c>
      <c r="I38" s="3">
        <v>179</v>
      </c>
      <c r="J38" s="3">
        <v>9</v>
      </c>
      <c r="K38" s="3">
        <f t="shared" si="0"/>
        <v>12185</v>
      </c>
      <c r="L38" s="3">
        <f t="shared" si="1"/>
        <v>295</v>
      </c>
      <c r="M38" s="12">
        <f t="shared" si="2"/>
        <v>2.4210094378334018E-2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2485</v>
      </c>
      <c r="D39" s="3">
        <v>123</v>
      </c>
      <c r="E39" s="3">
        <v>5</v>
      </c>
      <c r="F39" s="3">
        <v>34</v>
      </c>
      <c r="G39" s="3">
        <v>0</v>
      </c>
      <c r="H39" s="3">
        <v>0</v>
      </c>
      <c r="I39" s="3">
        <v>114</v>
      </c>
      <c r="J39" s="3">
        <v>11</v>
      </c>
      <c r="K39" s="3">
        <f t="shared" si="0"/>
        <v>2772</v>
      </c>
      <c r="L39" s="3">
        <f t="shared" si="1"/>
        <v>287</v>
      </c>
      <c r="M39" s="12">
        <f t="shared" si="2"/>
        <v>0.10353535353535354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5173</v>
      </c>
      <c r="D40" s="3">
        <v>29</v>
      </c>
      <c r="E40" s="3">
        <v>0</v>
      </c>
      <c r="F40" s="3">
        <v>13</v>
      </c>
      <c r="G40" s="3">
        <v>1</v>
      </c>
      <c r="H40" s="3">
        <v>0</v>
      </c>
      <c r="I40" s="3">
        <v>63</v>
      </c>
      <c r="J40" s="3">
        <v>8</v>
      </c>
      <c r="K40" s="3">
        <f t="shared" si="0"/>
        <v>5287</v>
      </c>
      <c r="L40" s="3">
        <f t="shared" si="1"/>
        <v>114</v>
      </c>
      <c r="M40" s="12">
        <f t="shared" si="2"/>
        <v>2.1562322678267448E-2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6887</v>
      </c>
      <c r="D41" s="3">
        <v>31</v>
      </c>
      <c r="E41" s="3">
        <v>0</v>
      </c>
      <c r="F41" s="3">
        <v>25</v>
      </c>
      <c r="G41" s="3">
        <v>0</v>
      </c>
      <c r="H41" s="3">
        <v>0</v>
      </c>
      <c r="I41" s="3">
        <v>115</v>
      </c>
      <c r="J41" s="3">
        <v>17</v>
      </c>
      <c r="K41" s="3">
        <f t="shared" si="0"/>
        <v>7075</v>
      </c>
      <c r="L41" s="3">
        <f t="shared" si="1"/>
        <v>188</v>
      </c>
      <c r="M41" s="12">
        <f t="shared" si="2"/>
        <v>2.6572438162544169E-2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2482</v>
      </c>
      <c r="D42" s="3">
        <v>57</v>
      </c>
      <c r="E42" s="3">
        <v>6</v>
      </c>
      <c r="F42" s="3">
        <v>6</v>
      </c>
      <c r="G42" s="3">
        <v>1</v>
      </c>
      <c r="H42" s="3">
        <v>0</v>
      </c>
      <c r="I42" s="3">
        <v>62</v>
      </c>
      <c r="J42" s="3">
        <v>8</v>
      </c>
      <c r="K42" s="3">
        <f t="shared" si="0"/>
        <v>2622</v>
      </c>
      <c r="L42" s="3">
        <f t="shared" si="1"/>
        <v>140</v>
      </c>
      <c r="M42" s="12">
        <f t="shared" si="2"/>
        <v>5.3394355453852023E-2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2369</v>
      </c>
      <c r="D43" s="3">
        <v>38</v>
      </c>
      <c r="E43" s="3">
        <v>0</v>
      </c>
      <c r="F43" s="3">
        <v>6</v>
      </c>
      <c r="G43" s="3">
        <v>1</v>
      </c>
      <c r="H43" s="3">
        <v>0</v>
      </c>
      <c r="I43" s="3">
        <v>71</v>
      </c>
      <c r="J43" s="3">
        <v>9</v>
      </c>
      <c r="K43" s="3">
        <f t="shared" si="0"/>
        <v>2494</v>
      </c>
      <c r="L43" s="3">
        <f t="shared" si="1"/>
        <v>125</v>
      </c>
      <c r="M43" s="12">
        <f t="shared" si="2"/>
        <v>5.012028869286287E-2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4221</v>
      </c>
      <c r="D44" s="3">
        <v>43</v>
      </c>
      <c r="E44" s="3">
        <v>1</v>
      </c>
      <c r="F44" s="3">
        <v>13</v>
      </c>
      <c r="G44" s="3">
        <v>1</v>
      </c>
      <c r="H44" s="3">
        <v>0</v>
      </c>
      <c r="I44" s="3">
        <v>73</v>
      </c>
      <c r="J44" s="3">
        <v>6</v>
      </c>
      <c r="K44" s="3">
        <f t="shared" si="0"/>
        <v>4358</v>
      </c>
      <c r="L44" s="3">
        <f t="shared" si="1"/>
        <v>137</v>
      </c>
      <c r="M44" s="12">
        <f t="shared" si="2"/>
        <v>3.1436438733363929E-2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851</v>
      </c>
      <c r="D45" s="3">
        <v>39</v>
      </c>
      <c r="E45" s="3">
        <v>0</v>
      </c>
      <c r="F45" s="3">
        <v>12</v>
      </c>
      <c r="G45" s="3">
        <v>0</v>
      </c>
      <c r="H45" s="3">
        <v>0</v>
      </c>
      <c r="I45" s="3">
        <v>16</v>
      </c>
      <c r="J45" s="3">
        <v>3</v>
      </c>
      <c r="K45" s="3">
        <f t="shared" si="0"/>
        <v>921</v>
      </c>
      <c r="L45" s="3">
        <f t="shared" si="1"/>
        <v>70</v>
      </c>
      <c r="M45" s="12">
        <f t="shared" si="2"/>
        <v>7.600434310532031E-2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2860</v>
      </c>
      <c r="D46" s="3">
        <v>39</v>
      </c>
      <c r="E46" s="3">
        <v>2</v>
      </c>
      <c r="F46" s="3">
        <v>35</v>
      </c>
      <c r="G46" s="3">
        <v>0</v>
      </c>
      <c r="H46" s="3">
        <v>0</v>
      </c>
      <c r="I46" s="3">
        <v>51</v>
      </c>
      <c r="J46" s="3">
        <v>9</v>
      </c>
      <c r="K46" s="3">
        <f t="shared" si="0"/>
        <v>2996</v>
      </c>
      <c r="L46" s="3">
        <f t="shared" si="1"/>
        <v>136</v>
      </c>
      <c r="M46" s="12">
        <f t="shared" si="2"/>
        <v>4.5393858477970631E-2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7959</v>
      </c>
      <c r="D47" s="3">
        <v>58</v>
      </c>
      <c r="E47" s="3">
        <v>2</v>
      </c>
      <c r="F47" s="3">
        <v>23</v>
      </c>
      <c r="G47" s="3">
        <v>0</v>
      </c>
      <c r="H47" s="3">
        <v>0</v>
      </c>
      <c r="I47" s="3">
        <v>113</v>
      </c>
      <c r="J47" s="3">
        <v>9</v>
      </c>
      <c r="K47" s="3">
        <f t="shared" si="0"/>
        <v>8164</v>
      </c>
      <c r="L47" s="3">
        <f t="shared" si="1"/>
        <v>205</v>
      </c>
      <c r="M47" s="12">
        <f t="shared" si="2"/>
        <v>2.5110240078392944E-2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9271</v>
      </c>
      <c r="D48" s="3">
        <v>94</v>
      </c>
      <c r="E48" s="3">
        <v>1</v>
      </c>
      <c r="F48" s="3">
        <v>31</v>
      </c>
      <c r="G48" s="3">
        <v>0</v>
      </c>
      <c r="H48" s="3">
        <v>0</v>
      </c>
      <c r="I48" s="3">
        <v>248</v>
      </c>
      <c r="J48" s="3">
        <v>16</v>
      </c>
      <c r="K48" s="3">
        <f t="shared" si="0"/>
        <v>9661</v>
      </c>
      <c r="L48" s="3">
        <f t="shared" si="1"/>
        <v>390</v>
      </c>
      <c r="M48" s="12">
        <f t="shared" si="2"/>
        <v>4.0368491874547149E-2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14020</v>
      </c>
      <c r="D49" s="3">
        <v>113</v>
      </c>
      <c r="E49" s="3">
        <v>1</v>
      </c>
      <c r="F49" s="3">
        <v>43</v>
      </c>
      <c r="G49" s="3">
        <v>0</v>
      </c>
      <c r="H49" s="3">
        <v>0</v>
      </c>
      <c r="I49" s="3">
        <v>361</v>
      </c>
      <c r="J49" s="3">
        <v>29</v>
      </c>
      <c r="K49" s="3">
        <f t="shared" si="0"/>
        <v>14567</v>
      </c>
      <c r="L49" s="3">
        <f t="shared" si="1"/>
        <v>547</v>
      </c>
      <c r="M49" s="12">
        <f t="shared" si="2"/>
        <v>3.7550628132079357E-2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7115</v>
      </c>
      <c r="D50" s="3">
        <v>41</v>
      </c>
      <c r="E50" s="3">
        <v>0</v>
      </c>
      <c r="F50" s="3">
        <v>17</v>
      </c>
      <c r="G50" s="3">
        <v>5</v>
      </c>
      <c r="H50" s="3">
        <v>0</v>
      </c>
      <c r="I50" s="3">
        <v>75</v>
      </c>
      <c r="J50" s="3">
        <v>9</v>
      </c>
      <c r="K50" s="3">
        <f t="shared" si="0"/>
        <v>7262</v>
      </c>
      <c r="L50" s="3">
        <f t="shared" si="1"/>
        <v>147</v>
      </c>
      <c r="M50" s="12">
        <f t="shared" si="2"/>
        <v>2.0242357477278986E-2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3032</v>
      </c>
      <c r="D51" s="3">
        <v>13</v>
      </c>
      <c r="E51" s="3">
        <v>0</v>
      </c>
      <c r="F51" s="3">
        <v>5</v>
      </c>
      <c r="G51" s="3">
        <v>0</v>
      </c>
      <c r="H51" s="3">
        <v>0</v>
      </c>
      <c r="I51" s="3">
        <v>32</v>
      </c>
      <c r="J51" s="3">
        <v>1</v>
      </c>
      <c r="K51" s="3">
        <f t="shared" ref="K51" si="6">SUM(C51:J51)</f>
        <v>3083</v>
      </c>
      <c r="L51" s="3">
        <f t="shared" ref="L51" si="7">SUM(D51:J51)</f>
        <v>51</v>
      </c>
      <c r="M51" s="12">
        <f t="shared" ref="M51" si="8">L51/K51</f>
        <v>1.6542328900421666E-2</v>
      </c>
      <c r="N51" s="12">
        <f>M51-'5-9'!N62</f>
        <v>-2.0565796499450378E-2</v>
      </c>
    </row>
    <row r="52" spans="1:14" x14ac:dyDescent="0.25">
      <c r="A52" s="3" t="s">
        <v>65</v>
      </c>
      <c r="B52" s="3">
        <v>1</v>
      </c>
      <c r="C52" s="3">
        <v>1852</v>
      </c>
      <c r="D52" s="3">
        <v>68</v>
      </c>
      <c r="E52" s="3">
        <v>6</v>
      </c>
      <c r="F52" s="3">
        <v>15</v>
      </c>
      <c r="G52" s="3">
        <v>0</v>
      </c>
      <c r="H52" s="3">
        <v>0</v>
      </c>
      <c r="I52" s="3">
        <v>108</v>
      </c>
      <c r="J52" s="3">
        <v>11</v>
      </c>
      <c r="K52" s="3">
        <f t="shared" si="0"/>
        <v>2060</v>
      </c>
      <c r="L52" s="3">
        <f t="shared" si="1"/>
        <v>208</v>
      </c>
      <c r="M52" s="12">
        <f t="shared" si="2"/>
        <v>0.10097087378640776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1459</v>
      </c>
      <c r="D53" s="3">
        <v>41</v>
      </c>
      <c r="E53" s="3">
        <v>3</v>
      </c>
      <c r="F53" s="3">
        <v>18</v>
      </c>
      <c r="G53" s="3">
        <v>1</v>
      </c>
      <c r="H53" s="3">
        <v>0</v>
      </c>
      <c r="I53" s="3">
        <v>46</v>
      </c>
      <c r="J53" s="3">
        <v>8</v>
      </c>
      <c r="K53" s="3">
        <f t="shared" si="0"/>
        <v>1576</v>
      </c>
      <c r="L53" s="3">
        <f t="shared" si="1"/>
        <v>117</v>
      </c>
      <c r="M53" s="12">
        <f t="shared" si="2"/>
        <v>7.4238578680203046E-2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286</v>
      </c>
      <c r="D54" s="3">
        <v>24</v>
      </c>
      <c r="E54" s="3">
        <v>1</v>
      </c>
      <c r="F54" s="3">
        <v>3</v>
      </c>
      <c r="G54" s="3">
        <v>0</v>
      </c>
      <c r="H54" s="3">
        <v>0</v>
      </c>
      <c r="I54" s="3">
        <v>27</v>
      </c>
      <c r="J54" s="3">
        <v>4</v>
      </c>
      <c r="K54" s="3">
        <f t="shared" si="0"/>
        <v>345</v>
      </c>
      <c r="L54" s="3">
        <f t="shared" si="1"/>
        <v>59</v>
      </c>
      <c r="M54" s="12">
        <f t="shared" si="2"/>
        <v>0.17101449275362318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1022</v>
      </c>
      <c r="D55" s="3">
        <v>42</v>
      </c>
      <c r="E55" s="3">
        <v>0</v>
      </c>
      <c r="F55" s="3">
        <v>5</v>
      </c>
      <c r="G55" s="3">
        <v>0</v>
      </c>
      <c r="H55" s="3">
        <v>0</v>
      </c>
      <c r="I55" s="3">
        <v>45</v>
      </c>
      <c r="J55" s="3">
        <v>4</v>
      </c>
      <c r="K55" s="3">
        <f t="shared" si="0"/>
        <v>1118</v>
      </c>
      <c r="L55" s="3">
        <f t="shared" si="1"/>
        <v>96</v>
      </c>
      <c r="M55" s="12">
        <f t="shared" si="2"/>
        <v>8.5867620751341675E-2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1616</v>
      </c>
      <c r="D56" s="3">
        <v>30</v>
      </c>
      <c r="E56" s="3">
        <v>5</v>
      </c>
      <c r="F56" s="3">
        <v>10</v>
      </c>
      <c r="G56" s="3">
        <v>0</v>
      </c>
      <c r="H56" s="3">
        <v>0</v>
      </c>
      <c r="I56" s="3">
        <v>44</v>
      </c>
      <c r="J56" s="3">
        <v>4</v>
      </c>
      <c r="K56" s="3">
        <f t="shared" si="0"/>
        <v>1709</v>
      </c>
      <c r="L56" s="3">
        <f t="shared" si="1"/>
        <v>93</v>
      </c>
      <c r="M56" s="12">
        <f t="shared" si="2"/>
        <v>5.4417788180222353E-2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342</v>
      </c>
      <c r="D57" s="3">
        <v>27</v>
      </c>
      <c r="E57" s="3">
        <v>2</v>
      </c>
      <c r="F57" s="3">
        <v>8</v>
      </c>
      <c r="G57" s="3">
        <v>0</v>
      </c>
      <c r="H57" s="3">
        <v>0</v>
      </c>
      <c r="I57" s="3">
        <v>11</v>
      </c>
      <c r="J57" s="3">
        <v>3</v>
      </c>
      <c r="K57" s="3">
        <f t="shared" si="0"/>
        <v>393</v>
      </c>
      <c r="L57" s="3">
        <f t="shared" si="1"/>
        <v>51</v>
      </c>
      <c r="M57" s="12">
        <f t="shared" si="2"/>
        <v>0.12977099236641221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403</v>
      </c>
      <c r="D58" s="3">
        <v>8</v>
      </c>
      <c r="E58" s="3">
        <v>1</v>
      </c>
      <c r="F58" s="3">
        <v>7</v>
      </c>
      <c r="G58" s="3">
        <v>1</v>
      </c>
      <c r="H58" s="3">
        <v>0</v>
      </c>
      <c r="I58" s="3">
        <v>10</v>
      </c>
      <c r="J58" s="3">
        <v>3</v>
      </c>
      <c r="K58" s="3">
        <f t="shared" si="0"/>
        <v>433</v>
      </c>
      <c r="L58" s="3">
        <f t="shared" si="1"/>
        <v>30</v>
      </c>
      <c r="M58" s="12">
        <f t="shared" si="2"/>
        <v>6.9284064665127015E-2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6762</v>
      </c>
      <c r="D59" s="3">
        <v>133</v>
      </c>
      <c r="E59" s="3">
        <v>6</v>
      </c>
      <c r="F59" s="3">
        <v>47</v>
      </c>
      <c r="G59" s="3">
        <v>3</v>
      </c>
      <c r="H59" s="3">
        <v>0</v>
      </c>
      <c r="I59" s="3">
        <v>289</v>
      </c>
      <c r="J59" s="3">
        <v>25</v>
      </c>
      <c r="K59" s="3">
        <f t="shared" si="0"/>
        <v>7265</v>
      </c>
      <c r="L59" s="3">
        <f t="shared" si="1"/>
        <v>503</v>
      </c>
      <c r="M59" s="12">
        <f t="shared" si="2"/>
        <v>6.923606331727461E-2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1233</v>
      </c>
      <c r="D60" s="3">
        <v>33</v>
      </c>
      <c r="E60" s="3">
        <v>7</v>
      </c>
      <c r="F60" s="3">
        <v>12</v>
      </c>
      <c r="G60" s="3">
        <v>2</v>
      </c>
      <c r="H60" s="3">
        <v>0</v>
      </c>
      <c r="I60" s="3">
        <v>36</v>
      </c>
      <c r="J60" s="3">
        <v>5</v>
      </c>
      <c r="K60" s="3">
        <f t="shared" si="0"/>
        <v>1328</v>
      </c>
      <c r="L60" s="3">
        <f t="shared" si="1"/>
        <v>95</v>
      </c>
      <c r="M60" s="12">
        <f t="shared" si="2"/>
        <v>7.1536144578313254E-2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1852</v>
      </c>
      <c r="D61" s="3">
        <v>92</v>
      </c>
      <c r="E61" s="3">
        <v>3</v>
      </c>
      <c r="F61" s="3">
        <v>11</v>
      </c>
      <c r="G61" s="3">
        <v>3</v>
      </c>
      <c r="H61" s="3">
        <v>0</v>
      </c>
      <c r="I61" s="3">
        <v>59</v>
      </c>
      <c r="J61" s="3">
        <v>5</v>
      </c>
      <c r="K61" s="3">
        <f t="shared" si="0"/>
        <v>2025</v>
      </c>
      <c r="L61" s="3">
        <f t="shared" si="1"/>
        <v>173</v>
      </c>
      <c r="M61" s="12">
        <f t="shared" si="2"/>
        <v>8.5432098765432105E-2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2356</v>
      </c>
      <c r="D62" s="3">
        <v>62</v>
      </c>
      <c r="E62" s="3">
        <v>0</v>
      </c>
      <c r="F62" s="3">
        <v>16</v>
      </c>
      <c r="G62" s="3">
        <v>1</v>
      </c>
      <c r="H62" s="3">
        <v>0</v>
      </c>
      <c r="I62" s="3">
        <v>69</v>
      </c>
      <c r="J62" s="3">
        <v>16</v>
      </c>
      <c r="K62" s="3">
        <f t="shared" si="0"/>
        <v>2520</v>
      </c>
      <c r="L62" s="3">
        <f t="shared" si="1"/>
        <v>164</v>
      </c>
      <c r="M62" s="12">
        <f t="shared" si="2"/>
        <v>6.5079365079365084E-2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11084</v>
      </c>
      <c r="D63" s="3">
        <v>118</v>
      </c>
      <c r="E63" s="3">
        <v>2</v>
      </c>
      <c r="F63" s="3">
        <v>36</v>
      </c>
      <c r="G63" s="3">
        <v>2</v>
      </c>
      <c r="H63" s="3">
        <v>0</v>
      </c>
      <c r="I63" s="3">
        <v>199</v>
      </c>
      <c r="J63" s="3">
        <v>46</v>
      </c>
      <c r="K63" s="3">
        <f t="shared" si="0"/>
        <v>11487</v>
      </c>
      <c r="L63" s="3">
        <f t="shared" si="1"/>
        <v>403</v>
      </c>
      <c r="M63" s="12">
        <f t="shared" si="2"/>
        <v>3.5083137459737096E-2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2085</v>
      </c>
      <c r="D64" s="3">
        <v>174</v>
      </c>
      <c r="E64" s="3">
        <v>8</v>
      </c>
      <c r="F64" s="3">
        <v>30</v>
      </c>
      <c r="G64" s="3">
        <v>2</v>
      </c>
      <c r="H64" s="3">
        <v>0</v>
      </c>
      <c r="I64" s="3">
        <v>121</v>
      </c>
      <c r="J64" s="3">
        <v>17</v>
      </c>
      <c r="K64" s="3">
        <f t="shared" si="0"/>
        <v>2437</v>
      </c>
      <c r="L64" s="3">
        <f t="shared" si="1"/>
        <v>352</v>
      </c>
      <c r="M64" s="12">
        <f t="shared" si="2"/>
        <v>0.14443988510463684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4482</v>
      </c>
      <c r="D65" s="3">
        <v>39</v>
      </c>
      <c r="E65" s="3">
        <v>1</v>
      </c>
      <c r="F65" s="3">
        <v>8</v>
      </c>
      <c r="G65" s="3">
        <v>3</v>
      </c>
      <c r="H65" s="3">
        <v>0</v>
      </c>
      <c r="I65" s="3">
        <v>79</v>
      </c>
      <c r="J65" s="3">
        <v>6</v>
      </c>
      <c r="K65" s="3">
        <f t="shared" si="0"/>
        <v>4618</v>
      </c>
      <c r="L65" s="3">
        <f t="shared" si="1"/>
        <v>136</v>
      </c>
      <c r="M65" s="12">
        <f t="shared" si="2"/>
        <v>2.9449978345604158E-2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6427</v>
      </c>
      <c r="D66" s="3">
        <v>74</v>
      </c>
      <c r="E66" s="3">
        <v>0</v>
      </c>
      <c r="F66" s="3">
        <v>25</v>
      </c>
      <c r="G66" s="3">
        <v>1</v>
      </c>
      <c r="H66" s="3">
        <v>0</v>
      </c>
      <c r="I66" s="3">
        <v>130</v>
      </c>
      <c r="J66" s="3">
        <v>11</v>
      </c>
      <c r="K66" s="3">
        <f t="shared" si="0"/>
        <v>6668</v>
      </c>
      <c r="L66" s="3">
        <f t="shared" si="1"/>
        <v>241</v>
      </c>
      <c r="M66" s="12">
        <f t="shared" si="2"/>
        <v>3.6142771445710861E-2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2137</v>
      </c>
      <c r="D67" s="3">
        <v>65</v>
      </c>
      <c r="E67" s="3">
        <v>4</v>
      </c>
      <c r="F67" s="3">
        <v>9</v>
      </c>
      <c r="G67" s="3">
        <v>1</v>
      </c>
      <c r="H67" s="3">
        <v>0</v>
      </c>
      <c r="I67" s="3">
        <v>48</v>
      </c>
      <c r="J67" s="3">
        <v>8</v>
      </c>
      <c r="K67" s="3">
        <f t="shared" si="0"/>
        <v>2272</v>
      </c>
      <c r="L67" s="3">
        <f t="shared" si="1"/>
        <v>135</v>
      </c>
      <c r="M67" s="12">
        <f t="shared" si="2"/>
        <v>5.9419014084507039E-2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2125</v>
      </c>
      <c r="D68" s="3">
        <v>53</v>
      </c>
      <c r="E68" s="3">
        <v>1</v>
      </c>
      <c r="F68" s="3">
        <v>4</v>
      </c>
      <c r="G68" s="3">
        <v>1</v>
      </c>
      <c r="H68" s="3">
        <v>0</v>
      </c>
      <c r="I68" s="3">
        <v>79</v>
      </c>
      <c r="J68" s="3">
        <v>9</v>
      </c>
      <c r="K68" s="3">
        <f t="shared" si="0"/>
        <v>2272</v>
      </c>
      <c r="L68" s="3">
        <f t="shared" si="1"/>
        <v>147</v>
      </c>
      <c r="M68" s="12">
        <f t="shared" si="2"/>
        <v>6.470070422535211E-2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3574</v>
      </c>
      <c r="D69" s="3">
        <v>66</v>
      </c>
      <c r="E69" s="3">
        <v>1</v>
      </c>
      <c r="F69" s="3">
        <v>10</v>
      </c>
      <c r="G69" s="3">
        <v>2</v>
      </c>
      <c r="H69" s="3">
        <v>0</v>
      </c>
      <c r="I69" s="3">
        <v>69</v>
      </c>
      <c r="J69" s="3">
        <v>5</v>
      </c>
      <c r="K69" s="3">
        <f t="shared" ref="K69:K125" si="9">SUM(C69:J69)</f>
        <v>3727</v>
      </c>
      <c r="L69" s="3">
        <f t="shared" ref="L69:L125" si="10">SUM(D69:J69)</f>
        <v>153</v>
      </c>
      <c r="M69" s="12">
        <f t="shared" ref="M69:M127" si="11">L69/K69</f>
        <v>4.1051784276898311E-2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677</v>
      </c>
      <c r="D70" s="3">
        <v>59</v>
      </c>
      <c r="E70" s="3">
        <v>3</v>
      </c>
      <c r="F70" s="3">
        <v>7</v>
      </c>
      <c r="G70" s="3">
        <v>0</v>
      </c>
      <c r="H70" s="3">
        <v>0</v>
      </c>
      <c r="I70" s="3">
        <v>41</v>
      </c>
      <c r="J70" s="3">
        <v>2</v>
      </c>
      <c r="K70" s="3">
        <f t="shared" si="9"/>
        <v>789</v>
      </c>
      <c r="L70" s="3">
        <f t="shared" si="10"/>
        <v>112</v>
      </c>
      <c r="M70" s="12">
        <f t="shared" si="11"/>
        <v>0.14195183776932827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2401</v>
      </c>
      <c r="D71" s="3">
        <v>66</v>
      </c>
      <c r="E71" s="3">
        <v>0</v>
      </c>
      <c r="F71" s="3">
        <v>25</v>
      </c>
      <c r="G71" s="3">
        <v>1</v>
      </c>
      <c r="H71" s="3">
        <v>0</v>
      </c>
      <c r="I71" s="3">
        <v>61</v>
      </c>
      <c r="J71" s="3">
        <v>10</v>
      </c>
      <c r="K71" s="3">
        <f t="shared" si="9"/>
        <v>2564</v>
      </c>
      <c r="L71" s="3">
        <f t="shared" si="10"/>
        <v>163</v>
      </c>
      <c r="M71" s="12">
        <f t="shared" si="11"/>
        <v>6.3572542901716073E-2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6617</v>
      </c>
      <c r="D72" s="3">
        <v>66</v>
      </c>
      <c r="E72" s="3">
        <v>1</v>
      </c>
      <c r="F72" s="3">
        <v>33</v>
      </c>
      <c r="G72" s="3">
        <v>3</v>
      </c>
      <c r="H72" s="3">
        <v>0</v>
      </c>
      <c r="I72" s="3">
        <v>127</v>
      </c>
      <c r="J72" s="3">
        <v>15</v>
      </c>
      <c r="K72" s="3">
        <f t="shared" si="9"/>
        <v>6862</v>
      </c>
      <c r="L72" s="3">
        <f t="shared" si="10"/>
        <v>245</v>
      </c>
      <c r="M72" s="12">
        <f t="shared" si="11"/>
        <v>3.5703876420868551E-2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7747</v>
      </c>
      <c r="D73" s="3">
        <v>120</v>
      </c>
      <c r="E73" s="3">
        <v>2</v>
      </c>
      <c r="F73" s="3">
        <v>38</v>
      </c>
      <c r="G73" s="3">
        <v>3</v>
      </c>
      <c r="H73" s="3">
        <v>0</v>
      </c>
      <c r="I73" s="3">
        <v>276</v>
      </c>
      <c r="J73" s="3">
        <v>21</v>
      </c>
      <c r="K73" s="3">
        <f t="shared" si="9"/>
        <v>8207</v>
      </c>
      <c r="L73" s="3">
        <f t="shared" si="10"/>
        <v>460</v>
      </c>
      <c r="M73" s="12">
        <f t="shared" si="11"/>
        <v>5.6049713659071528E-2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11125</v>
      </c>
      <c r="D74" s="3">
        <v>159</v>
      </c>
      <c r="E74" s="3">
        <v>6</v>
      </c>
      <c r="F74" s="3">
        <v>43</v>
      </c>
      <c r="G74" s="3">
        <v>1</v>
      </c>
      <c r="H74" s="3">
        <v>0</v>
      </c>
      <c r="I74" s="3">
        <v>355</v>
      </c>
      <c r="J74" s="3">
        <v>32</v>
      </c>
      <c r="K74" s="3">
        <f t="shared" si="9"/>
        <v>11721</v>
      </c>
      <c r="L74" s="3">
        <f t="shared" si="10"/>
        <v>596</v>
      </c>
      <c r="M74" s="12">
        <f t="shared" si="11"/>
        <v>5.0848903677160655E-2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6037</v>
      </c>
      <c r="D75" s="3">
        <v>73</v>
      </c>
      <c r="E75" s="3">
        <v>0</v>
      </c>
      <c r="F75" s="3">
        <v>30</v>
      </c>
      <c r="G75" s="3">
        <v>0</v>
      </c>
      <c r="H75" s="3">
        <v>0</v>
      </c>
      <c r="I75" s="3">
        <v>96</v>
      </c>
      <c r="J75" s="3">
        <v>11</v>
      </c>
      <c r="K75" s="3">
        <f t="shared" si="9"/>
        <v>6247</v>
      </c>
      <c r="L75" s="3">
        <f t="shared" si="10"/>
        <v>210</v>
      </c>
      <c r="M75" s="12">
        <f t="shared" si="11"/>
        <v>3.3616135745157677E-2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1956</v>
      </c>
      <c r="D76" s="3">
        <v>18</v>
      </c>
      <c r="E76" s="3">
        <v>0</v>
      </c>
      <c r="F76" s="3">
        <v>4</v>
      </c>
      <c r="G76" s="3">
        <v>0</v>
      </c>
      <c r="H76" s="3">
        <v>0</v>
      </c>
      <c r="I76" s="3">
        <v>22</v>
      </c>
      <c r="J76" s="3">
        <v>4</v>
      </c>
      <c r="K76" s="3">
        <f t="shared" ref="K76" si="12">SUM(C76:J76)</f>
        <v>2004</v>
      </c>
      <c r="L76" s="3">
        <f t="shared" ref="L76" si="13">SUM(D76:J76)</f>
        <v>48</v>
      </c>
      <c r="M76" s="12">
        <f t="shared" ref="M76" si="14">L76/K76</f>
        <v>2.3952095808383235E-2</v>
      </c>
      <c r="N76" s="12">
        <f>M76-'10-25'!N62</f>
        <v>-2.99082558489829E-2</v>
      </c>
    </row>
    <row r="77" spans="1:14" x14ac:dyDescent="0.25">
      <c r="A77" s="3" t="s">
        <v>66</v>
      </c>
      <c r="B77" s="3">
        <v>1</v>
      </c>
      <c r="C77" s="3">
        <v>888</v>
      </c>
      <c r="D77" s="3">
        <v>71</v>
      </c>
      <c r="E77" s="3">
        <v>2</v>
      </c>
      <c r="F77" s="3">
        <v>18</v>
      </c>
      <c r="G77" s="3">
        <v>1</v>
      </c>
      <c r="H77" s="3">
        <v>0</v>
      </c>
      <c r="I77" s="3">
        <v>76</v>
      </c>
      <c r="J77" s="3">
        <v>10</v>
      </c>
      <c r="K77" s="3">
        <f t="shared" si="9"/>
        <v>1066</v>
      </c>
      <c r="L77" s="3">
        <f t="shared" si="10"/>
        <v>178</v>
      </c>
      <c r="M77" s="12">
        <f t="shared" si="11"/>
        <v>0.16697936210131331</v>
      </c>
    </row>
    <row r="78" spans="1:14" x14ac:dyDescent="0.25">
      <c r="A78" s="3" t="s">
        <v>66</v>
      </c>
      <c r="B78" s="3">
        <v>2</v>
      </c>
      <c r="C78" s="3">
        <v>657</v>
      </c>
      <c r="D78" s="3">
        <v>33</v>
      </c>
      <c r="E78" s="3">
        <v>1</v>
      </c>
      <c r="F78" s="3">
        <v>8</v>
      </c>
      <c r="G78" s="3">
        <v>0</v>
      </c>
      <c r="H78" s="3">
        <v>0</v>
      </c>
      <c r="I78" s="3">
        <v>44</v>
      </c>
      <c r="J78" s="3">
        <v>10</v>
      </c>
      <c r="K78" s="3">
        <f t="shared" si="9"/>
        <v>753</v>
      </c>
      <c r="L78" s="3">
        <f t="shared" si="10"/>
        <v>96</v>
      </c>
      <c r="M78" s="12">
        <f t="shared" si="11"/>
        <v>0.12749003984063745</v>
      </c>
    </row>
    <row r="79" spans="1:14" x14ac:dyDescent="0.25">
      <c r="A79" s="3" t="s">
        <v>66</v>
      </c>
      <c r="B79" s="3">
        <v>3</v>
      </c>
      <c r="C79" s="3">
        <v>99</v>
      </c>
      <c r="D79" s="3">
        <v>16</v>
      </c>
      <c r="E79" s="3">
        <v>2</v>
      </c>
      <c r="F79" s="3">
        <v>4</v>
      </c>
      <c r="G79" s="3">
        <v>0</v>
      </c>
      <c r="H79" s="3">
        <v>0</v>
      </c>
      <c r="I79" s="3">
        <v>18</v>
      </c>
      <c r="J79" s="3">
        <v>8</v>
      </c>
      <c r="K79" s="3">
        <f t="shared" si="9"/>
        <v>147</v>
      </c>
      <c r="L79" s="3">
        <f t="shared" si="10"/>
        <v>48</v>
      </c>
      <c r="M79" s="12">
        <f t="shared" si="11"/>
        <v>0.32653061224489793</v>
      </c>
    </row>
    <row r="80" spans="1:14" x14ac:dyDescent="0.25">
      <c r="A80" s="3" t="s">
        <v>66</v>
      </c>
      <c r="B80" s="3">
        <v>4</v>
      </c>
      <c r="C80" s="3">
        <v>440</v>
      </c>
      <c r="D80" s="3">
        <v>62</v>
      </c>
      <c r="E80" s="3">
        <v>2</v>
      </c>
      <c r="F80" s="3">
        <v>6</v>
      </c>
      <c r="G80" s="3">
        <v>0</v>
      </c>
      <c r="H80" s="3">
        <v>0</v>
      </c>
      <c r="I80" s="3">
        <v>48</v>
      </c>
      <c r="J80" s="3">
        <v>8</v>
      </c>
      <c r="K80" s="3">
        <f t="shared" si="9"/>
        <v>566</v>
      </c>
      <c r="L80" s="3">
        <f t="shared" si="10"/>
        <v>126</v>
      </c>
      <c r="M80" s="12">
        <f t="shared" si="11"/>
        <v>0.22261484098939929</v>
      </c>
    </row>
    <row r="81" spans="1:13" x14ac:dyDescent="0.25">
      <c r="A81" s="3" t="s">
        <v>66</v>
      </c>
      <c r="B81" s="3">
        <v>5</v>
      </c>
      <c r="C81" s="3">
        <v>847</v>
      </c>
      <c r="D81" s="3">
        <v>44</v>
      </c>
      <c r="E81" s="3">
        <v>0</v>
      </c>
      <c r="F81" s="3">
        <v>7</v>
      </c>
      <c r="G81" s="3">
        <v>0</v>
      </c>
      <c r="H81" s="3">
        <v>0</v>
      </c>
      <c r="I81" s="3">
        <v>48</v>
      </c>
      <c r="J81" s="3">
        <v>5</v>
      </c>
      <c r="K81" s="3">
        <f t="shared" si="9"/>
        <v>951</v>
      </c>
      <c r="L81" s="3">
        <f t="shared" si="10"/>
        <v>104</v>
      </c>
      <c r="M81" s="12">
        <f t="shared" si="11"/>
        <v>0.10935856992639327</v>
      </c>
    </row>
    <row r="82" spans="1:13" x14ac:dyDescent="0.25">
      <c r="A82" s="3" t="s">
        <v>66</v>
      </c>
      <c r="B82" s="3">
        <v>6</v>
      </c>
      <c r="C82" s="3">
        <v>127</v>
      </c>
      <c r="D82" s="3">
        <v>20</v>
      </c>
      <c r="E82" s="3">
        <v>0</v>
      </c>
      <c r="F82" s="3">
        <v>5</v>
      </c>
      <c r="G82" s="3">
        <v>0</v>
      </c>
      <c r="H82" s="3">
        <v>0</v>
      </c>
      <c r="I82" s="3">
        <v>8</v>
      </c>
      <c r="J82" s="3">
        <v>5</v>
      </c>
      <c r="K82" s="3">
        <f t="shared" si="9"/>
        <v>165</v>
      </c>
      <c r="L82" s="3">
        <f t="shared" si="10"/>
        <v>38</v>
      </c>
      <c r="M82" s="12">
        <f t="shared" si="11"/>
        <v>0.23030303030303031</v>
      </c>
    </row>
    <row r="83" spans="1:13" x14ac:dyDescent="0.25">
      <c r="A83" s="3" t="s">
        <v>66</v>
      </c>
      <c r="B83" s="3">
        <v>7</v>
      </c>
      <c r="C83" s="3">
        <v>155</v>
      </c>
      <c r="D83" s="3">
        <v>15</v>
      </c>
      <c r="E83" s="3">
        <v>1</v>
      </c>
      <c r="F83" s="3">
        <v>2</v>
      </c>
      <c r="G83" s="3">
        <v>0</v>
      </c>
      <c r="H83" s="3">
        <v>0</v>
      </c>
      <c r="I83" s="3">
        <v>14</v>
      </c>
      <c r="J83" s="3">
        <v>2</v>
      </c>
      <c r="K83" s="3">
        <f t="shared" si="9"/>
        <v>189</v>
      </c>
      <c r="L83" s="3">
        <f t="shared" si="10"/>
        <v>34</v>
      </c>
      <c r="M83" s="12">
        <f t="shared" si="11"/>
        <v>0.17989417989417988</v>
      </c>
    </row>
    <row r="84" spans="1:13" x14ac:dyDescent="0.25">
      <c r="A84" s="3" t="s">
        <v>66</v>
      </c>
      <c r="B84" s="3">
        <v>8</v>
      </c>
      <c r="C84" s="3">
        <v>3316</v>
      </c>
      <c r="D84" s="3">
        <v>129</v>
      </c>
      <c r="E84" s="3">
        <v>6</v>
      </c>
      <c r="F84" s="3">
        <v>25</v>
      </c>
      <c r="G84" s="3">
        <v>0</v>
      </c>
      <c r="H84" s="3">
        <v>0</v>
      </c>
      <c r="I84" s="3">
        <v>216</v>
      </c>
      <c r="J84" s="3">
        <v>29</v>
      </c>
      <c r="K84" s="3">
        <f t="shared" si="9"/>
        <v>3721</v>
      </c>
      <c r="L84" s="3">
        <f t="shared" si="10"/>
        <v>405</v>
      </c>
      <c r="M84" s="12">
        <f t="shared" si="11"/>
        <v>0.10884170921795217</v>
      </c>
    </row>
    <row r="85" spans="1:13" x14ac:dyDescent="0.25">
      <c r="A85" s="3" t="s">
        <v>66</v>
      </c>
      <c r="B85" s="3">
        <v>9</v>
      </c>
      <c r="C85" s="3">
        <v>560</v>
      </c>
      <c r="D85" s="3">
        <v>33</v>
      </c>
      <c r="E85" s="3">
        <v>1</v>
      </c>
      <c r="F85" s="3">
        <v>4</v>
      </c>
      <c r="G85" s="3">
        <v>0</v>
      </c>
      <c r="H85" s="3">
        <v>0</v>
      </c>
      <c r="I85" s="3">
        <v>27</v>
      </c>
      <c r="J85" s="3">
        <v>5</v>
      </c>
      <c r="K85" s="3">
        <f t="shared" si="9"/>
        <v>630</v>
      </c>
      <c r="L85" s="3">
        <f t="shared" si="10"/>
        <v>70</v>
      </c>
      <c r="M85" s="12">
        <f t="shared" si="11"/>
        <v>0.1111111111111111</v>
      </c>
    </row>
    <row r="86" spans="1:13" x14ac:dyDescent="0.25">
      <c r="A86" s="3" t="s">
        <v>66</v>
      </c>
      <c r="B86" s="3">
        <v>10</v>
      </c>
      <c r="C86" s="3">
        <v>728</v>
      </c>
      <c r="D86" s="3">
        <v>64</v>
      </c>
      <c r="E86" s="3">
        <v>2</v>
      </c>
      <c r="F86" s="3">
        <v>11</v>
      </c>
      <c r="G86" s="3">
        <v>0</v>
      </c>
      <c r="H86" s="3">
        <v>0</v>
      </c>
      <c r="I86" s="3">
        <v>36</v>
      </c>
      <c r="J86" s="3">
        <v>9</v>
      </c>
      <c r="K86" s="3">
        <f t="shared" si="9"/>
        <v>850</v>
      </c>
      <c r="L86" s="3">
        <f t="shared" si="10"/>
        <v>122</v>
      </c>
      <c r="M86" s="12">
        <f t="shared" si="11"/>
        <v>0.14352941176470588</v>
      </c>
    </row>
    <row r="87" spans="1:13" x14ac:dyDescent="0.25">
      <c r="A87" s="3" t="s">
        <v>66</v>
      </c>
      <c r="B87" s="3">
        <v>11</v>
      </c>
      <c r="C87" s="3">
        <v>1002</v>
      </c>
      <c r="D87" s="3">
        <v>55</v>
      </c>
      <c r="E87" s="3">
        <v>1</v>
      </c>
      <c r="F87" s="3">
        <v>8</v>
      </c>
      <c r="G87" s="3">
        <v>0</v>
      </c>
      <c r="H87" s="3">
        <v>0</v>
      </c>
      <c r="I87" s="3">
        <v>43</v>
      </c>
      <c r="J87" s="3">
        <v>2</v>
      </c>
      <c r="K87" s="3">
        <f t="shared" si="9"/>
        <v>1111</v>
      </c>
      <c r="L87" s="3">
        <f t="shared" si="10"/>
        <v>109</v>
      </c>
      <c r="M87" s="12">
        <f t="shared" si="11"/>
        <v>9.8109810981098111E-2</v>
      </c>
    </row>
    <row r="88" spans="1:13" x14ac:dyDescent="0.25">
      <c r="A88" s="3" t="s">
        <v>66</v>
      </c>
      <c r="B88" s="3">
        <v>12</v>
      </c>
      <c r="C88" s="3">
        <v>5926</v>
      </c>
      <c r="D88" s="3">
        <v>136</v>
      </c>
      <c r="E88" s="3">
        <v>2</v>
      </c>
      <c r="F88" s="3">
        <v>35</v>
      </c>
      <c r="G88" s="3">
        <v>0</v>
      </c>
      <c r="H88" s="3">
        <v>0</v>
      </c>
      <c r="I88" s="3">
        <v>195</v>
      </c>
      <c r="J88" s="3">
        <v>33</v>
      </c>
      <c r="K88" s="3">
        <f t="shared" si="9"/>
        <v>6327</v>
      </c>
      <c r="L88" s="3">
        <f t="shared" si="10"/>
        <v>401</v>
      </c>
      <c r="M88" s="12">
        <f t="shared" si="11"/>
        <v>6.3379168642326539E-2</v>
      </c>
    </row>
    <row r="89" spans="1:13" x14ac:dyDescent="0.25">
      <c r="A89" s="3" t="s">
        <v>66</v>
      </c>
      <c r="B89" s="3">
        <v>13</v>
      </c>
      <c r="C89" s="3">
        <v>907</v>
      </c>
      <c r="D89" s="3">
        <v>143</v>
      </c>
      <c r="E89" s="3">
        <v>2</v>
      </c>
      <c r="F89" s="3">
        <v>16</v>
      </c>
      <c r="G89" s="3">
        <v>0</v>
      </c>
      <c r="H89" s="3">
        <v>0</v>
      </c>
      <c r="I89" s="3">
        <v>92</v>
      </c>
      <c r="J89" s="3">
        <v>6</v>
      </c>
      <c r="K89" s="3">
        <f t="shared" si="9"/>
        <v>1166</v>
      </c>
      <c r="L89" s="3">
        <f t="shared" si="10"/>
        <v>259</v>
      </c>
      <c r="M89" s="12">
        <f t="shared" si="11"/>
        <v>0.2221269296740995</v>
      </c>
    </row>
    <row r="90" spans="1:13" x14ac:dyDescent="0.25">
      <c r="A90" s="3" t="s">
        <v>66</v>
      </c>
      <c r="B90" s="3">
        <v>14</v>
      </c>
      <c r="C90" s="3">
        <v>2184</v>
      </c>
      <c r="D90" s="3">
        <v>65</v>
      </c>
      <c r="E90" s="3">
        <v>1</v>
      </c>
      <c r="F90" s="3">
        <v>9</v>
      </c>
      <c r="G90" s="3">
        <v>0</v>
      </c>
      <c r="H90" s="3">
        <v>0</v>
      </c>
      <c r="I90" s="3">
        <v>49</v>
      </c>
      <c r="J90" s="3">
        <v>7</v>
      </c>
      <c r="K90" s="3">
        <f t="shared" si="9"/>
        <v>2315</v>
      </c>
      <c r="L90" s="3">
        <f t="shared" si="10"/>
        <v>131</v>
      </c>
      <c r="M90" s="12">
        <f t="shared" si="11"/>
        <v>5.6587473002159827E-2</v>
      </c>
    </row>
    <row r="91" spans="1:13" x14ac:dyDescent="0.25">
      <c r="A91" s="3" t="s">
        <v>66</v>
      </c>
      <c r="B91" s="3">
        <v>15</v>
      </c>
      <c r="C91" s="3">
        <v>3399</v>
      </c>
      <c r="D91" s="3">
        <v>80</v>
      </c>
      <c r="E91" s="3">
        <v>0</v>
      </c>
      <c r="F91" s="3">
        <v>27</v>
      </c>
      <c r="G91" s="3">
        <v>0</v>
      </c>
      <c r="H91" s="3">
        <v>0</v>
      </c>
      <c r="I91" s="3">
        <v>137</v>
      </c>
      <c r="J91" s="3">
        <v>17</v>
      </c>
      <c r="K91" s="3">
        <f t="shared" si="9"/>
        <v>3660</v>
      </c>
      <c r="L91" s="3">
        <f t="shared" si="10"/>
        <v>261</v>
      </c>
      <c r="M91" s="12">
        <f t="shared" si="11"/>
        <v>7.1311475409836067E-2</v>
      </c>
    </row>
    <row r="92" spans="1:13" x14ac:dyDescent="0.25">
      <c r="A92" s="3" t="s">
        <v>66</v>
      </c>
      <c r="B92" s="3">
        <v>16</v>
      </c>
      <c r="C92" s="3">
        <v>884</v>
      </c>
      <c r="D92" s="3">
        <v>41</v>
      </c>
      <c r="E92" s="3">
        <v>0</v>
      </c>
      <c r="F92" s="3">
        <v>9</v>
      </c>
      <c r="G92" s="3">
        <v>0</v>
      </c>
      <c r="H92" s="3">
        <v>0</v>
      </c>
      <c r="I92" s="3">
        <v>49</v>
      </c>
      <c r="J92" s="3">
        <v>3</v>
      </c>
      <c r="K92" s="3">
        <f t="shared" si="9"/>
        <v>986</v>
      </c>
      <c r="L92" s="3">
        <f t="shared" si="10"/>
        <v>102</v>
      </c>
      <c r="M92" s="12">
        <f t="shared" si="11"/>
        <v>0.10344827586206896</v>
      </c>
    </row>
    <row r="93" spans="1:13" x14ac:dyDescent="0.25">
      <c r="A93" s="3" t="s">
        <v>66</v>
      </c>
      <c r="B93" s="3">
        <v>17</v>
      </c>
      <c r="C93" s="3">
        <v>1039</v>
      </c>
      <c r="D93" s="3">
        <v>61</v>
      </c>
      <c r="E93" s="3">
        <v>0</v>
      </c>
      <c r="F93" s="3">
        <v>7</v>
      </c>
      <c r="G93" s="3">
        <v>0</v>
      </c>
      <c r="H93" s="3">
        <v>0</v>
      </c>
      <c r="I93" s="3">
        <v>72</v>
      </c>
      <c r="J93" s="3">
        <v>11</v>
      </c>
      <c r="K93" s="3">
        <f t="shared" si="9"/>
        <v>1190</v>
      </c>
      <c r="L93" s="3">
        <f t="shared" si="10"/>
        <v>151</v>
      </c>
      <c r="M93" s="12">
        <f t="shared" si="11"/>
        <v>0.126890756302521</v>
      </c>
    </row>
    <row r="94" spans="1:13" x14ac:dyDescent="0.25">
      <c r="A94" s="3" t="s">
        <v>66</v>
      </c>
      <c r="B94" s="3">
        <v>18</v>
      </c>
      <c r="C94" s="3">
        <v>1678</v>
      </c>
      <c r="D94" s="3">
        <v>66</v>
      </c>
      <c r="E94" s="3">
        <v>3</v>
      </c>
      <c r="F94" s="3">
        <v>17</v>
      </c>
      <c r="G94" s="3">
        <v>0</v>
      </c>
      <c r="H94" s="3">
        <v>0</v>
      </c>
      <c r="I94" s="3">
        <v>55</v>
      </c>
      <c r="J94" s="3">
        <v>4</v>
      </c>
      <c r="K94" s="3">
        <f t="shared" si="9"/>
        <v>1823</v>
      </c>
      <c r="L94" s="3">
        <f t="shared" si="10"/>
        <v>145</v>
      </c>
      <c r="M94" s="12">
        <f t="shared" si="11"/>
        <v>7.9539221064179919E-2</v>
      </c>
    </row>
    <row r="95" spans="1:13" x14ac:dyDescent="0.25">
      <c r="A95" s="3" t="s">
        <v>66</v>
      </c>
      <c r="B95" s="3">
        <v>19</v>
      </c>
      <c r="C95" s="3">
        <v>263</v>
      </c>
      <c r="D95" s="3">
        <v>41</v>
      </c>
      <c r="E95" s="3">
        <v>0</v>
      </c>
      <c r="F95" s="3">
        <v>5</v>
      </c>
      <c r="G95" s="3">
        <v>0</v>
      </c>
      <c r="H95" s="3">
        <v>0</v>
      </c>
      <c r="I95" s="3">
        <v>16</v>
      </c>
      <c r="J95" s="3">
        <v>5</v>
      </c>
      <c r="K95" s="3">
        <f t="shared" si="9"/>
        <v>330</v>
      </c>
      <c r="L95" s="3">
        <f t="shared" si="10"/>
        <v>67</v>
      </c>
      <c r="M95" s="12">
        <f t="shared" si="11"/>
        <v>0.20303030303030303</v>
      </c>
    </row>
    <row r="96" spans="1:13" x14ac:dyDescent="0.25">
      <c r="A96" s="3" t="s">
        <v>66</v>
      </c>
      <c r="B96" s="3">
        <v>20</v>
      </c>
      <c r="C96" s="3">
        <v>1069</v>
      </c>
      <c r="D96" s="3">
        <v>69</v>
      </c>
      <c r="E96" s="3">
        <v>2</v>
      </c>
      <c r="F96" s="3">
        <v>15</v>
      </c>
      <c r="G96" s="3">
        <v>0</v>
      </c>
      <c r="H96" s="3">
        <v>0</v>
      </c>
      <c r="I96" s="3">
        <v>59</v>
      </c>
      <c r="J96" s="3">
        <v>6</v>
      </c>
      <c r="K96" s="3">
        <f t="shared" si="9"/>
        <v>1220</v>
      </c>
      <c r="L96" s="3">
        <f t="shared" si="10"/>
        <v>151</v>
      </c>
      <c r="M96" s="12">
        <f t="shared" si="11"/>
        <v>0.12377049180327869</v>
      </c>
    </row>
    <row r="97" spans="1:13" x14ac:dyDescent="0.25">
      <c r="A97" s="3" t="s">
        <v>66</v>
      </c>
      <c r="B97" s="3">
        <v>21</v>
      </c>
      <c r="C97" s="3">
        <v>3130</v>
      </c>
      <c r="D97" s="3">
        <v>78</v>
      </c>
      <c r="E97" s="3">
        <v>1</v>
      </c>
      <c r="F97" s="3">
        <v>27</v>
      </c>
      <c r="G97" s="3">
        <v>0</v>
      </c>
      <c r="H97" s="3">
        <v>0</v>
      </c>
      <c r="I97" s="3">
        <v>104</v>
      </c>
      <c r="J97" s="3">
        <v>15</v>
      </c>
      <c r="K97" s="3">
        <f t="shared" si="9"/>
        <v>3355</v>
      </c>
      <c r="L97" s="3">
        <f t="shared" si="10"/>
        <v>225</v>
      </c>
      <c r="M97" s="12">
        <f t="shared" si="11"/>
        <v>6.7064083457526083E-2</v>
      </c>
    </row>
    <row r="98" spans="1:13" x14ac:dyDescent="0.25">
      <c r="A98" s="3" t="s">
        <v>66</v>
      </c>
      <c r="B98" s="3">
        <v>22</v>
      </c>
      <c r="C98" s="3">
        <v>3646</v>
      </c>
      <c r="D98" s="3">
        <v>146</v>
      </c>
      <c r="E98" s="3">
        <v>6</v>
      </c>
      <c r="F98" s="3">
        <v>16</v>
      </c>
      <c r="G98" s="3">
        <v>0</v>
      </c>
      <c r="H98" s="3">
        <v>0</v>
      </c>
      <c r="I98" s="3">
        <v>224</v>
      </c>
      <c r="J98" s="3">
        <v>17</v>
      </c>
      <c r="K98" s="3">
        <f t="shared" si="9"/>
        <v>4055</v>
      </c>
      <c r="L98" s="3">
        <f t="shared" si="10"/>
        <v>409</v>
      </c>
      <c r="M98" s="12">
        <f t="shared" si="11"/>
        <v>0.10086313193588163</v>
      </c>
    </row>
    <row r="99" spans="1:13" x14ac:dyDescent="0.25">
      <c r="A99" s="3" t="s">
        <v>66</v>
      </c>
      <c r="B99" s="3">
        <v>23</v>
      </c>
      <c r="C99" s="3">
        <v>5294</v>
      </c>
      <c r="D99" s="3">
        <v>163</v>
      </c>
      <c r="E99" s="3">
        <v>1</v>
      </c>
      <c r="F99" s="3">
        <v>28</v>
      </c>
      <c r="G99" s="3">
        <v>0</v>
      </c>
      <c r="H99" s="3">
        <v>0</v>
      </c>
      <c r="I99" s="3">
        <v>267</v>
      </c>
      <c r="J99" s="3">
        <v>26</v>
      </c>
      <c r="K99" s="3">
        <f t="shared" si="9"/>
        <v>5779</v>
      </c>
      <c r="L99" s="3">
        <f t="shared" si="10"/>
        <v>485</v>
      </c>
      <c r="M99" s="12">
        <f t="shared" si="11"/>
        <v>8.3924554421180131E-2</v>
      </c>
    </row>
    <row r="100" spans="1:13" x14ac:dyDescent="0.25">
      <c r="A100" s="3" t="s">
        <v>66</v>
      </c>
      <c r="B100" s="3">
        <v>24</v>
      </c>
      <c r="C100" s="3">
        <v>2790</v>
      </c>
      <c r="D100" s="3">
        <v>79</v>
      </c>
      <c r="E100" s="3">
        <v>1</v>
      </c>
      <c r="F100" s="3">
        <v>14</v>
      </c>
      <c r="G100" s="3">
        <v>1</v>
      </c>
      <c r="H100" s="3">
        <v>0</v>
      </c>
      <c r="I100" s="3">
        <v>81</v>
      </c>
      <c r="J100" s="3">
        <v>13</v>
      </c>
      <c r="K100" s="3">
        <f t="shared" si="9"/>
        <v>2979</v>
      </c>
      <c r="L100" s="3">
        <f t="shared" si="10"/>
        <v>189</v>
      </c>
      <c r="M100" s="12">
        <f t="shared" si="11"/>
        <v>6.3444108761329304E-2</v>
      </c>
    </row>
    <row r="101" spans="1:13" x14ac:dyDescent="0.25">
      <c r="A101" s="3" t="s">
        <v>66</v>
      </c>
      <c r="B101" s="3">
        <v>98</v>
      </c>
      <c r="C101" s="3">
        <v>1113</v>
      </c>
      <c r="D101" s="3">
        <v>22</v>
      </c>
      <c r="E101" s="3">
        <v>0</v>
      </c>
      <c r="F101" s="3">
        <v>4</v>
      </c>
      <c r="G101" s="3">
        <v>0</v>
      </c>
      <c r="H101" s="3">
        <v>0</v>
      </c>
      <c r="I101" s="3">
        <v>34</v>
      </c>
      <c r="J101" s="3">
        <v>1</v>
      </c>
      <c r="K101" s="3">
        <f t="shared" ref="K101" si="15">SUM(C101:J101)</f>
        <v>1174</v>
      </c>
      <c r="L101" s="3">
        <f t="shared" ref="L101" si="16">SUM(D101:J101)</f>
        <v>61</v>
      </c>
      <c r="M101" s="12">
        <f t="shared" ref="M101" si="17">L101/K101</f>
        <v>5.1959114139693355E-2</v>
      </c>
    </row>
    <row r="102" spans="1:13" x14ac:dyDescent="0.25">
      <c r="A102" s="3" t="s">
        <v>67</v>
      </c>
      <c r="B102" s="3">
        <v>1</v>
      </c>
      <c r="C102" s="3">
        <v>169</v>
      </c>
      <c r="D102" s="3">
        <v>30</v>
      </c>
      <c r="E102" s="3">
        <v>4</v>
      </c>
      <c r="F102" s="3">
        <v>2</v>
      </c>
      <c r="G102" s="3">
        <v>0</v>
      </c>
      <c r="H102" s="3">
        <v>0</v>
      </c>
      <c r="I102" s="3">
        <v>46</v>
      </c>
      <c r="J102" s="3">
        <v>2</v>
      </c>
      <c r="K102" s="3">
        <f t="shared" si="9"/>
        <v>253</v>
      </c>
      <c r="L102" s="3">
        <f t="shared" si="10"/>
        <v>84</v>
      </c>
      <c r="M102" s="12">
        <f t="shared" si="11"/>
        <v>0.33201581027667987</v>
      </c>
    </row>
    <row r="103" spans="1:13" x14ac:dyDescent="0.25">
      <c r="A103" s="3" t="s">
        <v>67</v>
      </c>
      <c r="B103" s="3">
        <v>2</v>
      </c>
      <c r="C103" s="3">
        <v>111</v>
      </c>
      <c r="D103" s="3">
        <v>34</v>
      </c>
      <c r="E103" s="3">
        <v>1</v>
      </c>
      <c r="F103" s="3">
        <v>2</v>
      </c>
      <c r="G103" s="3">
        <v>0</v>
      </c>
      <c r="H103" s="3">
        <v>0</v>
      </c>
      <c r="I103" s="3">
        <v>14</v>
      </c>
      <c r="J103" s="3">
        <v>3</v>
      </c>
      <c r="K103" s="3">
        <f t="shared" si="9"/>
        <v>165</v>
      </c>
      <c r="L103" s="3">
        <f t="shared" si="10"/>
        <v>54</v>
      </c>
      <c r="M103" s="12">
        <f t="shared" si="11"/>
        <v>0.32727272727272727</v>
      </c>
    </row>
    <row r="104" spans="1:13" x14ac:dyDescent="0.25">
      <c r="A104" s="3" t="s">
        <v>67</v>
      </c>
      <c r="B104" s="3">
        <v>3</v>
      </c>
      <c r="C104" s="3">
        <v>23</v>
      </c>
      <c r="D104" s="3">
        <v>9</v>
      </c>
      <c r="E104" s="3">
        <v>0</v>
      </c>
      <c r="F104" s="3">
        <v>1</v>
      </c>
      <c r="G104" s="3">
        <v>0</v>
      </c>
      <c r="H104" s="3">
        <v>0</v>
      </c>
      <c r="I104" s="3">
        <v>12</v>
      </c>
      <c r="J104" s="3">
        <v>0</v>
      </c>
      <c r="K104" s="3">
        <f t="shared" si="9"/>
        <v>45</v>
      </c>
      <c r="L104" s="3">
        <f t="shared" si="10"/>
        <v>22</v>
      </c>
      <c r="M104" s="12">
        <f t="shared" si="11"/>
        <v>0.48888888888888887</v>
      </c>
    </row>
    <row r="105" spans="1:13" x14ac:dyDescent="0.25">
      <c r="A105" s="3" t="s">
        <v>67</v>
      </c>
      <c r="B105" s="3">
        <v>4</v>
      </c>
      <c r="C105" s="3">
        <v>71</v>
      </c>
      <c r="D105" s="3">
        <v>26</v>
      </c>
      <c r="E105" s="3">
        <v>1</v>
      </c>
      <c r="F105" s="3">
        <v>1</v>
      </c>
      <c r="G105" s="3">
        <v>1</v>
      </c>
      <c r="H105" s="3">
        <v>0</v>
      </c>
      <c r="I105" s="3">
        <v>15</v>
      </c>
      <c r="J105" s="3">
        <v>1</v>
      </c>
      <c r="K105" s="3">
        <f t="shared" si="9"/>
        <v>116</v>
      </c>
      <c r="L105" s="3">
        <f t="shared" si="10"/>
        <v>45</v>
      </c>
      <c r="M105" s="12">
        <f t="shared" si="11"/>
        <v>0.38793103448275862</v>
      </c>
    </row>
    <row r="106" spans="1:13" x14ac:dyDescent="0.25">
      <c r="A106" s="3" t="s">
        <v>67</v>
      </c>
      <c r="B106" s="3">
        <v>5</v>
      </c>
      <c r="C106" s="3">
        <v>205</v>
      </c>
      <c r="D106" s="3">
        <v>22</v>
      </c>
      <c r="E106" s="3">
        <v>1</v>
      </c>
      <c r="F106" s="3">
        <v>1</v>
      </c>
      <c r="G106" s="3">
        <v>0</v>
      </c>
      <c r="H106" s="3">
        <v>0</v>
      </c>
      <c r="I106" s="3">
        <v>24</v>
      </c>
      <c r="J106" s="3">
        <v>2</v>
      </c>
      <c r="K106" s="3">
        <f t="shared" si="9"/>
        <v>255</v>
      </c>
      <c r="L106" s="3">
        <f t="shared" si="10"/>
        <v>50</v>
      </c>
      <c r="M106" s="12">
        <f t="shared" si="11"/>
        <v>0.19607843137254902</v>
      </c>
    </row>
    <row r="107" spans="1:13" x14ac:dyDescent="0.25">
      <c r="A107" s="3" t="s">
        <v>67</v>
      </c>
      <c r="B107" s="3">
        <v>6</v>
      </c>
      <c r="C107" s="3">
        <v>19</v>
      </c>
      <c r="D107" s="3">
        <v>14</v>
      </c>
      <c r="E107" s="3">
        <v>1</v>
      </c>
      <c r="F107" s="3">
        <v>2</v>
      </c>
      <c r="G107" s="3">
        <v>0</v>
      </c>
      <c r="H107" s="3">
        <v>0</v>
      </c>
      <c r="I107" s="3">
        <v>8</v>
      </c>
      <c r="J107" s="3">
        <v>0</v>
      </c>
      <c r="K107" s="3">
        <f t="shared" si="9"/>
        <v>44</v>
      </c>
      <c r="L107" s="3">
        <f t="shared" si="10"/>
        <v>25</v>
      </c>
      <c r="M107" s="12">
        <f t="shared" si="11"/>
        <v>0.56818181818181823</v>
      </c>
    </row>
    <row r="108" spans="1:13" x14ac:dyDescent="0.25">
      <c r="A108" s="3" t="s">
        <v>67</v>
      </c>
      <c r="B108" s="3">
        <v>7</v>
      </c>
      <c r="C108" s="3">
        <v>32</v>
      </c>
      <c r="D108" s="3">
        <v>12</v>
      </c>
      <c r="E108" s="3">
        <v>0</v>
      </c>
      <c r="F108" s="3">
        <v>1</v>
      </c>
      <c r="G108" s="3">
        <v>0</v>
      </c>
      <c r="H108" s="3">
        <v>0</v>
      </c>
      <c r="I108" s="3">
        <v>6</v>
      </c>
      <c r="J108" s="3">
        <v>0</v>
      </c>
      <c r="K108" s="3">
        <f t="shared" si="9"/>
        <v>51</v>
      </c>
      <c r="L108" s="3">
        <f t="shared" si="10"/>
        <v>19</v>
      </c>
      <c r="M108" s="12">
        <f t="shared" si="11"/>
        <v>0.37254901960784315</v>
      </c>
    </row>
    <row r="109" spans="1:13" x14ac:dyDescent="0.25">
      <c r="A109" s="3" t="s">
        <v>67</v>
      </c>
      <c r="B109" s="3">
        <v>8</v>
      </c>
      <c r="C109" s="3">
        <v>774</v>
      </c>
      <c r="D109" s="3">
        <v>129</v>
      </c>
      <c r="E109" s="3">
        <v>4</v>
      </c>
      <c r="F109" s="3">
        <v>9</v>
      </c>
      <c r="G109" s="3">
        <v>0</v>
      </c>
      <c r="H109" s="3">
        <v>0</v>
      </c>
      <c r="I109" s="3">
        <v>140</v>
      </c>
      <c r="J109" s="3">
        <v>7</v>
      </c>
      <c r="K109" s="3">
        <f t="shared" si="9"/>
        <v>1063</v>
      </c>
      <c r="L109" s="3">
        <f t="shared" si="10"/>
        <v>289</v>
      </c>
      <c r="M109" s="12">
        <f t="shared" si="11"/>
        <v>0.27187206020696142</v>
      </c>
    </row>
    <row r="110" spans="1:13" x14ac:dyDescent="0.25">
      <c r="A110" s="3" t="s">
        <v>67</v>
      </c>
      <c r="B110" s="3">
        <v>9</v>
      </c>
      <c r="C110" s="3">
        <v>103</v>
      </c>
      <c r="D110" s="3">
        <v>36</v>
      </c>
      <c r="E110" s="3">
        <v>4</v>
      </c>
      <c r="F110" s="3">
        <v>1</v>
      </c>
      <c r="G110" s="3">
        <v>0</v>
      </c>
      <c r="H110" s="3">
        <v>0</v>
      </c>
      <c r="I110" s="3">
        <v>31</v>
      </c>
      <c r="J110" s="3">
        <v>1</v>
      </c>
      <c r="K110" s="3">
        <f t="shared" si="9"/>
        <v>176</v>
      </c>
      <c r="L110" s="3">
        <f t="shared" si="10"/>
        <v>73</v>
      </c>
      <c r="M110" s="12">
        <f t="shared" si="11"/>
        <v>0.41477272727272729</v>
      </c>
    </row>
    <row r="111" spans="1:13" x14ac:dyDescent="0.25">
      <c r="A111" s="3" t="s">
        <v>67</v>
      </c>
      <c r="B111" s="3">
        <v>10</v>
      </c>
      <c r="C111" s="3">
        <v>113</v>
      </c>
      <c r="D111" s="3">
        <v>46</v>
      </c>
      <c r="E111" s="3">
        <v>1</v>
      </c>
      <c r="F111" s="3">
        <v>3</v>
      </c>
      <c r="G111" s="3">
        <v>0</v>
      </c>
      <c r="H111" s="3">
        <v>0</v>
      </c>
      <c r="I111" s="3">
        <v>19</v>
      </c>
      <c r="J111" s="3">
        <v>2</v>
      </c>
      <c r="K111" s="3">
        <f t="shared" si="9"/>
        <v>184</v>
      </c>
      <c r="L111" s="3">
        <f t="shared" si="10"/>
        <v>71</v>
      </c>
      <c r="M111" s="12">
        <f t="shared" si="11"/>
        <v>0.3858695652173913</v>
      </c>
    </row>
    <row r="112" spans="1:13" x14ac:dyDescent="0.25">
      <c r="A112" s="3" t="s">
        <v>67</v>
      </c>
      <c r="B112" s="3">
        <v>11</v>
      </c>
      <c r="C112" s="3">
        <v>194</v>
      </c>
      <c r="D112" s="3">
        <v>36</v>
      </c>
      <c r="E112" s="3">
        <v>0</v>
      </c>
      <c r="F112" s="3">
        <v>3</v>
      </c>
      <c r="G112" s="3">
        <v>0</v>
      </c>
      <c r="H112" s="3">
        <v>0</v>
      </c>
      <c r="I112" s="3">
        <v>30</v>
      </c>
      <c r="J112" s="3">
        <v>3</v>
      </c>
      <c r="K112" s="3">
        <f t="shared" si="9"/>
        <v>266</v>
      </c>
      <c r="L112" s="3">
        <f t="shared" si="10"/>
        <v>72</v>
      </c>
      <c r="M112" s="12">
        <f t="shared" si="11"/>
        <v>0.27067669172932329</v>
      </c>
    </row>
    <row r="113" spans="1:13" x14ac:dyDescent="0.25">
      <c r="A113" s="3" t="s">
        <v>67</v>
      </c>
      <c r="B113" s="3">
        <v>12</v>
      </c>
      <c r="C113" s="3">
        <v>1540</v>
      </c>
      <c r="D113" s="3">
        <v>156</v>
      </c>
      <c r="E113" s="3">
        <v>3</v>
      </c>
      <c r="F113" s="3">
        <v>17</v>
      </c>
      <c r="G113" s="3">
        <v>0</v>
      </c>
      <c r="H113" s="3">
        <v>0</v>
      </c>
      <c r="I113" s="3">
        <v>106</v>
      </c>
      <c r="J113" s="3">
        <v>15</v>
      </c>
      <c r="K113" s="3">
        <f t="shared" si="9"/>
        <v>1837</v>
      </c>
      <c r="L113" s="3">
        <f t="shared" si="10"/>
        <v>297</v>
      </c>
      <c r="M113" s="12">
        <f t="shared" si="11"/>
        <v>0.16167664670658682</v>
      </c>
    </row>
    <row r="114" spans="1:13" x14ac:dyDescent="0.25">
      <c r="A114" s="3" t="s">
        <v>67</v>
      </c>
      <c r="B114" s="3">
        <v>13</v>
      </c>
      <c r="C114" s="3">
        <v>185</v>
      </c>
      <c r="D114" s="3">
        <v>78</v>
      </c>
      <c r="E114" s="3">
        <v>3</v>
      </c>
      <c r="F114" s="3">
        <v>2</v>
      </c>
      <c r="G114" s="3">
        <v>0</v>
      </c>
      <c r="H114" s="3">
        <v>0</v>
      </c>
      <c r="I114" s="3">
        <v>44</v>
      </c>
      <c r="J114" s="3">
        <v>2</v>
      </c>
      <c r="K114" s="3">
        <f t="shared" si="9"/>
        <v>314</v>
      </c>
      <c r="L114" s="3">
        <f t="shared" si="10"/>
        <v>129</v>
      </c>
      <c r="M114" s="12">
        <f t="shared" si="11"/>
        <v>0.41082802547770703</v>
      </c>
    </row>
    <row r="115" spans="1:13" x14ac:dyDescent="0.25">
      <c r="A115" s="3" t="s">
        <v>67</v>
      </c>
      <c r="B115" s="3">
        <v>14</v>
      </c>
      <c r="C115" s="3">
        <v>509</v>
      </c>
      <c r="D115" s="3">
        <v>66</v>
      </c>
      <c r="E115" s="3">
        <v>0</v>
      </c>
      <c r="F115" s="3">
        <v>5</v>
      </c>
      <c r="G115" s="3">
        <v>0</v>
      </c>
      <c r="H115" s="3">
        <v>0</v>
      </c>
      <c r="I115" s="3">
        <v>45</v>
      </c>
      <c r="J115" s="3">
        <v>2</v>
      </c>
      <c r="K115" s="3">
        <f t="shared" si="9"/>
        <v>627</v>
      </c>
      <c r="L115" s="3">
        <f t="shared" si="10"/>
        <v>118</v>
      </c>
      <c r="M115" s="12">
        <f t="shared" si="11"/>
        <v>0.18819776714513556</v>
      </c>
    </row>
    <row r="116" spans="1:13" x14ac:dyDescent="0.25">
      <c r="A116" s="3" t="s">
        <v>67</v>
      </c>
      <c r="B116" s="3">
        <v>15</v>
      </c>
      <c r="C116" s="3">
        <v>959</v>
      </c>
      <c r="D116" s="3">
        <v>81</v>
      </c>
      <c r="E116" s="3">
        <v>4</v>
      </c>
      <c r="F116" s="3">
        <v>12</v>
      </c>
      <c r="G116" s="3">
        <v>0</v>
      </c>
      <c r="H116" s="3">
        <v>0</v>
      </c>
      <c r="I116" s="3">
        <v>65</v>
      </c>
      <c r="J116" s="3">
        <v>9</v>
      </c>
      <c r="K116" s="3">
        <f t="shared" si="9"/>
        <v>1130</v>
      </c>
      <c r="L116" s="3">
        <f t="shared" si="10"/>
        <v>171</v>
      </c>
      <c r="M116" s="12">
        <f t="shared" si="11"/>
        <v>0.15132743362831858</v>
      </c>
    </row>
    <row r="117" spans="1:13" x14ac:dyDescent="0.25">
      <c r="A117" s="3" t="s">
        <v>67</v>
      </c>
      <c r="B117" s="3">
        <v>16</v>
      </c>
      <c r="C117" s="3">
        <v>168</v>
      </c>
      <c r="D117" s="3">
        <v>33</v>
      </c>
      <c r="E117" s="3">
        <v>0</v>
      </c>
      <c r="F117" s="3">
        <v>1</v>
      </c>
      <c r="G117" s="3">
        <v>0</v>
      </c>
      <c r="H117" s="3">
        <v>0</v>
      </c>
      <c r="I117" s="3">
        <v>21</v>
      </c>
      <c r="J117" s="3">
        <v>2</v>
      </c>
      <c r="K117" s="3">
        <f t="shared" si="9"/>
        <v>225</v>
      </c>
      <c r="L117" s="3">
        <f t="shared" si="10"/>
        <v>57</v>
      </c>
      <c r="M117" s="12">
        <f t="shared" si="11"/>
        <v>0.25333333333333335</v>
      </c>
    </row>
    <row r="118" spans="1:13" x14ac:dyDescent="0.25">
      <c r="A118" s="3" t="s">
        <v>67</v>
      </c>
      <c r="B118" s="3">
        <v>17</v>
      </c>
      <c r="C118" s="3">
        <v>261</v>
      </c>
      <c r="D118" s="3">
        <v>55</v>
      </c>
      <c r="E118" s="3">
        <v>1</v>
      </c>
      <c r="F118" s="3">
        <v>4</v>
      </c>
      <c r="G118" s="3">
        <v>0</v>
      </c>
      <c r="H118" s="3">
        <v>0</v>
      </c>
      <c r="I118" s="3">
        <v>33</v>
      </c>
      <c r="J118" s="3">
        <v>0</v>
      </c>
      <c r="K118" s="3">
        <f t="shared" si="9"/>
        <v>354</v>
      </c>
      <c r="L118" s="3">
        <f t="shared" si="10"/>
        <v>93</v>
      </c>
      <c r="M118" s="12">
        <f t="shared" si="11"/>
        <v>0.26271186440677968</v>
      </c>
    </row>
    <row r="119" spans="1:13" x14ac:dyDescent="0.25">
      <c r="A119" s="3" t="s">
        <v>67</v>
      </c>
      <c r="B119" s="3">
        <v>18</v>
      </c>
      <c r="C119" s="3">
        <v>335</v>
      </c>
      <c r="D119" s="3">
        <v>61</v>
      </c>
      <c r="E119" s="3">
        <v>1</v>
      </c>
      <c r="F119" s="3">
        <v>2</v>
      </c>
      <c r="G119" s="3">
        <v>0</v>
      </c>
      <c r="H119" s="3">
        <v>0</v>
      </c>
      <c r="I119" s="3">
        <v>27</v>
      </c>
      <c r="J119" s="3">
        <v>1</v>
      </c>
      <c r="K119" s="3">
        <f t="shared" si="9"/>
        <v>427</v>
      </c>
      <c r="L119" s="3">
        <f t="shared" si="10"/>
        <v>92</v>
      </c>
      <c r="M119" s="12">
        <f t="shared" si="11"/>
        <v>0.21545667447306791</v>
      </c>
    </row>
    <row r="120" spans="1:13" x14ac:dyDescent="0.25">
      <c r="A120" s="3" t="s">
        <v>67</v>
      </c>
      <c r="B120" s="3">
        <v>19</v>
      </c>
      <c r="C120" s="3">
        <v>43</v>
      </c>
      <c r="D120" s="3">
        <v>16</v>
      </c>
      <c r="E120" s="3">
        <v>0</v>
      </c>
      <c r="F120" s="3">
        <v>0</v>
      </c>
      <c r="G120" s="3">
        <v>0</v>
      </c>
      <c r="H120" s="3">
        <v>0</v>
      </c>
      <c r="I120" s="3">
        <v>14</v>
      </c>
      <c r="J120" s="3">
        <v>0</v>
      </c>
      <c r="K120" s="3">
        <f t="shared" si="9"/>
        <v>73</v>
      </c>
      <c r="L120" s="3">
        <f t="shared" si="10"/>
        <v>30</v>
      </c>
      <c r="M120" s="12">
        <f t="shared" si="11"/>
        <v>0.41095890410958902</v>
      </c>
    </row>
    <row r="121" spans="1:13" x14ac:dyDescent="0.25">
      <c r="A121" s="3" t="s">
        <v>67</v>
      </c>
      <c r="B121" s="3">
        <v>20</v>
      </c>
      <c r="C121" s="3">
        <v>191</v>
      </c>
      <c r="D121" s="3">
        <v>39</v>
      </c>
      <c r="E121" s="3">
        <v>1</v>
      </c>
      <c r="F121" s="3">
        <v>1</v>
      </c>
      <c r="G121" s="3">
        <v>0</v>
      </c>
      <c r="H121" s="3">
        <v>0</v>
      </c>
      <c r="I121" s="3">
        <v>29</v>
      </c>
      <c r="J121" s="3">
        <v>6</v>
      </c>
      <c r="K121" s="3">
        <f t="shared" si="9"/>
        <v>267</v>
      </c>
      <c r="L121" s="3">
        <f t="shared" si="10"/>
        <v>76</v>
      </c>
      <c r="M121" s="12">
        <f t="shared" si="11"/>
        <v>0.28464419475655428</v>
      </c>
    </row>
    <row r="122" spans="1:13" x14ac:dyDescent="0.25">
      <c r="A122" s="3" t="s">
        <v>67</v>
      </c>
      <c r="B122" s="3">
        <v>21</v>
      </c>
      <c r="C122" s="3">
        <v>769</v>
      </c>
      <c r="D122" s="3">
        <v>67</v>
      </c>
      <c r="E122" s="3">
        <v>1</v>
      </c>
      <c r="F122" s="3">
        <v>9</v>
      </c>
      <c r="G122" s="3">
        <v>0</v>
      </c>
      <c r="H122" s="3">
        <v>0</v>
      </c>
      <c r="I122" s="3">
        <v>55</v>
      </c>
      <c r="J122" s="3">
        <v>5</v>
      </c>
      <c r="K122" s="3">
        <f t="shared" si="9"/>
        <v>906</v>
      </c>
      <c r="L122" s="3">
        <f t="shared" si="10"/>
        <v>137</v>
      </c>
      <c r="M122" s="12">
        <f t="shared" si="11"/>
        <v>0.15121412803532008</v>
      </c>
    </row>
    <row r="123" spans="1:13" x14ac:dyDescent="0.25">
      <c r="A123" s="3" t="s">
        <v>67</v>
      </c>
      <c r="B123" s="3">
        <v>22</v>
      </c>
      <c r="C123" s="3">
        <v>934</v>
      </c>
      <c r="D123" s="3">
        <v>124</v>
      </c>
      <c r="E123" s="3">
        <v>1</v>
      </c>
      <c r="F123" s="3">
        <v>14</v>
      </c>
      <c r="G123" s="3">
        <v>0</v>
      </c>
      <c r="H123" s="3">
        <v>0</v>
      </c>
      <c r="I123" s="3">
        <v>96</v>
      </c>
      <c r="J123" s="3">
        <v>9</v>
      </c>
      <c r="K123" s="3">
        <f t="shared" si="9"/>
        <v>1178</v>
      </c>
      <c r="L123" s="3">
        <f t="shared" si="10"/>
        <v>244</v>
      </c>
      <c r="M123" s="12">
        <f t="shared" si="11"/>
        <v>0.2071307300509338</v>
      </c>
    </row>
    <row r="124" spans="1:13" x14ac:dyDescent="0.25">
      <c r="A124" s="3" t="s">
        <v>67</v>
      </c>
      <c r="B124" s="3">
        <v>23</v>
      </c>
      <c r="C124" s="3">
        <v>1321</v>
      </c>
      <c r="D124" s="3">
        <v>115</v>
      </c>
      <c r="E124" s="3">
        <v>2</v>
      </c>
      <c r="F124" s="3">
        <v>17</v>
      </c>
      <c r="G124" s="3">
        <v>0</v>
      </c>
      <c r="H124" s="3">
        <v>0</v>
      </c>
      <c r="I124" s="3">
        <v>137</v>
      </c>
      <c r="J124" s="3">
        <v>13</v>
      </c>
      <c r="K124" s="3">
        <f t="shared" si="9"/>
        <v>1605</v>
      </c>
      <c r="L124" s="3">
        <f t="shared" si="10"/>
        <v>284</v>
      </c>
      <c r="M124" s="12">
        <f t="shared" si="11"/>
        <v>0.17694704049844237</v>
      </c>
    </row>
    <row r="125" spans="1:13" x14ac:dyDescent="0.25">
      <c r="A125" s="3" t="s">
        <v>67</v>
      </c>
      <c r="B125" s="3">
        <v>24</v>
      </c>
      <c r="C125" s="3">
        <v>568</v>
      </c>
      <c r="D125" s="3">
        <v>42</v>
      </c>
      <c r="E125" s="3">
        <v>1</v>
      </c>
      <c r="F125" s="3">
        <v>7</v>
      </c>
      <c r="G125" s="3">
        <v>0</v>
      </c>
      <c r="H125" s="3">
        <v>0</v>
      </c>
      <c r="I125" s="3">
        <v>38</v>
      </c>
      <c r="J125" s="3">
        <v>2</v>
      </c>
      <c r="K125" s="3">
        <f t="shared" si="9"/>
        <v>658</v>
      </c>
      <c r="L125" s="3">
        <f t="shared" si="10"/>
        <v>90</v>
      </c>
      <c r="M125" s="12">
        <f t="shared" si="11"/>
        <v>0.13677811550151975</v>
      </c>
    </row>
    <row r="126" spans="1:13" x14ac:dyDescent="0.25">
      <c r="A126" s="3" t="s">
        <v>67</v>
      </c>
      <c r="B126" s="3">
        <v>98</v>
      </c>
      <c r="C126" s="3">
        <v>489</v>
      </c>
      <c r="D126" s="3">
        <v>12</v>
      </c>
      <c r="E126" s="3">
        <v>2</v>
      </c>
      <c r="F126" s="3">
        <v>2</v>
      </c>
      <c r="G126" s="3">
        <v>0</v>
      </c>
      <c r="H126" s="3">
        <v>0</v>
      </c>
      <c r="I126" s="3">
        <v>4</v>
      </c>
      <c r="J126" s="3">
        <v>0</v>
      </c>
      <c r="K126" s="3">
        <f t="shared" ref="K126" si="18">SUM(C126:J126)</f>
        <v>509</v>
      </c>
      <c r="L126" s="3">
        <f t="shared" ref="L126" si="19">SUM(D126:J126)</f>
        <v>20</v>
      </c>
      <c r="M126" s="12">
        <f t="shared" ref="M126" si="20">L126/K126</f>
        <v>3.9292730844793712E-2</v>
      </c>
    </row>
    <row r="127" spans="1:13" x14ac:dyDescent="0.25">
      <c r="A127" s="3" t="s">
        <v>78</v>
      </c>
      <c r="C127" s="3">
        <f>SUM(C2:C126)</f>
        <v>754289</v>
      </c>
      <c r="D127" s="3">
        <f t="shared" ref="D127:J127" si="21">SUM(D2:D126)</f>
        <v>7502</v>
      </c>
      <c r="E127" s="3">
        <f t="shared" si="21"/>
        <v>285</v>
      </c>
      <c r="F127" s="3">
        <f t="shared" si="21"/>
        <v>1749</v>
      </c>
      <c r="G127" s="3">
        <f t="shared" si="21"/>
        <v>54</v>
      </c>
      <c r="H127" s="3">
        <f t="shared" si="21"/>
        <v>0</v>
      </c>
      <c r="I127" s="3">
        <f t="shared" si="21"/>
        <v>16068</v>
      </c>
      <c r="J127" s="3">
        <f t="shared" si="21"/>
        <v>1398</v>
      </c>
      <c r="K127" s="69">
        <f>SUM(K2:K126)</f>
        <v>781345</v>
      </c>
      <c r="L127" s="69">
        <f>SUM(L2:L126)</f>
        <v>27056</v>
      </c>
      <c r="M127" s="12">
        <f t="shared" si="11"/>
        <v>3.4627469299733149E-2</v>
      </c>
    </row>
    <row r="131" spans="1:13" x14ac:dyDescent="0.25">
      <c r="A131" s="3" t="s">
        <v>86</v>
      </c>
      <c r="C131" s="3">
        <f t="shared" ref="C131:L131" si="22">C2+C27+C52+C77+C102</f>
        <v>12228</v>
      </c>
      <c r="D131" s="3">
        <f t="shared" si="22"/>
        <v>249</v>
      </c>
      <c r="E131" s="3">
        <f t="shared" si="22"/>
        <v>14</v>
      </c>
      <c r="F131" s="3">
        <f t="shared" si="22"/>
        <v>48</v>
      </c>
      <c r="G131" s="3">
        <f t="shared" si="22"/>
        <v>1</v>
      </c>
      <c r="H131" s="3">
        <f t="shared" si="22"/>
        <v>0</v>
      </c>
      <c r="I131" s="3">
        <f t="shared" si="22"/>
        <v>461</v>
      </c>
      <c r="J131" s="3">
        <f t="shared" si="22"/>
        <v>43</v>
      </c>
      <c r="K131" s="3">
        <f t="shared" si="22"/>
        <v>13044</v>
      </c>
      <c r="L131" s="3">
        <f t="shared" si="22"/>
        <v>816</v>
      </c>
      <c r="M131" s="12">
        <f>L131/K131</f>
        <v>6.2557497700092002E-2</v>
      </c>
    </row>
    <row r="132" spans="1:13" x14ac:dyDescent="0.25">
      <c r="A132" s="3" t="s">
        <v>87</v>
      </c>
      <c r="C132" s="3">
        <f t="shared" ref="C132:L132" si="23">C3+C28+C53+C78+C103</f>
        <v>9894</v>
      </c>
      <c r="D132" s="3">
        <f t="shared" si="23"/>
        <v>165</v>
      </c>
      <c r="E132" s="3">
        <f t="shared" si="23"/>
        <v>7</v>
      </c>
      <c r="F132" s="3">
        <f t="shared" si="23"/>
        <v>43</v>
      </c>
      <c r="G132" s="3">
        <f t="shared" si="23"/>
        <v>1</v>
      </c>
      <c r="H132" s="3">
        <f t="shared" si="23"/>
        <v>0</v>
      </c>
      <c r="I132" s="3">
        <f t="shared" si="23"/>
        <v>250</v>
      </c>
      <c r="J132" s="3">
        <f t="shared" si="23"/>
        <v>39</v>
      </c>
      <c r="K132" s="3">
        <f t="shared" si="23"/>
        <v>10399</v>
      </c>
      <c r="L132" s="3">
        <f t="shared" si="23"/>
        <v>505</v>
      </c>
      <c r="M132" s="12">
        <f>L132/K132</f>
        <v>4.8562361765554382E-2</v>
      </c>
    </row>
    <row r="133" spans="1:13" x14ac:dyDescent="0.25">
      <c r="A133" s="3" t="s">
        <v>88</v>
      </c>
      <c r="C133" s="3">
        <f t="shared" ref="C133:L133" si="24">C4+C29+C54+C79+C104</f>
        <v>2041</v>
      </c>
      <c r="D133" s="3">
        <f t="shared" si="24"/>
        <v>91</v>
      </c>
      <c r="E133" s="3">
        <f t="shared" si="24"/>
        <v>4</v>
      </c>
      <c r="F133" s="3">
        <f t="shared" si="24"/>
        <v>17</v>
      </c>
      <c r="G133" s="3">
        <f t="shared" si="24"/>
        <v>0</v>
      </c>
      <c r="H133" s="3">
        <f t="shared" si="24"/>
        <v>0</v>
      </c>
      <c r="I133" s="3">
        <f t="shared" si="24"/>
        <v>97</v>
      </c>
      <c r="J133" s="3">
        <f t="shared" si="24"/>
        <v>13</v>
      </c>
      <c r="K133" s="3">
        <f t="shared" si="24"/>
        <v>2263</v>
      </c>
      <c r="L133" s="3">
        <f t="shared" si="24"/>
        <v>222</v>
      </c>
      <c r="M133" s="12">
        <f t="shared" ref="M133:M156" si="25">L133/K133</f>
        <v>9.8099867432611579E-2</v>
      </c>
    </row>
    <row r="134" spans="1:13" x14ac:dyDescent="0.25">
      <c r="A134" s="3" t="s">
        <v>89</v>
      </c>
      <c r="C134" s="3">
        <f t="shared" ref="C134:L134" si="26">C5+C30+C55+C80+C105</f>
        <v>6484</v>
      </c>
      <c r="D134" s="3">
        <f t="shared" si="26"/>
        <v>194</v>
      </c>
      <c r="E134" s="3">
        <f t="shared" si="26"/>
        <v>5</v>
      </c>
      <c r="F134" s="3">
        <f t="shared" si="26"/>
        <v>27</v>
      </c>
      <c r="G134" s="3">
        <f t="shared" si="26"/>
        <v>1</v>
      </c>
      <c r="H134" s="3">
        <f t="shared" si="26"/>
        <v>0</v>
      </c>
      <c r="I134" s="3">
        <f t="shared" si="26"/>
        <v>236</v>
      </c>
      <c r="J134" s="3">
        <f t="shared" si="26"/>
        <v>27</v>
      </c>
      <c r="K134" s="3">
        <f t="shared" si="26"/>
        <v>6974</v>
      </c>
      <c r="L134" s="3">
        <f t="shared" si="26"/>
        <v>490</v>
      </c>
      <c r="M134" s="12">
        <f t="shared" si="25"/>
        <v>7.0260969314597077E-2</v>
      </c>
    </row>
    <row r="135" spans="1:13" x14ac:dyDescent="0.25">
      <c r="A135" s="3" t="s">
        <v>90</v>
      </c>
      <c r="C135" s="3">
        <f t="shared" ref="C135:L135" si="27">C6+C31+C56+C81+C106</f>
        <v>10483</v>
      </c>
      <c r="D135" s="3">
        <f t="shared" si="27"/>
        <v>130</v>
      </c>
      <c r="E135" s="3">
        <f t="shared" si="27"/>
        <v>9</v>
      </c>
      <c r="F135" s="3">
        <f t="shared" si="27"/>
        <v>31</v>
      </c>
      <c r="G135" s="3">
        <f t="shared" si="27"/>
        <v>0</v>
      </c>
      <c r="H135" s="3">
        <f t="shared" si="27"/>
        <v>0</v>
      </c>
      <c r="I135" s="3">
        <f t="shared" si="27"/>
        <v>293</v>
      </c>
      <c r="J135" s="3">
        <f t="shared" si="27"/>
        <v>18</v>
      </c>
      <c r="K135" s="3">
        <f t="shared" si="27"/>
        <v>10964</v>
      </c>
      <c r="L135" s="3">
        <f t="shared" si="27"/>
        <v>481</v>
      </c>
      <c r="M135" s="12">
        <f t="shared" si="25"/>
        <v>4.3870850054724554E-2</v>
      </c>
    </row>
    <row r="136" spans="1:13" x14ac:dyDescent="0.25">
      <c r="A136" s="3" t="s">
        <v>91</v>
      </c>
      <c r="C136" s="3">
        <f t="shared" ref="C136:L136" si="28">C7+C32+C57+C82+C107</f>
        <v>2199</v>
      </c>
      <c r="D136" s="3">
        <f t="shared" si="28"/>
        <v>110</v>
      </c>
      <c r="E136" s="3">
        <f t="shared" si="28"/>
        <v>9</v>
      </c>
      <c r="F136" s="3">
        <f t="shared" si="28"/>
        <v>36</v>
      </c>
      <c r="G136" s="3">
        <f t="shared" si="28"/>
        <v>0</v>
      </c>
      <c r="H136" s="3">
        <f t="shared" si="28"/>
        <v>0</v>
      </c>
      <c r="I136" s="3">
        <f t="shared" si="28"/>
        <v>82</v>
      </c>
      <c r="J136" s="3">
        <f t="shared" si="28"/>
        <v>13</v>
      </c>
      <c r="K136" s="3">
        <f t="shared" si="28"/>
        <v>2449</v>
      </c>
      <c r="L136" s="3">
        <f t="shared" si="28"/>
        <v>250</v>
      </c>
      <c r="M136" s="12">
        <f t="shared" si="25"/>
        <v>0.10208248264597795</v>
      </c>
    </row>
    <row r="137" spans="1:13" x14ac:dyDescent="0.25">
      <c r="A137" s="3" t="s">
        <v>92</v>
      </c>
      <c r="C137" s="3">
        <f t="shared" ref="C137:L137" si="29">C8+C33+C58+C83+C108</f>
        <v>2371</v>
      </c>
      <c r="D137" s="3">
        <f t="shared" si="29"/>
        <v>59</v>
      </c>
      <c r="E137" s="3">
        <f t="shared" si="29"/>
        <v>3</v>
      </c>
      <c r="F137" s="3">
        <f t="shared" si="29"/>
        <v>19</v>
      </c>
      <c r="G137" s="3">
        <f t="shared" si="29"/>
        <v>1</v>
      </c>
      <c r="H137" s="3">
        <f t="shared" si="29"/>
        <v>0</v>
      </c>
      <c r="I137" s="3">
        <f t="shared" si="29"/>
        <v>67</v>
      </c>
      <c r="J137" s="3">
        <f t="shared" si="29"/>
        <v>5</v>
      </c>
      <c r="K137" s="3">
        <f t="shared" si="29"/>
        <v>2525</v>
      </c>
      <c r="L137" s="3">
        <f t="shared" si="29"/>
        <v>154</v>
      </c>
      <c r="M137" s="12">
        <f t="shared" si="25"/>
        <v>6.0990099009900989E-2</v>
      </c>
    </row>
    <row r="138" spans="1:13" x14ac:dyDescent="0.25">
      <c r="A138" s="3" t="s">
        <v>93</v>
      </c>
      <c r="C138" s="3">
        <f t="shared" ref="C138:L138" si="30">C9+C34+C59+C84+C109</f>
        <v>48617</v>
      </c>
      <c r="D138" s="3">
        <f t="shared" si="30"/>
        <v>575</v>
      </c>
      <c r="E138" s="3">
        <f t="shared" si="30"/>
        <v>31</v>
      </c>
      <c r="F138" s="3">
        <f t="shared" si="30"/>
        <v>150</v>
      </c>
      <c r="G138" s="3">
        <f t="shared" si="30"/>
        <v>6</v>
      </c>
      <c r="H138" s="3">
        <f t="shared" si="30"/>
        <v>0</v>
      </c>
      <c r="I138" s="3">
        <f t="shared" si="30"/>
        <v>1581</v>
      </c>
      <c r="J138" s="3">
        <f t="shared" si="30"/>
        <v>122</v>
      </c>
      <c r="K138" s="3">
        <f t="shared" si="30"/>
        <v>51082</v>
      </c>
      <c r="L138" s="3">
        <f t="shared" si="30"/>
        <v>2465</v>
      </c>
      <c r="M138" s="12">
        <f t="shared" si="25"/>
        <v>4.8255745663834622E-2</v>
      </c>
    </row>
    <row r="139" spans="1:13" x14ac:dyDescent="0.25">
      <c r="A139" s="3" t="s">
        <v>94</v>
      </c>
      <c r="C139" s="3">
        <f t="shared" ref="C139:L139" si="31">C10+C35+C60+C85+C110</f>
        <v>7749</v>
      </c>
      <c r="D139" s="3">
        <f t="shared" si="31"/>
        <v>151</v>
      </c>
      <c r="E139" s="3">
        <f t="shared" si="31"/>
        <v>52</v>
      </c>
      <c r="F139" s="3">
        <f t="shared" si="31"/>
        <v>34</v>
      </c>
      <c r="G139" s="3">
        <f t="shared" si="31"/>
        <v>3</v>
      </c>
      <c r="H139" s="3">
        <f t="shared" si="31"/>
        <v>0</v>
      </c>
      <c r="I139" s="3">
        <f t="shared" si="31"/>
        <v>237</v>
      </c>
      <c r="J139" s="3">
        <f t="shared" si="31"/>
        <v>21</v>
      </c>
      <c r="K139" s="3">
        <f t="shared" si="31"/>
        <v>8247</v>
      </c>
      <c r="L139" s="3">
        <f t="shared" si="31"/>
        <v>498</v>
      </c>
      <c r="M139" s="12">
        <f t="shared" si="25"/>
        <v>6.038559476173154E-2</v>
      </c>
    </row>
    <row r="140" spans="1:13" x14ac:dyDescent="0.25">
      <c r="A140" s="3" t="s">
        <v>95</v>
      </c>
      <c r="C140" s="3">
        <f t="shared" ref="C140:L140" si="32">C11+C36+C61+C86+C111</f>
        <v>12869</v>
      </c>
      <c r="D140" s="3">
        <f t="shared" si="32"/>
        <v>293</v>
      </c>
      <c r="E140" s="3">
        <f t="shared" si="32"/>
        <v>7</v>
      </c>
      <c r="F140" s="3">
        <f t="shared" si="32"/>
        <v>59</v>
      </c>
      <c r="G140" s="3">
        <f t="shared" si="32"/>
        <v>3</v>
      </c>
      <c r="H140" s="3">
        <f t="shared" si="32"/>
        <v>0</v>
      </c>
      <c r="I140" s="3">
        <f t="shared" si="32"/>
        <v>297</v>
      </c>
      <c r="J140" s="3">
        <f t="shared" si="32"/>
        <v>35</v>
      </c>
      <c r="K140" s="3">
        <f t="shared" si="32"/>
        <v>13563</v>
      </c>
      <c r="L140" s="3">
        <f t="shared" si="32"/>
        <v>694</v>
      </c>
      <c r="M140" s="12">
        <f t="shared" si="25"/>
        <v>5.1168620511686205E-2</v>
      </c>
    </row>
    <row r="141" spans="1:13" x14ac:dyDescent="0.25">
      <c r="A141" s="3" t="s">
        <v>96</v>
      </c>
      <c r="C141" s="3">
        <f t="shared" ref="C141:L141" si="33">C12+C37+C62+C87+C112</f>
        <v>17960</v>
      </c>
      <c r="D141" s="3">
        <f t="shared" si="33"/>
        <v>264</v>
      </c>
      <c r="E141" s="3">
        <f t="shared" si="33"/>
        <v>9</v>
      </c>
      <c r="F141" s="3">
        <f t="shared" si="33"/>
        <v>59</v>
      </c>
      <c r="G141" s="3">
        <f t="shared" si="33"/>
        <v>1</v>
      </c>
      <c r="H141" s="3">
        <f t="shared" si="33"/>
        <v>0</v>
      </c>
      <c r="I141" s="3">
        <f t="shared" si="33"/>
        <v>357</v>
      </c>
      <c r="J141" s="3">
        <f t="shared" si="33"/>
        <v>40</v>
      </c>
      <c r="K141" s="3">
        <f t="shared" si="33"/>
        <v>18690</v>
      </c>
      <c r="L141" s="3">
        <f t="shared" si="33"/>
        <v>730</v>
      </c>
      <c r="M141" s="12">
        <f t="shared" si="25"/>
        <v>3.9058319957196365E-2</v>
      </c>
    </row>
    <row r="142" spans="1:13" x14ac:dyDescent="0.25">
      <c r="A142" s="3" t="s">
        <v>97</v>
      </c>
      <c r="C142" s="3">
        <f t="shared" ref="C142:L142" si="34">C13+C38+C63+C88+C113</f>
        <v>84460</v>
      </c>
      <c r="D142" s="3">
        <f t="shared" si="34"/>
        <v>586</v>
      </c>
      <c r="E142" s="3">
        <f t="shared" si="34"/>
        <v>14</v>
      </c>
      <c r="F142" s="3">
        <f t="shared" si="34"/>
        <v>157</v>
      </c>
      <c r="G142" s="3">
        <f t="shared" si="34"/>
        <v>3</v>
      </c>
      <c r="H142" s="3">
        <f t="shared" si="34"/>
        <v>0</v>
      </c>
      <c r="I142" s="3">
        <f t="shared" si="34"/>
        <v>1518</v>
      </c>
      <c r="J142" s="3">
        <f t="shared" si="34"/>
        <v>127</v>
      </c>
      <c r="K142" s="3">
        <f t="shared" si="34"/>
        <v>86865</v>
      </c>
      <c r="L142" s="3">
        <f t="shared" si="34"/>
        <v>2405</v>
      </c>
      <c r="M142" s="12">
        <f t="shared" si="25"/>
        <v>2.7686640188798711E-2</v>
      </c>
    </row>
    <row r="143" spans="1:13" x14ac:dyDescent="0.25">
      <c r="A143" s="3" t="s">
        <v>98</v>
      </c>
      <c r="C143" s="3">
        <f t="shared" ref="C143:L143" si="35">C14+C39+C64+C89+C114</f>
        <v>15732</v>
      </c>
      <c r="D143" s="3">
        <f t="shared" si="35"/>
        <v>669</v>
      </c>
      <c r="E143" s="3">
        <f t="shared" si="35"/>
        <v>23</v>
      </c>
      <c r="F143" s="3">
        <f t="shared" si="35"/>
        <v>119</v>
      </c>
      <c r="G143" s="3">
        <f t="shared" si="35"/>
        <v>3</v>
      </c>
      <c r="H143" s="3">
        <f t="shared" si="35"/>
        <v>0</v>
      </c>
      <c r="I143" s="3">
        <f t="shared" si="35"/>
        <v>734</v>
      </c>
      <c r="J143" s="3">
        <f t="shared" si="35"/>
        <v>76</v>
      </c>
      <c r="K143" s="3">
        <f t="shared" si="35"/>
        <v>17356</v>
      </c>
      <c r="L143" s="3">
        <f t="shared" si="35"/>
        <v>1624</v>
      </c>
      <c r="M143" s="12">
        <f t="shared" si="25"/>
        <v>9.3569946992394556E-2</v>
      </c>
    </row>
    <row r="144" spans="1:13" x14ac:dyDescent="0.25">
      <c r="A144" s="3" t="s">
        <v>99</v>
      </c>
      <c r="C144" s="3">
        <f t="shared" ref="C144:L144" si="36">C15+C40+C65+C90+C115</f>
        <v>36419</v>
      </c>
      <c r="D144" s="3">
        <f t="shared" si="36"/>
        <v>231</v>
      </c>
      <c r="E144" s="3">
        <f t="shared" si="36"/>
        <v>11</v>
      </c>
      <c r="F144" s="3">
        <f t="shared" si="36"/>
        <v>40</v>
      </c>
      <c r="G144" s="3">
        <f t="shared" si="36"/>
        <v>5</v>
      </c>
      <c r="H144" s="3">
        <f t="shared" si="36"/>
        <v>0</v>
      </c>
      <c r="I144" s="3">
        <f t="shared" si="36"/>
        <v>482</v>
      </c>
      <c r="J144" s="3">
        <f t="shared" si="36"/>
        <v>36</v>
      </c>
      <c r="K144" s="3">
        <f t="shared" si="36"/>
        <v>37224</v>
      </c>
      <c r="L144" s="3">
        <f t="shared" si="36"/>
        <v>805</v>
      </c>
      <c r="M144" s="12">
        <f t="shared" si="25"/>
        <v>2.162583279604556E-2</v>
      </c>
    </row>
    <row r="145" spans="1:13" x14ac:dyDescent="0.25">
      <c r="A145" s="3" t="s">
        <v>100</v>
      </c>
      <c r="C145" s="3">
        <f t="shared" ref="C145:L145" si="37">C16+C41+C66+C91+C116</f>
        <v>48662</v>
      </c>
      <c r="D145" s="3">
        <f t="shared" si="37"/>
        <v>322</v>
      </c>
      <c r="E145" s="3">
        <f t="shared" si="37"/>
        <v>9</v>
      </c>
      <c r="F145" s="3">
        <f t="shared" si="37"/>
        <v>98</v>
      </c>
      <c r="G145" s="3">
        <f t="shared" si="37"/>
        <v>1</v>
      </c>
      <c r="H145" s="3">
        <f t="shared" si="37"/>
        <v>0</v>
      </c>
      <c r="I145" s="3">
        <f t="shared" si="37"/>
        <v>977</v>
      </c>
      <c r="J145" s="3">
        <f t="shared" si="37"/>
        <v>75</v>
      </c>
      <c r="K145" s="3">
        <f t="shared" si="37"/>
        <v>50144</v>
      </c>
      <c r="L145" s="3">
        <f t="shared" si="37"/>
        <v>1482</v>
      </c>
      <c r="M145" s="12">
        <f t="shared" si="25"/>
        <v>2.9554881940012764E-2</v>
      </c>
    </row>
    <row r="146" spans="1:13" x14ac:dyDescent="0.25">
      <c r="A146" s="3" t="s">
        <v>101</v>
      </c>
      <c r="C146" s="3">
        <f t="shared" ref="C146:L146" si="38">C17+C42+C67+C92+C117</f>
        <v>16081</v>
      </c>
      <c r="D146" s="3">
        <f t="shared" si="38"/>
        <v>259</v>
      </c>
      <c r="E146" s="3">
        <f t="shared" si="38"/>
        <v>13</v>
      </c>
      <c r="F146" s="3">
        <f t="shared" si="38"/>
        <v>36</v>
      </c>
      <c r="G146" s="3">
        <f t="shared" si="38"/>
        <v>2</v>
      </c>
      <c r="H146" s="3">
        <f t="shared" si="38"/>
        <v>0</v>
      </c>
      <c r="I146" s="3">
        <f t="shared" si="38"/>
        <v>312</v>
      </c>
      <c r="J146" s="3">
        <f t="shared" si="38"/>
        <v>34</v>
      </c>
      <c r="K146" s="3">
        <f t="shared" si="38"/>
        <v>16737</v>
      </c>
      <c r="L146" s="3">
        <f t="shared" si="38"/>
        <v>656</v>
      </c>
      <c r="M146" s="12">
        <f t="shared" si="25"/>
        <v>3.9194598793093144E-2</v>
      </c>
    </row>
    <row r="147" spans="1:13" x14ac:dyDescent="0.25">
      <c r="A147" s="3" t="s">
        <v>102</v>
      </c>
      <c r="C147" s="3">
        <f t="shared" ref="C147:L147" si="39">C18+C43+C68+C93+C118</f>
        <v>15659</v>
      </c>
      <c r="D147" s="3">
        <f t="shared" si="39"/>
        <v>249</v>
      </c>
      <c r="E147" s="3">
        <f t="shared" si="39"/>
        <v>7</v>
      </c>
      <c r="F147" s="3">
        <f t="shared" si="39"/>
        <v>31</v>
      </c>
      <c r="G147" s="3">
        <f t="shared" si="39"/>
        <v>2</v>
      </c>
      <c r="H147" s="3">
        <f t="shared" si="39"/>
        <v>0</v>
      </c>
      <c r="I147" s="3">
        <f t="shared" si="39"/>
        <v>438</v>
      </c>
      <c r="J147" s="3">
        <f t="shared" si="39"/>
        <v>47</v>
      </c>
      <c r="K147" s="3">
        <f t="shared" si="39"/>
        <v>16433</v>
      </c>
      <c r="L147" s="3">
        <f t="shared" si="39"/>
        <v>774</v>
      </c>
      <c r="M147" s="12">
        <f t="shared" si="25"/>
        <v>4.7100346863019532E-2</v>
      </c>
    </row>
    <row r="148" spans="1:13" x14ac:dyDescent="0.25">
      <c r="A148" s="3" t="s">
        <v>103</v>
      </c>
      <c r="C148" s="3">
        <f t="shared" ref="C148:L148" si="40">C19+C44+C69+C94+C119</f>
        <v>29753</v>
      </c>
      <c r="D148" s="3">
        <f t="shared" si="40"/>
        <v>278</v>
      </c>
      <c r="E148" s="3">
        <f t="shared" si="40"/>
        <v>6</v>
      </c>
      <c r="F148" s="3">
        <f t="shared" si="40"/>
        <v>56</v>
      </c>
      <c r="G148" s="3">
        <f t="shared" si="40"/>
        <v>4</v>
      </c>
      <c r="H148" s="3">
        <f t="shared" si="40"/>
        <v>0</v>
      </c>
      <c r="I148" s="3">
        <f t="shared" si="40"/>
        <v>489</v>
      </c>
      <c r="J148" s="3">
        <f t="shared" si="40"/>
        <v>24</v>
      </c>
      <c r="K148" s="3">
        <f t="shared" si="40"/>
        <v>30610</v>
      </c>
      <c r="L148" s="3">
        <f t="shared" si="40"/>
        <v>857</v>
      </c>
      <c r="M148" s="12">
        <f t="shared" si="25"/>
        <v>2.7997386475008167E-2</v>
      </c>
    </row>
    <row r="149" spans="1:13" x14ac:dyDescent="0.25">
      <c r="A149" s="3" t="s">
        <v>104</v>
      </c>
      <c r="C149" s="3">
        <f t="shared" ref="C149:L149" si="41">C20+C45+C70+C95+C120</f>
        <v>4366</v>
      </c>
      <c r="D149" s="3">
        <f t="shared" si="41"/>
        <v>189</v>
      </c>
      <c r="E149" s="3">
        <f t="shared" si="41"/>
        <v>4</v>
      </c>
      <c r="F149" s="3">
        <f t="shared" si="41"/>
        <v>35</v>
      </c>
      <c r="G149" s="3">
        <f t="shared" si="41"/>
        <v>0</v>
      </c>
      <c r="H149" s="3">
        <f t="shared" si="41"/>
        <v>0</v>
      </c>
      <c r="I149" s="3">
        <f t="shared" si="41"/>
        <v>153</v>
      </c>
      <c r="J149" s="3">
        <f t="shared" si="41"/>
        <v>17</v>
      </c>
      <c r="K149" s="3">
        <f t="shared" si="41"/>
        <v>4764</v>
      </c>
      <c r="L149" s="3">
        <f t="shared" si="41"/>
        <v>398</v>
      </c>
      <c r="M149" s="12">
        <f t="shared" si="25"/>
        <v>8.354324097397145E-2</v>
      </c>
    </row>
    <row r="150" spans="1:13" x14ac:dyDescent="0.25">
      <c r="A150" s="3" t="s">
        <v>105</v>
      </c>
      <c r="C150" s="3">
        <f t="shared" ref="C150:L150" si="42">C21+C46+C71+C96+C121</f>
        <v>18954</v>
      </c>
      <c r="D150" s="3">
        <f t="shared" si="42"/>
        <v>297</v>
      </c>
      <c r="E150" s="3">
        <f t="shared" si="42"/>
        <v>6</v>
      </c>
      <c r="F150" s="3">
        <f t="shared" si="42"/>
        <v>111</v>
      </c>
      <c r="G150" s="3">
        <f t="shared" si="42"/>
        <v>1</v>
      </c>
      <c r="H150" s="3">
        <f t="shared" si="42"/>
        <v>0</v>
      </c>
      <c r="I150" s="3">
        <f t="shared" si="42"/>
        <v>375</v>
      </c>
      <c r="J150" s="3">
        <f t="shared" si="42"/>
        <v>43</v>
      </c>
      <c r="K150" s="3">
        <f t="shared" si="42"/>
        <v>19787</v>
      </c>
      <c r="L150" s="3">
        <f t="shared" si="42"/>
        <v>833</v>
      </c>
      <c r="M150" s="12">
        <f t="shared" si="25"/>
        <v>4.2098347399807952E-2</v>
      </c>
    </row>
    <row r="151" spans="1:13" x14ac:dyDescent="0.25">
      <c r="A151" s="3" t="s">
        <v>106</v>
      </c>
      <c r="C151" s="3">
        <f t="shared" ref="C151:L151" si="43">C22+C47+C72+C97+C122</f>
        <v>62152</v>
      </c>
      <c r="D151" s="3">
        <f t="shared" si="43"/>
        <v>352</v>
      </c>
      <c r="E151" s="3">
        <f t="shared" si="43"/>
        <v>8</v>
      </c>
      <c r="F151" s="3">
        <f t="shared" si="43"/>
        <v>113</v>
      </c>
      <c r="G151" s="3">
        <f t="shared" si="43"/>
        <v>3</v>
      </c>
      <c r="H151" s="3">
        <f t="shared" si="43"/>
        <v>0</v>
      </c>
      <c r="I151" s="3">
        <f t="shared" si="43"/>
        <v>1151</v>
      </c>
      <c r="J151" s="3">
        <f t="shared" si="43"/>
        <v>76</v>
      </c>
      <c r="K151" s="3">
        <f t="shared" si="43"/>
        <v>63855</v>
      </c>
      <c r="L151" s="3">
        <f t="shared" si="43"/>
        <v>1703</v>
      </c>
      <c r="M151" s="12">
        <f t="shared" si="25"/>
        <v>2.6669798762822019E-2</v>
      </c>
    </row>
    <row r="152" spans="1:13" x14ac:dyDescent="0.25">
      <c r="A152" s="3" t="s">
        <v>107</v>
      </c>
      <c r="C152" s="3">
        <f t="shared" ref="C152:L152" si="44">C23+C48+C73+C98+C123</f>
        <v>74722</v>
      </c>
      <c r="D152" s="3">
        <f t="shared" si="44"/>
        <v>653</v>
      </c>
      <c r="E152" s="3">
        <f t="shared" si="44"/>
        <v>14</v>
      </c>
      <c r="F152" s="3">
        <f t="shared" si="44"/>
        <v>141</v>
      </c>
      <c r="G152" s="3">
        <f t="shared" si="44"/>
        <v>4</v>
      </c>
      <c r="H152" s="3">
        <f t="shared" si="44"/>
        <v>0</v>
      </c>
      <c r="I152" s="3">
        <f t="shared" si="44"/>
        <v>1946</v>
      </c>
      <c r="J152" s="3">
        <f t="shared" si="44"/>
        <v>145</v>
      </c>
      <c r="K152" s="3">
        <f t="shared" si="44"/>
        <v>77625</v>
      </c>
      <c r="L152" s="3">
        <f t="shared" si="44"/>
        <v>2903</v>
      </c>
      <c r="M152" s="12">
        <f t="shared" si="25"/>
        <v>3.7397745571658612E-2</v>
      </c>
    </row>
    <row r="153" spans="1:13" x14ac:dyDescent="0.25">
      <c r="A153" s="3" t="s">
        <v>108</v>
      </c>
      <c r="C153" s="3">
        <f t="shared" ref="C153:L153" si="45">C24+C49+C74+C99+C124</f>
        <v>113129</v>
      </c>
      <c r="D153" s="3">
        <f t="shared" si="45"/>
        <v>745</v>
      </c>
      <c r="E153" s="3">
        <f t="shared" si="45"/>
        <v>14</v>
      </c>
      <c r="F153" s="3">
        <f t="shared" si="45"/>
        <v>189</v>
      </c>
      <c r="G153" s="3">
        <f t="shared" si="45"/>
        <v>3</v>
      </c>
      <c r="H153" s="3">
        <f t="shared" si="45"/>
        <v>0</v>
      </c>
      <c r="I153" s="3">
        <f t="shared" si="45"/>
        <v>2771</v>
      </c>
      <c r="J153" s="3">
        <f t="shared" si="45"/>
        <v>242</v>
      </c>
      <c r="K153" s="3">
        <f t="shared" si="45"/>
        <v>117093</v>
      </c>
      <c r="L153" s="3">
        <f t="shared" si="45"/>
        <v>3964</v>
      </c>
      <c r="M153" s="12">
        <f t="shared" si="25"/>
        <v>3.3853432741496076E-2</v>
      </c>
    </row>
    <row r="154" spans="1:13" x14ac:dyDescent="0.25">
      <c r="A154" s="3" t="s">
        <v>109</v>
      </c>
      <c r="C154" s="3">
        <f t="shared" ref="C154:L155" si="46">C25+C50+C75+C100+C125</f>
        <v>47292</v>
      </c>
      <c r="D154" s="3">
        <f t="shared" si="46"/>
        <v>280</v>
      </c>
      <c r="E154" s="3">
        <f t="shared" si="46"/>
        <v>4</v>
      </c>
      <c r="F154" s="3">
        <f t="shared" si="46"/>
        <v>80</v>
      </c>
      <c r="G154" s="3">
        <f t="shared" si="46"/>
        <v>6</v>
      </c>
      <c r="H154" s="3">
        <f t="shared" si="46"/>
        <v>0</v>
      </c>
      <c r="I154" s="3">
        <f t="shared" si="46"/>
        <v>502</v>
      </c>
      <c r="J154" s="3">
        <f t="shared" si="46"/>
        <v>46</v>
      </c>
      <c r="K154" s="3">
        <f t="shared" si="46"/>
        <v>48210</v>
      </c>
      <c r="L154" s="3">
        <f t="shared" si="46"/>
        <v>918</v>
      </c>
      <c r="M154" s="12">
        <f t="shared" si="25"/>
        <v>1.9041692594897325E-2</v>
      </c>
    </row>
    <row r="155" spans="1:13" x14ac:dyDescent="0.25">
      <c r="A155" s="25">
        <v>98</v>
      </c>
      <c r="C155" s="3">
        <f t="shared" si="46"/>
        <v>54013</v>
      </c>
      <c r="D155" s="3">
        <f t="shared" si="46"/>
        <v>111</v>
      </c>
      <c r="E155" s="3">
        <f t="shared" si="46"/>
        <v>2</v>
      </c>
      <c r="F155" s="3">
        <f t="shared" si="46"/>
        <v>20</v>
      </c>
      <c r="G155" s="3">
        <f t="shared" si="46"/>
        <v>0</v>
      </c>
      <c r="H155" s="3">
        <f t="shared" si="46"/>
        <v>0</v>
      </c>
      <c r="I155" s="3">
        <f t="shared" si="46"/>
        <v>262</v>
      </c>
      <c r="J155" s="3">
        <f t="shared" si="46"/>
        <v>34</v>
      </c>
      <c r="K155" s="3">
        <f t="shared" si="46"/>
        <v>54442</v>
      </c>
      <c r="L155" s="3">
        <f t="shared" si="46"/>
        <v>429</v>
      </c>
      <c r="M155" s="42" t="s">
        <v>118</v>
      </c>
    </row>
    <row r="156" spans="1:13" x14ac:dyDescent="0.25">
      <c r="C156" s="3">
        <f>SUM(C131:C155)</f>
        <v>754289</v>
      </c>
      <c r="D156" s="3">
        <f t="shared" ref="D156:J156" si="47">SUM(D131:D155)</f>
        <v>7502</v>
      </c>
      <c r="E156" s="3">
        <f t="shared" si="47"/>
        <v>285</v>
      </c>
      <c r="F156" s="3">
        <f t="shared" si="47"/>
        <v>1749</v>
      </c>
      <c r="G156" s="3">
        <f t="shared" si="47"/>
        <v>54</v>
      </c>
      <c r="H156" s="3">
        <f t="shared" si="47"/>
        <v>0</v>
      </c>
      <c r="I156" s="3">
        <f t="shared" si="47"/>
        <v>16068</v>
      </c>
      <c r="J156" s="3">
        <f t="shared" si="47"/>
        <v>1398</v>
      </c>
      <c r="K156" s="3">
        <f t="shared" ref="K156" si="48">SUM(K131:K155)</f>
        <v>781345</v>
      </c>
      <c r="L156" s="3">
        <f t="shared" ref="L156" si="49">SUM(L131:L155)</f>
        <v>27056</v>
      </c>
      <c r="M156" s="12">
        <f t="shared" si="25"/>
        <v>3.4627469299733149E-2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2021-12-01T16:55:56Z</dcterms:modified>
</cp:coreProperties>
</file>