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arrie\employerMarketPenetration\"/>
    </mc:Choice>
  </mc:AlternateContent>
  <bookViews>
    <workbookView xWindow="9600" yWindow="2085" windowWidth="9825" windowHeight="6285" tabRatio="721"/>
  </bookViews>
  <sheets>
    <sheet name="Intro" sheetId="17" r:id="rId1"/>
    <sheet name="Summary" sheetId="7" r:id="rId2"/>
    <sheet name="Yearly Rate" sheetId="8" r:id="rId3"/>
    <sheet name="5-9" sheetId="3" r:id="rId4"/>
    <sheet name="10-25" sheetId="11" r:id="rId5"/>
    <sheet name="26-99" sheetId="5" r:id="rId6"/>
    <sheet name="100+" sheetId="4" r:id="rId7"/>
    <sheet name="0-4" sheetId="2" r:id="rId8"/>
    <sheet name="Data" sheetId="14" r:id="rId9"/>
  </sheets>
  <definedNames>
    <definedName name="_xlnm.Print_Area" localSheetId="7">'0-4'!$A$1:$R$64</definedName>
    <definedName name="_xlnm.Print_Area" localSheetId="6">'100+'!$A$1:$R$64</definedName>
    <definedName name="_xlnm.Print_Area" localSheetId="4">'10-25'!$A$1:$R$64</definedName>
    <definedName name="_xlnm.Print_Area" localSheetId="5">'26-99'!$A$1:$R$64</definedName>
    <definedName name="_xlnm.Print_Area" localSheetId="3">'5-9'!$A$1:$R$64</definedName>
    <definedName name="_xlnm.Print_Area" localSheetId="1">Summary!$A$1:$J$39</definedName>
    <definedName name="_xlnm.Print_Area" localSheetId="2">'Yearly Rate'!$A$1:$P$41</definedName>
    <definedName name="_xlnm.Print_Titles" localSheetId="7">'0-4'!$1:$1</definedName>
    <definedName name="_xlnm.Print_Titles" localSheetId="6">'100+'!$1:$1</definedName>
    <definedName name="_xlnm.Print_Titles" localSheetId="4">'10-25'!$1:$1</definedName>
    <definedName name="_xlnm.Print_Titles" localSheetId="5">'26-99'!$1:$1</definedName>
    <definedName name="_xlnm.Print_Titles" localSheetId="3">'5-9'!$1:$1</definedName>
  </definedNames>
  <calcPr calcId="152511"/>
</workbook>
</file>

<file path=xl/calcChain.xml><?xml version="1.0" encoding="utf-8"?>
<calcChain xmlns="http://schemas.openxmlformats.org/spreadsheetml/2006/main">
  <c r="L40" i="8" l="1"/>
  <c r="F40" i="8"/>
  <c r="C128" i="14" l="1"/>
  <c r="D128" i="14"/>
  <c r="E128" i="14"/>
  <c r="F128" i="14"/>
  <c r="G128" i="14"/>
  <c r="H128" i="14"/>
  <c r="I128" i="14"/>
  <c r="J128" i="14"/>
  <c r="C129" i="14"/>
  <c r="D129" i="14"/>
  <c r="E129" i="14"/>
  <c r="F129" i="14"/>
  <c r="G129" i="14"/>
  <c r="H129" i="14"/>
  <c r="I129" i="14"/>
  <c r="J129" i="14"/>
  <c r="C130" i="14"/>
  <c r="D130" i="14"/>
  <c r="E130" i="14"/>
  <c r="F130" i="14"/>
  <c r="F150" i="14" s="1"/>
  <c r="G130" i="14"/>
  <c r="H130" i="14"/>
  <c r="I130" i="14"/>
  <c r="J130" i="14"/>
  <c r="J150" i="14" s="1"/>
  <c r="C131" i="14"/>
  <c r="D131" i="14"/>
  <c r="E131" i="14"/>
  <c r="F131" i="14"/>
  <c r="G131" i="14"/>
  <c r="H131" i="14"/>
  <c r="I131" i="14"/>
  <c r="J131" i="14"/>
  <c r="C132" i="14"/>
  <c r="D132" i="14"/>
  <c r="E132" i="14"/>
  <c r="F132" i="14"/>
  <c r="G132" i="14"/>
  <c r="H132" i="14"/>
  <c r="I132" i="14"/>
  <c r="J132" i="14"/>
  <c r="C133" i="14"/>
  <c r="D133" i="14"/>
  <c r="E133" i="14"/>
  <c r="F133" i="14"/>
  <c r="G133" i="14"/>
  <c r="G150" i="14" s="1"/>
  <c r="H133" i="14"/>
  <c r="I133" i="14"/>
  <c r="J133" i="14"/>
  <c r="C134" i="14"/>
  <c r="D134" i="14"/>
  <c r="E134" i="14"/>
  <c r="F134" i="14"/>
  <c r="G134" i="14"/>
  <c r="H134" i="14"/>
  <c r="I134" i="14"/>
  <c r="J134" i="14"/>
  <c r="C135" i="14"/>
  <c r="D135" i="14"/>
  <c r="E135" i="14"/>
  <c r="F135" i="14"/>
  <c r="G135" i="14"/>
  <c r="H135" i="14"/>
  <c r="I135" i="14"/>
  <c r="J135" i="14"/>
  <c r="C136" i="14"/>
  <c r="D136" i="14"/>
  <c r="E136" i="14"/>
  <c r="F136" i="14"/>
  <c r="G136" i="14"/>
  <c r="H136" i="14"/>
  <c r="I136" i="14"/>
  <c r="J136" i="14"/>
  <c r="C137" i="14"/>
  <c r="D137" i="14"/>
  <c r="E137" i="14"/>
  <c r="F137" i="14"/>
  <c r="G137" i="14"/>
  <c r="H137" i="14"/>
  <c r="I137" i="14"/>
  <c r="J137" i="14"/>
  <c r="C138" i="14"/>
  <c r="D138" i="14"/>
  <c r="E138" i="14"/>
  <c r="F138" i="14"/>
  <c r="G138" i="14"/>
  <c r="H138" i="14"/>
  <c r="I138" i="14"/>
  <c r="J138" i="14"/>
  <c r="C139" i="14"/>
  <c r="D139" i="14"/>
  <c r="E139" i="14"/>
  <c r="F139" i="14"/>
  <c r="G139" i="14"/>
  <c r="H139" i="14"/>
  <c r="I139" i="14"/>
  <c r="J139" i="14"/>
  <c r="C140" i="14"/>
  <c r="D140" i="14"/>
  <c r="E140" i="14"/>
  <c r="F140" i="14"/>
  <c r="G140" i="14"/>
  <c r="H140" i="14"/>
  <c r="I140" i="14"/>
  <c r="J140" i="14"/>
  <c r="C141" i="14"/>
  <c r="D141" i="14"/>
  <c r="E141" i="14"/>
  <c r="F141" i="14"/>
  <c r="G141" i="14"/>
  <c r="H141" i="14"/>
  <c r="I141" i="14"/>
  <c r="J141" i="14"/>
  <c r="C142" i="14"/>
  <c r="D142" i="14"/>
  <c r="E142" i="14"/>
  <c r="F142" i="14"/>
  <c r="G142" i="14"/>
  <c r="H142" i="14"/>
  <c r="I142" i="14"/>
  <c r="J142" i="14"/>
  <c r="C143" i="14"/>
  <c r="D143" i="14"/>
  <c r="E143" i="14"/>
  <c r="F143" i="14"/>
  <c r="G143" i="14"/>
  <c r="H143" i="14"/>
  <c r="I143" i="14"/>
  <c r="J143" i="14"/>
  <c r="C144" i="14"/>
  <c r="D144" i="14"/>
  <c r="E144" i="14"/>
  <c r="F144" i="14"/>
  <c r="G144" i="14"/>
  <c r="H144" i="14"/>
  <c r="I144" i="14"/>
  <c r="J144" i="14"/>
  <c r="C145" i="14"/>
  <c r="D145" i="14"/>
  <c r="E145" i="14"/>
  <c r="F145" i="14"/>
  <c r="G145" i="14"/>
  <c r="H145" i="14"/>
  <c r="I145" i="14"/>
  <c r="J145" i="14"/>
  <c r="C146" i="14"/>
  <c r="D146" i="14"/>
  <c r="E146" i="14"/>
  <c r="F146" i="14"/>
  <c r="G146" i="14"/>
  <c r="H146" i="14"/>
  <c r="I146" i="14"/>
  <c r="J146" i="14"/>
  <c r="C147" i="14"/>
  <c r="D147" i="14"/>
  <c r="E147" i="14"/>
  <c r="F147" i="14"/>
  <c r="G147" i="14"/>
  <c r="H147" i="14"/>
  <c r="I147" i="14"/>
  <c r="J147" i="14"/>
  <c r="C148" i="14"/>
  <c r="D148" i="14"/>
  <c r="E148" i="14"/>
  <c r="F148" i="14"/>
  <c r="G148" i="14"/>
  <c r="H148" i="14"/>
  <c r="I148" i="14"/>
  <c r="J148" i="14"/>
  <c r="C149" i="14"/>
  <c r="D149" i="14"/>
  <c r="E149" i="14"/>
  <c r="F149" i="14"/>
  <c r="G149" i="14"/>
  <c r="H149" i="14"/>
  <c r="I149" i="14"/>
  <c r="J149" i="14"/>
  <c r="C127" i="14"/>
  <c r="D127" i="14"/>
  <c r="E127" i="14"/>
  <c r="F127" i="14"/>
  <c r="G127" i="14"/>
  <c r="H127" i="14"/>
  <c r="I127" i="14"/>
  <c r="J127" i="14"/>
  <c r="D126" i="14"/>
  <c r="D150" i="14" s="1"/>
  <c r="E126" i="14"/>
  <c r="E150" i="14" s="1"/>
  <c r="F126" i="14"/>
  <c r="G126" i="14"/>
  <c r="H126" i="14"/>
  <c r="H150" i="14" s="1"/>
  <c r="I126" i="14"/>
  <c r="I150" i="14" s="1"/>
  <c r="J126" i="14"/>
  <c r="C126" i="14"/>
  <c r="C150" i="14" s="1"/>
  <c r="L41" i="8" l="1"/>
  <c r="F41" i="8"/>
  <c r="L39" i="8" l="1"/>
  <c r="F39" i="8"/>
  <c r="F30" i="8" l="1"/>
  <c r="F31" i="8"/>
  <c r="F32" i="8"/>
  <c r="F33" i="8"/>
  <c r="F34" i="8"/>
  <c r="F35" i="8"/>
  <c r="F36" i="8"/>
  <c r="F37" i="8"/>
  <c r="L32" i="8" l="1"/>
  <c r="L35" i="8"/>
  <c r="L31" i="8"/>
  <c r="L34" i="8"/>
  <c r="L30" i="8"/>
  <c r="L36" i="8"/>
  <c r="L37" i="8"/>
  <c r="L33" i="8"/>
  <c r="I60" i="2" l="1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37" i="2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37" i="4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37" i="5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37" i="11"/>
  <c r="J39" i="11" l="1"/>
  <c r="J59" i="11"/>
  <c r="J55" i="11"/>
  <c r="J41" i="11"/>
  <c r="K51" i="11"/>
  <c r="K47" i="11"/>
  <c r="K43" i="11"/>
  <c r="J53" i="11"/>
  <c r="K49" i="11"/>
  <c r="K45" i="11"/>
  <c r="K39" i="11"/>
  <c r="K57" i="11"/>
  <c r="K41" i="11"/>
  <c r="J37" i="11"/>
  <c r="J57" i="11"/>
  <c r="K53" i="11"/>
  <c r="K60" i="11"/>
  <c r="J58" i="11"/>
  <c r="J56" i="11"/>
  <c r="J54" i="11"/>
  <c r="J52" i="11"/>
  <c r="J50" i="11"/>
  <c r="J48" i="11"/>
  <c r="J46" i="11"/>
  <c r="J44" i="11"/>
  <c r="J60" i="11"/>
  <c r="K55" i="11"/>
  <c r="J51" i="11"/>
  <c r="J49" i="11"/>
  <c r="J47" i="11"/>
  <c r="J45" i="11"/>
  <c r="J43" i="11"/>
  <c r="K59" i="11"/>
  <c r="K58" i="11"/>
  <c r="K56" i="11"/>
  <c r="K54" i="11"/>
  <c r="K52" i="11"/>
  <c r="K50" i="11"/>
  <c r="K48" i="11"/>
  <c r="K46" i="11"/>
  <c r="K44" i="11"/>
  <c r="J42" i="11"/>
  <c r="J40" i="11"/>
  <c r="J38" i="11"/>
  <c r="K37" i="11"/>
  <c r="K42" i="11"/>
  <c r="K40" i="11"/>
  <c r="K38" i="11"/>
  <c r="I60" i="3" l="1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37" i="3"/>
  <c r="D122" i="14" l="1"/>
  <c r="E122" i="14"/>
  <c r="F122" i="14"/>
  <c r="G122" i="14"/>
  <c r="H122" i="14"/>
  <c r="I122" i="14"/>
  <c r="J122" i="14"/>
  <c r="C122" i="14"/>
  <c r="K3" i="14"/>
  <c r="L3" i="14"/>
  <c r="K4" i="14"/>
  <c r="L4" i="14"/>
  <c r="K5" i="14"/>
  <c r="L5" i="14"/>
  <c r="K6" i="14"/>
  <c r="L6" i="14"/>
  <c r="K7" i="14"/>
  <c r="L7" i="14"/>
  <c r="K8" i="14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6" i="14"/>
  <c r="L26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M45" i="14" s="1"/>
  <c r="K46" i="14"/>
  <c r="L46" i="14"/>
  <c r="K47" i="14"/>
  <c r="L47" i="14"/>
  <c r="K48" i="14"/>
  <c r="L48" i="14"/>
  <c r="K49" i="14"/>
  <c r="L49" i="14"/>
  <c r="M49" i="14" s="1"/>
  <c r="K50" i="14"/>
  <c r="L50" i="14"/>
  <c r="K51" i="14"/>
  <c r="L51" i="14"/>
  <c r="K52" i="14"/>
  <c r="L52" i="14"/>
  <c r="K53" i="14"/>
  <c r="L53" i="14"/>
  <c r="K54" i="14"/>
  <c r="L54" i="14"/>
  <c r="K55" i="14"/>
  <c r="L55" i="14"/>
  <c r="M55" i="14" s="1"/>
  <c r="K56" i="14"/>
  <c r="L56" i="14"/>
  <c r="K57" i="14"/>
  <c r="L57" i="14"/>
  <c r="M57" i="14" s="1"/>
  <c r="K58" i="14"/>
  <c r="L58" i="14"/>
  <c r="K59" i="14"/>
  <c r="L59" i="14"/>
  <c r="K60" i="14"/>
  <c r="L60" i="14"/>
  <c r="K61" i="14"/>
  <c r="L61" i="14"/>
  <c r="K62" i="14"/>
  <c r="L62" i="14"/>
  <c r="K63" i="14"/>
  <c r="L63" i="14"/>
  <c r="M63" i="14" s="1"/>
  <c r="K64" i="14"/>
  <c r="L64" i="14"/>
  <c r="K65" i="14"/>
  <c r="L65" i="14"/>
  <c r="M65" i="14" s="1"/>
  <c r="K66" i="14"/>
  <c r="L66" i="14"/>
  <c r="K67" i="14"/>
  <c r="L67" i="14"/>
  <c r="K68" i="14"/>
  <c r="L68" i="14"/>
  <c r="K69" i="14"/>
  <c r="L69" i="14"/>
  <c r="M69" i="14" s="1"/>
  <c r="K70" i="14"/>
  <c r="L70" i="14"/>
  <c r="K71" i="14"/>
  <c r="L71" i="14"/>
  <c r="K72" i="14"/>
  <c r="L72" i="14"/>
  <c r="K73" i="14"/>
  <c r="L73" i="14"/>
  <c r="K74" i="14"/>
  <c r="L74" i="14"/>
  <c r="K75" i="14"/>
  <c r="L75" i="14"/>
  <c r="K76" i="14"/>
  <c r="L76" i="14"/>
  <c r="K77" i="14"/>
  <c r="L77" i="14"/>
  <c r="K78" i="14"/>
  <c r="L78" i="14"/>
  <c r="K79" i="14"/>
  <c r="L79" i="14"/>
  <c r="K80" i="14"/>
  <c r="L80" i="14"/>
  <c r="K81" i="14"/>
  <c r="L81" i="14"/>
  <c r="M81" i="14" s="1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M89" i="14" s="1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M97" i="14" s="1"/>
  <c r="K98" i="14"/>
  <c r="L98" i="14"/>
  <c r="K99" i="14"/>
  <c r="L99" i="14"/>
  <c r="K100" i="14"/>
  <c r="L100" i="14"/>
  <c r="K101" i="14"/>
  <c r="L101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L2" i="14"/>
  <c r="K2" i="14"/>
  <c r="K126" i="14" s="1"/>
  <c r="L148" i="14" l="1"/>
  <c r="L144" i="14"/>
  <c r="L140" i="14"/>
  <c r="M140" i="14" s="1"/>
  <c r="L136" i="14"/>
  <c r="M136" i="14" s="1"/>
  <c r="L132" i="14"/>
  <c r="L126" i="14"/>
  <c r="K148" i="14"/>
  <c r="K144" i="14"/>
  <c r="K140" i="14"/>
  <c r="K136" i="14"/>
  <c r="K134" i="14"/>
  <c r="M134" i="14" s="1"/>
  <c r="K130" i="14"/>
  <c r="K128" i="14"/>
  <c r="L149" i="14"/>
  <c r="L147" i="14"/>
  <c r="M147" i="14" s="1"/>
  <c r="M21" i="14"/>
  <c r="L145" i="14"/>
  <c r="L143" i="14"/>
  <c r="M17" i="14"/>
  <c r="L141" i="14"/>
  <c r="M141" i="14" s="1"/>
  <c r="L139" i="14"/>
  <c r="M13" i="14"/>
  <c r="L137" i="14"/>
  <c r="L135" i="14"/>
  <c r="M9" i="14"/>
  <c r="L133" i="14"/>
  <c r="L131" i="14"/>
  <c r="M131" i="14" s="1"/>
  <c r="L129" i="14"/>
  <c r="M129" i="14" s="1"/>
  <c r="L127" i="14"/>
  <c r="L146" i="14"/>
  <c r="M146" i="14" s="1"/>
  <c r="L142" i="14"/>
  <c r="M142" i="14" s="1"/>
  <c r="L138" i="14"/>
  <c r="L134" i="14"/>
  <c r="L130" i="14"/>
  <c r="L128" i="14"/>
  <c r="M128" i="14" s="1"/>
  <c r="K146" i="14"/>
  <c r="K142" i="14"/>
  <c r="K138" i="14"/>
  <c r="K132" i="14"/>
  <c r="K149" i="14"/>
  <c r="K147" i="14"/>
  <c r="K145" i="14"/>
  <c r="K143" i="14"/>
  <c r="K141" i="14"/>
  <c r="K139" i="14"/>
  <c r="K137" i="14"/>
  <c r="K135" i="14"/>
  <c r="K133" i="14"/>
  <c r="K131" i="14"/>
  <c r="K129" i="14"/>
  <c r="K127" i="14"/>
  <c r="K150" i="14" s="1"/>
  <c r="M120" i="14"/>
  <c r="M118" i="14"/>
  <c r="M116" i="14"/>
  <c r="M114" i="14"/>
  <c r="M112" i="14"/>
  <c r="M110" i="14"/>
  <c r="M108" i="14"/>
  <c r="M106" i="14"/>
  <c r="M60" i="14"/>
  <c r="M44" i="14"/>
  <c r="M40" i="14"/>
  <c r="M36" i="14"/>
  <c r="M4" i="14"/>
  <c r="M28" i="14"/>
  <c r="M109" i="14"/>
  <c r="L122" i="14"/>
  <c r="M85" i="14"/>
  <c r="M77" i="14"/>
  <c r="M25" i="14"/>
  <c r="M113" i="14"/>
  <c r="M105" i="14"/>
  <c r="M103" i="14"/>
  <c r="M99" i="14"/>
  <c r="M88" i="14"/>
  <c r="M86" i="14"/>
  <c r="M84" i="14"/>
  <c r="M82" i="14"/>
  <c r="M80" i="14"/>
  <c r="M78" i="14"/>
  <c r="M76" i="14"/>
  <c r="M74" i="14"/>
  <c r="M72" i="14"/>
  <c r="M121" i="14"/>
  <c r="M95" i="14"/>
  <c r="M91" i="14"/>
  <c r="M32" i="14"/>
  <c r="M61" i="14"/>
  <c r="M101" i="14"/>
  <c r="M119" i="14"/>
  <c r="M115" i="14"/>
  <c r="M104" i="14"/>
  <c r="M102" i="14"/>
  <c r="M100" i="14"/>
  <c r="M98" i="14"/>
  <c r="M93" i="14"/>
  <c r="M87" i="14"/>
  <c r="M83" i="14"/>
  <c r="M68" i="14"/>
  <c r="M66" i="14"/>
  <c r="M64" i="14"/>
  <c r="M53" i="14"/>
  <c r="M41" i="14"/>
  <c r="M37" i="14"/>
  <c r="M19" i="14"/>
  <c r="M15" i="14"/>
  <c r="K122" i="14"/>
  <c r="M111" i="14"/>
  <c r="M107" i="14"/>
  <c r="M96" i="14"/>
  <c r="M94" i="14"/>
  <c r="M92" i="14"/>
  <c r="M90" i="14"/>
  <c r="M79" i="14"/>
  <c r="M73" i="14"/>
  <c r="M71" i="14"/>
  <c r="M58" i="14"/>
  <c r="M56" i="14"/>
  <c r="M52" i="14"/>
  <c r="M48" i="14"/>
  <c r="M33" i="14"/>
  <c r="M29" i="14"/>
  <c r="M16" i="14"/>
  <c r="M14" i="14"/>
  <c r="M2" i="14"/>
  <c r="M24" i="14"/>
  <c r="M22" i="14"/>
  <c r="M8" i="14"/>
  <c r="M6" i="14"/>
  <c r="M75" i="14"/>
  <c r="M70" i="14"/>
  <c r="M67" i="14"/>
  <c r="M62" i="14"/>
  <c r="M59" i="14"/>
  <c r="M54" i="14"/>
  <c r="M51" i="14"/>
  <c r="M46" i="14"/>
  <c r="M43" i="14"/>
  <c r="M38" i="14"/>
  <c r="M35" i="14"/>
  <c r="M30" i="14"/>
  <c r="M27" i="14"/>
  <c r="M20" i="14"/>
  <c r="M18" i="14"/>
  <c r="M11" i="14"/>
  <c r="M117" i="14"/>
  <c r="M50" i="14"/>
  <c r="M47" i="14"/>
  <c r="M42" i="14"/>
  <c r="M39" i="14"/>
  <c r="M34" i="14"/>
  <c r="M31" i="14"/>
  <c r="M26" i="14"/>
  <c r="M23" i="14"/>
  <c r="M12" i="14"/>
  <c r="M10" i="14"/>
  <c r="M7" i="14"/>
  <c r="M5" i="14"/>
  <c r="M3" i="14"/>
  <c r="M135" i="14" l="1"/>
  <c r="M137" i="14"/>
  <c r="M133" i="14"/>
  <c r="M143" i="14"/>
  <c r="M149" i="14"/>
  <c r="L150" i="14"/>
  <c r="M150" i="14" s="1"/>
  <c r="M126" i="14"/>
  <c r="M144" i="14"/>
  <c r="M130" i="14"/>
  <c r="M138" i="14"/>
  <c r="M127" i="14"/>
  <c r="M139" i="14"/>
  <c r="M145" i="14"/>
  <c r="M132" i="14"/>
  <c r="M148" i="14"/>
  <c r="M122" i="14"/>
  <c r="J58" i="5"/>
  <c r="J44" i="5"/>
  <c r="J48" i="5"/>
  <c r="J52" i="5"/>
  <c r="J56" i="5"/>
  <c r="J37" i="5"/>
  <c r="J39" i="5"/>
  <c r="J40" i="5"/>
  <c r="J41" i="5"/>
  <c r="J42" i="5"/>
  <c r="J43" i="5"/>
  <c r="J45" i="5"/>
  <c r="J46" i="5"/>
  <c r="J47" i="5"/>
  <c r="J49" i="5"/>
  <c r="J50" i="5"/>
  <c r="J51" i="5"/>
  <c r="J53" i="5"/>
  <c r="J54" i="5"/>
  <c r="J55" i="5"/>
  <c r="J57" i="5"/>
  <c r="J59" i="5"/>
  <c r="J60" i="5"/>
  <c r="J38" i="5"/>
  <c r="K38" i="5"/>
  <c r="K39" i="5"/>
  <c r="K40" i="5"/>
  <c r="K42" i="5"/>
  <c r="K43" i="5"/>
  <c r="K44" i="5"/>
  <c r="K46" i="5"/>
  <c r="K47" i="5"/>
  <c r="K48" i="5"/>
  <c r="K50" i="5"/>
  <c r="K51" i="5"/>
  <c r="K52" i="5"/>
  <c r="K53" i="5"/>
  <c r="K54" i="5"/>
  <c r="K55" i="5"/>
  <c r="K56" i="5"/>
  <c r="K57" i="5"/>
  <c r="K58" i="5"/>
  <c r="K59" i="5"/>
  <c r="K60" i="5"/>
  <c r="K37" i="5"/>
  <c r="K41" i="5"/>
  <c r="K45" i="5"/>
  <c r="K49" i="5"/>
  <c r="J52" i="2" l="1"/>
  <c r="K44" i="2"/>
  <c r="J42" i="2"/>
  <c r="K42" i="2"/>
  <c r="J40" i="2"/>
  <c r="K49" i="2"/>
  <c r="J54" i="2"/>
  <c r="J48" i="2"/>
  <c r="J57" i="4"/>
  <c r="K56" i="4"/>
  <c r="J54" i="4"/>
  <c r="J56" i="4"/>
  <c r="K60" i="4"/>
  <c r="K54" i="4"/>
  <c r="K58" i="4"/>
  <c r="J59" i="4"/>
  <c r="K55" i="4"/>
  <c r="J55" i="4"/>
  <c r="J53" i="4"/>
  <c r="J58" i="4"/>
  <c r="J60" i="4"/>
  <c r="K53" i="4"/>
  <c r="K59" i="4"/>
  <c r="B61" i="2"/>
  <c r="K37" i="2"/>
  <c r="J37" i="2" s="1"/>
  <c r="L37" i="2" s="1"/>
  <c r="I61" i="2"/>
  <c r="J41" i="2"/>
  <c r="J45" i="2"/>
  <c r="J50" i="2"/>
  <c r="J53" i="2"/>
  <c r="K54" i="2"/>
  <c r="J58" i="2"/>
  <c r="K59" i="2"/>
  <c r="H61" i="2"/>
  <c r="F61" i="2"/>
  <c r="E61" i="2"/>
  <c r="J46" i="2"/>
  <c r="K47" i="2"/>
  <c r="J59" i="2"/>
  <c r="K60" i="2"/>
  <c r="D61" i="2"/>
  <c r="J39" i="2"/>
  <c r="K40" i="2"/>
  <c r="J43" i="2"/>
  <c r="K45" i="2"/>
  <c r="J51" i="2"/>
  <c r="K52" i="2"/>
  <c r="K58" i="2"/>
  <c r="J44" i="2"/>
  <c r="J47" i="2"/>
  <c r="L47" i="2" s="1"/>
  <c r="J56" i="2"/>
  <c r="K38" i="2"/>
  <c r="J38" i="2" s="1"/>
  <c r="L38" i="2" s="1"/>
  <c r="K50" i="2"/>
  <c r="J60" i="2"/>
  <c r="G61" i="2"/>
  <c r="C61" i="2"/>
  <c r="K43" i="2"/>
  <c r="J49" i="2"/>
  <c r="L49" i="2" s="1"/>
  <c r="K55" i="2"/>
  <c r="J55" i="2" s="1"/>
  <c r="L55" i="2" s="1"/>
  <c r="K46" i="2"/>
  <c r="K56" i="2"/>
  <c r="K39" i="2"/>
  <c r="K51" i="2"/>
  <c r="K41" i="2"/>
  <c r="K53" i="2"/>
  <c r="L53" i="2" l="1"/>
  <c r="L40" i="2"/>
  <c r="L42" i="2"/>
  <c r="L46" i="2"/>
  <c r="L45" i="2"/>
  <c r="L53" i="4"/>
  <c r="L54" i="4"/>
  <c r="L58" i="4"/>
  <c r="L50" i="2"/>
  <c r="L56" i="2"/>
  <c r="L39" i="2"/>
  <c r="J47" i="4"/>
  <c r="L55" i="4"/>
  <c r="L44" i="2"/>
  <c r="L43" i="2"/>
  <c r="L51" i="2"/>
  <c r="L52" i="2"/>
  <c r="L59" i="2"/>
  <c r="L41" i="2"/>
  <c r="L54" i="2"/>
  <c r="L60" i="2"/>
  <c r="L58" i="2"/>
  <c r="K49" i="4"/>
  <c r="L56" i="4"/>
  <c r="K47" i="4"/>
  <c r="J52" i="4"/>
  <c r="J51" i="4"/>
  <c r="L60" i="4"/>
  <c r="J49" i="4"/>
  <c r="J48" i="4"/>
  <c r="L59" i="4"/>
  <c r="K51" i="4"/>
  <c r="K48" i="4"/>
  <c r="K52" i="4"/>
  <c r="B8" i="3"/>
  <c r="A8" i="3"/>
  <c r="L52" i="4" l="1"/>
  <c r="L49" i="4"/>
  <c r="L48" i="4"/>
  <c r="L47" i="4"/>
  <c r="L51" i="4"/>
  <c r="I61" i="11"/>
  <c r="J42" i="3"/>
  <c r="J41" i="4"/>
  <c r="I61" i="5"/>
  <c r="H61" i="11"/>
  <c r="D61" i="11"/>
  <c r="G61" i="3"/>
  <c r="K49" i="3"/>
  <c r="J48" i="3"/>
  <c r="J55" i="3"/>
  <c r="J60" i="3"/>
  <c r="J47" i="3"/>
  <c r="J50" i="3"/>
  <c r="K56" i="3"/>
  <c r="J46" i="4"/>
  <c r="J43" i="4"/>
  <c r="J40" i="4"/>
  <c r="J44" i="4"/>
  <c r="J39" i="4"/>
  <c r="J38" i="4"/>
  <c r="J45" i="4"/>
  <c r="H61" i="4"/>
  <c r="J42" i="4"/>
  <c r="I61" i="4"/>
  <c r="K46" i="4"/>
  <c r="K43" i="4"/>
  <c r="G61" i="4"/>
  <c r="K38" i="4"/>
  <c r="K40" i="4"/>
  <c r="F61" i="4"/>
  <c r="K45" i="4"/>
  <c r="E61" i="4"/>
  <c r="D61" i="4"/>
  <c r="C61" i="4"/>
  <c r="K37" i="4"/>
  <c r="K39" i="4"/>
  <c r="K41" i="4"/>
  <c r="B61" i="4"/>
  <c r="J37" i="4"/>
  <c r="H61" i="5"/>
  <c r="F61" i="5"/>
  <c r="E61" i="5"/>
  <c r="G61" i="5"/>
  <c r="D61" i="5"/>
  <c r="B61" i="5"/>
  <c r="C61" i="5"/>
  <c r="C61" i="11"/>
  <c r="B61" i="11"/>
  <c r="G61" i="11"/>
  <c r="F61" i="11"/>
  <c r="E61" i="11"/>
  <c r="L42" i="11"/>
  <c r="H61" i="3"/>
  <c r="K50" i="3"/>
  <c r="K57" i="3"/>
  <c r="J40" i="3"/>
  <c r="K54" i="3"/>
  <c r="J46" i="3"/>
  <c r="J44" i="3"/>
  <c r="K48" i="3"/>
  <c r="E61" i="3"/>
  <c r="K40" i="3"/>
  <c r="D61" i="3"/>
  <c r="J45" i="3"/>
  <c r="J59" i="3"/>
  <c r="K38" i="3"/>
  <c r="F61" i="3"/>
  <c r="K41" i="3"/>
  <c r="J52" i="3"/>
  <c r="J53" i="3"/>
  <c r="J38" i="3"/>
  <c r="B61" i="3"/>
  <c r="J41" i="3"/>
  <c r="J43" i="3"/>
  <c r="J57" i="3"/>
  <c r="J58" i="3"/>
  <c r="K59" i="3"/>
  <c r="J51" i="3"/>
  <c r="J39" i="3"/>
  <c r="K47" i="3"/>
  <c r="J56" i="3"/>
  <c r="C61" i="3"/>
  <c r="J49" i="3"/>
  <c r="I61" i="3"/>
  <c r="J54" i="3"/>
  <c r="K46" i="3"/>
  <c r="K58" i="3"/>
  <c r="K53" i="3"/>
  <c r="K45" i="3"/>
  <c r="K55" i="3"/>
  <c r="J37" i="3"/>
  <c r="K39" i="3"/>
  <c r="N55" i="14" l="1"/>
  <c r="L49" i="3"/>
  <c r="L55" i="11"/>
  <c r="L40" i="11"/>
  <c r="L58" i="5"/>
  <c r="L38" i="5"/>
  <c r="L38" i="11"/>
  <c r="L57" i="11"/>
  <c r="L56" i="11"/>
  <c r="L38" i="3"/>
  <c r="L41" i="4"/>
  <c r="L56" i="3"/>
  <c r="L58" i="3"/>
  <c r="L55" i="3"/>
  <c r="L44" i="11"/>
  <c r="L49" i="11"/>
  <c r="L59" i="5"/>
  <c r="L52" i="5"/>
  <c r="L45" i="5"/>
  <c r="L49" i="5"/>
  <c r="L53" i="5"/>
  <c r="L40" i="4"/>
  <c r="L45" i="4"/>
  <c r="L46" i="4"/>
  <c r="L43" i="5"/>
  <c r="L47" i="5"/>
  <c r="L56" i="5"/>
  <c r="L60" i="5"/>
  <c r="L37" i="5"/>
  <c r="L50" i="5"/>
  <c r="L44" i="5"/>
  <c r="L48" i="5"/>
  <c r="K61" i="5"/>
  <c r="D4" i="5" s="1"/>
  <c r="L42" i="5"/>
  <c r="L55" i="5"/>
  <c r="L54" i="11"/>
  <c r="L51" i="11"/>
  <c r="L43" i="11"/>
  <c r="L53" i="11"/>
  <c r="L52" i="11"/>
  <c r="L48" i="11"/>
  <c r="L46" i="11"/>
  <c r="L59" i="11"/>
  <c r="L41" i="11"/>
  <c r="L50" i="11"/>
  <c r="L41" i="3"/>
  <c r="L59" i="3"/>
  <c r="L54" i="3"/>
  <c r="L39" i="3"/>
  <c r="L47" i="3"/>
  <c r="L45" i="3"/>
  <c r="L50" i="3"/>
  <c r="L48" i="3"/>
  <c r="L53" i="3"/>
  <c r="L39" i="4"/>
  <c r="L38" i="4"/>
  <c r="L43" i="4"/>
  <c r="J61" i="11"/>
  <c r="K61" i="11"/>
  <c r="D4" i="11" s="1"/>
  <c r="L39" i="11"/>
  <c r="J61" i="3"/>
  <c r="L40" i="3"/>
  <c r="K61" i="3"/>
  <c r="L46" i="3"/>
  <c r="L57" i="3"/>
  <c r="K61" i="4"/>
  <c r="D4" i="4" s="1"/>
  <c r="L37" i="4"/>
  <c r="J61" i="4"/>
  <c r="K63" i="4"/>
  <c r="D3" i="4" s="1"/>
  <c r="L51" i="5"/>
  <c r="L57" i="5"/>
  <c r="J61" i="5"/>
  <c r="K63" i="5"/>
  <c r="D3" i="5" s="1"/>
  <c r="K63" i="11"/>
  <c r="D3" i="11" s="1"/>
  <c r="E7" i="7" s="1"/>
  <c r="L58" i="11"/>
  <c r="L47" i="11"/>
  <c r="L60" i="11"/>
  <c r="L45" i="11"/>
  <c r="L37" i="11"/>
  <c r="N50" i="14" l="1"/>
  <c r="N72" i="14"/>
  <c r="N36" i="14"/>
  <c r="N30" i="14"/>
  <c r="N59" i="14"/>
  <c r="N56" i="14"/>
  <c r="N44" i="14"/>
  <c r="N27" i="14"/>
  <c r="N38" i="14"/>
  <c r="N29" i="14"/>
  <c r="N73" i="14"/>
  <c r="N46" i="14"/>
  <c r="N28" i="14"/>
  <c r="N64" i="14"/>
  <c r="N47" i="14"/>
  <c r="N69" i="14"/>
  <c r="N71" i="14"/>
  <c r="N34" i="14"/>
  <c r="N48" i="14"/>
  <c r="N66" i="14"/>
  <c r="N57" i="14"/>
  <c r="N51" i="14"/>
  <c r="N68" i="14"/>
  <c r="N58" i="14"/>
  <c r="N42" i="14"/>
  <c r="N37" i="14"/>
  <c r="N63" i="14"/>
  <c r="N61" i="14"/>
  <c r="N60" i="14"/>
  <c r="N35" i="14"/>
  <c r="N52" i="14"/>
  <c r="N39" i="14"/>
  <c r="N43" i="14"/>
  <c r="N54" i="14"/>
  <c r="N65" i="14"/>
  <c r="N67" i="14"/>
  <c r="N62" i="14"/>
  <c r="N45" i="14"/>
  <c r="N70" i="14"/>
  <c r="N53" i="14"/>
  <c r="M46" i="11"/>
  <c r="M42" i="11"/>
  <c r="M58" i="11"/>
  <c r="M59" i="11"/>
  <c r="M55" i="11"/>
  <c r="M47" i="11"/>
  <c r="M39" i="11"/>
  <c r="M41" i="11"/>
  <c r="M54" i="11"/>
  <c r="M40" i="11"/>
  <c r="M60" i="11"/>
  <c r="M50" i="11"/>
  <c r="M51" i="11"/>
  <c r="M45" i="11"/>
  <c r="M43" i="11"/>
  <c r="M37" i="11"/>
  <c r="M53" i="11"/>
  <c r="M44" i="11"/>
  <c r="M38" i="11"/>
  <c r="M52" i="11"/>
  <c r="M49" i="11"/>
  <c r="M57" i="11"/>
  <c r="M48" i="11"/>
  <c r="M56" i="11"/>
  <c r="L61" i="11"/>
  <c r="L61" i="3"/>
  <c r="L61" i="4"/>
  <c r="K64" i="4"/>
  <c r="D5" i="4" s="1"/>
  <c r="C9" i="7" s="1"/>
  <c r="E9" i="7"/>
  <c r="L61" i="5"/>
  <c r="E8" i="7"/>
  <c r="K64" i="5"/>
  <c r="D5" i="5" s="1"/>
  <c r="C8" i="7" s="1"/>
  <c r="K64" i="11"/>
  <c r="D5" i="11" s="1"/>
  <c r="C7" i="7" s="1"/>
  <c r="J57" i="2"/>
  <c r="J61" i="2" s="1"/>
  <c r="K48" i="2"/>
  <c r="K57" i="2"/>
  <c r="K61" i="2" l="1"/>
  <c r="D4" i="2" s="1"/>
  <c r="C39" i="7" s="1"/>
  <c r="C32" i="11"/>
  <c r="C28" i="11"/>
  <c r="C24" i="11"/>
  <c r="C20" i="11"/>
  <c r="C16" i="11"/>
  <c r="C12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C31" i="11"/>
  <c r="C27" i="11"/>
  <c r="C23" i="11"/>
  <c r="C19" i="11"/>
  <c r="C15" i="11"/>
  <c r="C11" i="11"/>
  <c r="B32" i="11"/>
  <c r="B28" i="11"/>
  <c r="B24" i="11"/>
  <c r="B20" i="11"/>
  <c r="B16" i="11"/>
  <c r="B12" i="11"/>
  <c r="L48" i="2"/>
  <c r="G9" i="7"/>
  <c r="G8" i="7"/>
  <c r="G7" i="7"/>
  <c r="D3" i="2"/>
  <c r="E39" i="7" s="1"/>
  <c r="K63" i="2"/>
  <c r="L57" i="2"/>
  <c r="L61" i="2" l="1"/>
  <c r="K64" i="2"/>
  <c r="D5" i="2" s="1"/>
  <c r="M48" i="2"/>
  <c r="M58" i="2"/>
  <c r="M42" i="2"/>
  <c r="M53" i="2"/>
  <c r="M50" i="2"/>
  <c r="M46" i="2"/>
  <c r="M52" i="2"/>
  <c r="M40" i="2"/>
  <c r="M60" i="2"/>
  <c r="M37" i="2"/>
  <c r="M39" i="2"/>
  <c r="M55" i="2"/>
  <c r="M51" i="2"/>
  <c r="M41" i="2"/>
  <c r="M54" i="2"/>
  <c r="M38" i="2"/>
  <c r="M45" i="2"/>
  <c r="M47" i="2"/>
  <c r="M56" i="2"/>
  <c r="M49" i="2"/>
  <c r="M44" i="2"/>
  <c r="M59" i="2"/>
  <c r="M43" i="2"/>
  <c r="M57" i="2"/>
  <c r="G39" i="7"/>
  <c r="K63" i="3"/>
  <c r="D4" i="3"/>
  <c r="C6" i="7" s="1"/>
  <c r="K37" i="3"/>
  <c r="L37" i="3" s="1"/>
  <c r="K60" i="3"/>
  <c r="L60" i="3" s="1"/>
  <c r="K44" i="3"/>
  <c r="L44" i="3" s="1"/>
  <c r="K42" i="3"/>
  <c r="L42" i="3" s="1"/>
  <c r="K51" i="3"/>
  <c r="L51" i="3" s="1"/>
  <c r="K52" i="3"/>
  <c r="L52" i="3" s="1"/>
  <c r="K43" i="3"/>
  <c r="L43" i="3" s="1"/>
  <c r="N31" i="14" l="1"/>
  <c r="N32" i="14"/>
  <c r="N41" i="14"/>
  <c r="N49" i="14"/>
  <c r="N33" i="14"/>
  <c r="N40" i="14"/>
  <c r="N26" i="14"/>
  <c r="D3" i="3"/>
  <c r="E6" i="7" s="1"/>
  <c r="M44" i="3"/>
  <c r="C10" i="7"/>
  <c r="M37" i="3"/>
  <c r="M49" i="3"/>
  <c r="M56" i="3"/>
  <c r="M38" i="3"/>
  <c r="M54" i="3"/>
  <c r="M47" i="3"/>
  <c r="M46" i="3"/>
  <c r="M50" i="3"/>
  <c r="M48" i="3"/>
  <c r="M39" i="3"/>
  <c r="M59" i="3"/>
  <c r="M57" i="3"/>
  <c r="M53" i="3"/>
  <c r="M41" i="3"/>
  <c r="M45" i="3"/>
  <c r="M40" i="3"/>
  <c r="M55" i="3"/>
  <c r="M58" i="3"/>
  <c r="M42" i="3"/>
  <c r="M51" i="3"/>
  <c r="M52" i="3"/>
  <c r="M43" i="3"/>
  <c r="M60" i="3"/>
  <c r="C12" i="2"/>
  <c r="B12" i="2"/>
  <c r="B20" i="2"/>
  <c r="B28" i="2"/>
  <c r="B11" i="2"/>
  <c r="B19" i="2"/>
  <c r="B27" i="2"/>
  <c r="B10" i="2"/>
  <c r="B18" i="2"/>
  <c r="B26" i="2"/>
  <c r="B17" i="2"/>
  <c r="B25" i="2"/>
  <c r="B9" i="2"/>
  <c r="B16" i="2"/>
  <c r="B24" i="2"/>
  <c r="B32" i="2"/>
  <c r="B15" i="2"/>
  <c r="B23" i="2"/>
  <c r="B31" i="2"/>
  <c r="B14" i="2"/>
  <c r="B22" i="2"/>
  <c r="B30" i="2"/>
  <c r="B13" i="2"/>
  <c r="B21" i="2"/>
  <c r="B29" i="2"/>
  <c r="C19" i="2"/>
  <c r="C31" i="2"/>
  <c r="C29" i="2"/>
  <c r="C21" i="2"/>
  <c r="C32" i="2"/>
  <c r="C10" i="2"/>
  <c r="C9" i="2"/>
  <c r="C20" i="2"/>
  <c r="C11" i="2"/>
  <c r="C14" i="2"/>
  <c r="C24" i="2"/>
  <c r="C17" i="2"/>
  <c r="C22" i="2"/>
  <c r="C28" i="2"/>
  <c r="C30" i="2"/>
  <c r="C27" i="2"/>
  <c r="C26" i="2"/>
  <c r="C15" i="2"/>
  <c r="C13" i="2"/>
  <c r="C16" i="2"/>
  <c r="C18" i="2"/>
  <c r="C25" i="2"/>
  <c r="C23" i="2"/>
  <c r="K64" i="3"/>
  <c r="D5" i="3" s="1"/>
  <c r="E10" i="7" l="1"/>
  <c r="G6" i="7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32" i="3"/>
  <c r="B28" i="3"/>
  <c r="B24" i="3"/>
  <c r="B20" i="3"/>
  <c r="B16" i="3"/>
  <c r="B12" i="3"/>
  <c r="C32" i="3"/>
  <c r="C28" i="3"/>
  <c r="C24" i="3"/>
  <c r="C20" i="3"/>
  <c r="C16" i="3"/>
  <c r="C12" i="3"/>
  <c r="B29" i="3"/>
  <c r="B25" i="3"/>
  <c r="B21" i="3"/>
  <c r="B17" i="3"/>
  <c r="B13" i="3"/>
  <c r="B9" i="3"/>
  <c r="C29" i="3"/>
  <c r="C25" i="3"/>
  <c r="C21" i="3"/>
  <c r="C17" i="3"/>
  <c r="C13" i="3"/>
  <c r="C9" i="3"/>
  <c r="L40" i="5"/>
  <c r="L39" i="5"/>
  <c r="L41" i="5"/>
  <c r="L54" i="5"/>
  <c r="L46" i="5"/>
  <c r="K44" i="4"/>
  <c r="L44" i="4" s="1"/>
  <c r="K42" i="4"/>
  <c r="L42" i="4" s="1"/>
  <c r="K57" i="4"/>
  <c r="L57" i="4" s="1"/>
  <c r="J50" i="4"/>
  <c r="K50" i="4"/>
  <c r="L38" i="8" l="1"/>
  <c r="F38" i="8"/>
  <c r="G10" i="7"/>
  <c r="M46" i="5"/>
  <c r="M39" i="5"/>
  <c r="M38" i="5"/>
  <c r="M52" i="5"/>
  <c r="M50" i="5"/>
  <c r="M47" i="5"/>
  <c r="M51" i="5"/>
  <c r="M42" i="5"/>
  <c r="M58" i="5"/>
  <c r="M59" i="5"/>
  <c r="M53" i="5"/>
  <c r="M43" i="5"/>
  <c r="M37" i="5"/>
  <c r="M48" i="5"/>
  <c r="M45" i="5"/>
  <c r="M49" i="5"/>
  <c r="M44" i="5"/>
  <c r="M56" i="5"/>
  <c r="M60" i="5"/>
  <c r="M57" i="5"/>
  <c r="M55" i="5"/>
  <c r="M41" i="5"/>
  <c r="M40" i="5"/>
  <c r="M54" i="5"/>
  <c r="L50" i="4"/>
  <c r="M50" i="4" l="1"/>
  <c r="M53" i="4"/>
  <c r="M51" i="4"/>
  <c r="M60" i="4"/>
  <c r="M39" i="4"/>
  <c r="M44" i="4"/>
  <c r="M52" i="4"/>
  <c r="M55" i="4"/>
  <c r="M45" i="4"/>
  <c r="M43" i="4"/>
  <c r="M49" i="4"/>
  <c r="M47" i="4"/>
  <c r="M41" i="4"/>
  <c r="M37" i="4"/>
  <c r="M54" i="4"/>
  <c r="M46" i="4"/>
  <c r="M38" i="4"/>
  <c r="M58" i="4"/>
  <c r="M40" i="4"/>
  <c r="M42" i="4"/>
  <c r="M48" i="4"/>
  <c r="M57" i="4"/>
  <c r="M59" i="4"/>
  <c r="M56" i="4"/>
  <c r="B31" i="5"/>
  <c r="B27" i="5"/>
  <c r="B23" i="5"/>
  <c r="B19" i="5"/>
  <c r="B15" i="5"/>
  <c r="B11" i="5"/>
  <c r="C31" i="5"/>
  <c r="C27" i="5"/>
  <c r="C23" i="5"/>
  <c r="C19" i="5"/>
  <c r="C15" i="5"/>
  <c r="C11" i="5"/>
  <c r="B32" i="5"/>
  <c r="B28" i="5"/>
  <c r="B24" i="5"/>
  <c r="B20" i="5"/>
  <c r="B16" i="5"/>
  <c r="B12" i="5"/>
  <c r="C32" i="5"/>
  <c r="C28" i="5"/>
  <c r="C24" i="5"/>
  <c r="C20" i="5"/>
  <c r="C16" i="5"/>
  <c r="C12" i="5"/>
  <c r="B29" i="5"/>
  <c r="B25" i="5"/>
  <c r="B21" i="5"/>
  <c r="B17" i="5"/>
  <c r="B13" i="5"/>
  <c r="B9" i="5"/>
  <c r="C29" i="5"/>
  <c r="C25" i="5"/>
  <c r="C21" i="5"/>
  <c r="C17" i="5"/>
  <c r="C13" i="5"/>
  <c r="C9" i="5"/>
  <c r="B30" i="5"/>
  <c r="B26" i="5"/>
  <c r="B22" i="5"/>
  <c r="B18" i="5"/>
  <c r="B14" i="5"/>
  <c r="B10" i="5"/>
  <c r="C30" i="5"/>
  <c r="C26" i="5"/>
  <c r="C22" i="5"/>
  <c r="C18" i="5"/>
  <c r="C14" i="5"/>
  <c r="C10" i="5"/>
  <c r="B29" i="4" l="1"/>
  <c r="C10" i="4"/>
  <c r="B18" i="4"/>
  <c r="C30" i="4"/>
  <c r="B16" i="4"/>
  <c r="C21" i="4"/>
  <c r="C23" i="4"/>
  <c r="C17" i="4"/>
  <c r="B25" i="4"/>
  <c r="B12" i="4"/>
  <c r="C19" i="4"/>
  <c r="B31" i="4"/>
  <c r="B14" i="4"/>
  <c r="C13" i="4"/>
  <c r="B21" i="4"/>
  <c r="C32" i="4"/>
  <c r="B24" i="4"/>
  <c r="B27" i="4"/>
  <c r="B10" i="4"/>
  <c r="C25" i="4"/>
  <c r="C12" i="4"/>
  <c r="B20" i="4"/>
  <c r="C27" i="4"/>
  <c r="B26" i="4"/>
  <c r="C29" i="4"/>
  <c r="C16" i="4"/>
  <c r="C31" i="4"/>
  <c r="C14" i="4"/>
  <c r="B22" i="4"/>
  <c r="C9" i="4"/>
  <c r="C11" i="4"/>
  <c r="B19" i="4"/>
  <c r="C26" i="4"/>
  <c r="B23" i="4"/>
  <c r="B17" i="4"/>
  <c r="B13" i="4"/>
  <c r="C24" i="4"/>
  <c r="B32" i="4"/>
  <c r="B15" i="4"/>
  <c r="C22" i="4"/>
  <c r="B30" i="4"/>
  <c r="C15" i="4"/>
  <c r="C28" i="4"/>
  <c r="B9" i="4"/>
  <c r="C20" i="4"/>
  <c r="B28" i="4"/>
  <c r="B11" i="4"/>
  <c r="C18" i="4"/>
</calcChain>
</file>

<file path=xl/sharedStrings.xml><?xml version="1.0" encoding="utf-8"?>
<sst xmlns="http://schemas.openxmlformats.org/spreadsheetml/2006/main" count="429" uniqueCount="128">
  <si>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</si>
  <si>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</si>
  <si>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</si>
  <si>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</si>
  <si>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</si>
  <si>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</si>
  <si>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</si>
  <si>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</si>
  <si>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</si>
  <si>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</si>
  <si>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</si>
  <si>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</si>
  <si>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</si>
  <si>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</si>
  <si>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</si>
  <si>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</si>
  <si>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</si>
  <si>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</si>
  <si>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</si>
  <si>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</si>
  <si>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</si>
  <si>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</si>
  <si>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</si>
  <si>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</si>
  <si>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</si>
  <si>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</si>
  <si>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</si>
  <si>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</si>
  <si>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</si>
  <si>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</si>
  <si>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</si>
  <si>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</si>
  <si>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</si>
  <si>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</si>
  <si>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</si>
  <si>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</si>
  <si>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</si>
  <si>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</si>
  <si>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</si>
  <si>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</si>
  <si>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Served</t>
  </si>
  <si>
    <t>Rate</t>
  </si>
  <si>
    <t>Rank</t>
  </si>
  <si>
    <t>Statewide Employer Penetration Rate:</t>
  </si>
  <si>
    <t>Employers</t>
  </si>
  <si>
    <t>Total Employers Served:</t>
  </si>
  <si>
    <t># of Employers Served:</t>
  </si>
  <si>
    <t>Statewide Penetration Rate:</t>
  </si>
  <si>
    <t># of Employers Total: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</si>
  <si>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</si>
  <si>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</si>
  <si>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</si>
  <si>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</si>
  <si>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</si>
  <si>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</si>
  <si>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Trade and Phone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</si>
  <si>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</si>
  <si>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</si>
  <si>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</si>
  <si>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</si>
  <si>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 Summary</t>
  </si>
  <si>
    <t>Qtr Period</t>
  </si>
  <si>
    <t>Emp Served</t>
  </si>
  <si>
    <t>Total Emp</t>
  </si>
  <si>
    <t>10-25</t>
  </si>
  <si>
    <t>26-99</t>
  </si>
  <si>
    <t>Yearly Rate</t>
  </si>
  <si>
    <t>Jul-Sep 2015</t>
  </si>
  <si>
    <t>Oct-Dec 2015</t>
  </si>
  <si>
    <t>Apr-Jun 2016</t>
  </si>
  <si>
    <t>Jan-Mar 2016</t>
  </si>
  <si>
    <t>Jul-Sep 2016</t>
  </si>
  <si>
    <t>Oct-Dec 2016</t>
  </si>
  <si>
    <t>Jan-Mar 2017</t>
  </si>
  <si>
    <t>Apr-Jun 2017</t>
  </si>
  <si>
    <t>Jul-Sep 2017</t>
  </si>
  <si>
    <t>empSize</t>
  </si>
  <si>
    <t>grp1_0-4</t>
  </si>
  <si>
    <t>grp2_5-9</t>
  </si>
  <si>
    <t>grp3_10-25</t>
  </si>
  <si>
    <t>grp4_26-99</t>
  </si>
  <si>
    <t>grp5_100-more</t>
  </si>
  <si>
    <t>Matches are made between State of Florida employers from Labor Market Statistics (LMS) and Employ Florida employers served.</t>
  </si>
  <si>
    <t xml:space="preserve">Matching Priority Order - </t>
  </si>
  <si>
    <t>YesNo0</t>
  </si>
  <si>
    <t>YesNo1</t>
  </si>
  <si>
    <t>YesNo2</t>
  </si>
  <si>
    <t>YesNo3</t>
  </si>
  <si>
    <t>YesNo4</t>
  </si>
  <si>
    <t>YesNo5</t>
  </si>
  <si>
    <t>YesNo6</t>
  </si>
  <si>
    <t>YesNo7</t>
  </si>
  <si>
    <t>total</t>
  </si>
  <si>
    <t>served</t>
  </si>
  <si>
    <t>Employer Market Penetration Rates (Employer Size 5-9)</t>
  </si>
  <si>
    <t>Employer Market Penetration Rates (Employer Size 10-25)</t>
  </si>
  <si>
    <t>Employer Market Penetration Rates (Employer Size 26-99)</t>
  </si>
  <si>
    <t>Employer Market Penetration Rates (Employer Size 100+)</t>
  </si>
  <si>
    <t>Employer Market Penetration Rates (Employer Size &lt;5)</t>
  </si>
  <si>
    <t>This is provided for informational purposes only, not calculated with previous Employer Market Penetration Rates.</t>
  </si>
  <si>
    <t>Qtrly Rate</t>
  </si>
  <si>
    <t>Oct-Dec 2017</t>
  </si>
  <si>
    <t>Jan-Mar 2018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</si>
  <si>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</si>
  <si>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</si>
  <si>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</si>
  <si>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</si>
  <si>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</si>
  <si>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</si>
  <si>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</si>
  <si>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</si>
  <si>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</si>
  <si>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</si>
  <si>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</si>
  <si>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</si>
  <si>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reg 13</t>
  </si>
  <si>
    <t>reg 14</t>
  </si>
  <si>
    <t>reg 15</t>
  </si>
  <si>
    <t>reg 16</t>
  </si>
  <si>
    <t>reg 17</t>
  </si>
  <si>
    <t>reg 18</t>
  </si>
  <si>
    <t>reg 19</t>
  </si>
  <si>
    <t>reg 20</t>
  </si>
  <si>
    <t>reg 21</t>
  </si>
  <si>
    <t>reg 22</t>
  </si>
  <si>
    <t>reg 23</t>
  </si>
  <si>
    <t>reg 24</t>
  </si>
  <si>
    <t>Apr-Jun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</si>
</sst>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9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9" applyNumberFormat="0" applyFont="0" applyAlignment="0" applyProtection="0"/>
  </cellStyleXfs>
  <cellXfs count="10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/>
    <xf numFmtId="0" fontId="7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  <xf numFmtId="0" fontId="8" fillId="0" borderId="0" xfId="0" applyFont="1" applyFill="1"/>
    <xf numFmtId="3" fontId="7" fillId="0" borderId="0" xfId="0" applyNumberFormat="1" applyFont="1" applyBorder="1"/>
    <xf numFmtId="0" fontId="8" fillId="0" borderId="0" xfId="0" quotePrefix="1" applyNumberFormat="1" applyFont="1"/>
    <xf numFmtId="0" fontId="8" fillId="2" borderId="0" xfId="0" applyFont="1" applyFill="1"/>
    <xf numFmtId="0" fontId="8" fillId="0" borderId="0" xfId="1" applyFont="1"/>
    <xf numFmtId="0" fontId="8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6" xfId="0" applyFont="1" applyBorder="1"/>
    <xf numFmtId="0" fontId="8" fillId="0" borderId="0" xfId="0" applyFont="1" applyFill="1" applyBorder="1"/>
    <xf numFmtId="1" fontId="8" fillId="0" borderId="0" xfId="0" applyNumberFormat="1" applyFont="1"/>
    <xf numFmtId="10" fontId="4" fillId="0" borderId="0" xfId="2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10" fontId="9" fillId="0" borderId="0" xfId="2" applyNumberFormat="1" applyFont="1" applyFill="1" applyBorder="1"/>
    <xf numFmtId="10" fontId="7" fillId="0" borderId="0" xfId="2" applyNumberFormat="1" applyFont="1" applyFill="1" applyBorder="1"/>
    <xf numFmtId="10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/>
    <xf numFmtId="0" fontId="7" fillId="0" borderId="0" xfId="0" applyFont="1" applyAlignment="1"/>
    <xf numFmtId="3" fontId="8" fillId="0" borderId="0" xfId="0" applyNumberFormat="1" applyFont="1"/>
    <xf numFmtId="10" fontId="8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quotePrefix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7" fillId="3" borderId="0" xfId="0" applyFont="1" applyFill="1"/>
    <xf numFmtId="0" fontId="10" fillId="0" borderId="0" xfId="0" applyFont="1" applyAlignment="1"/>
    <xf numFmtId="1" fontId="8" fillId="0" borderId="0" xfId="0" applyNumberFormat="1" applyFont="1" applyFill="1"/>
    <xf numFmtId="10" fontId="8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7" fillId="0" borderId="1" xfId="0" applyNumberFormat="1" applyFont="1" applyFill="1" applyBorder="1"/>
    <xf numFmtId="0" fontId="17" fillId="4" borderId="1" xfId="3" applyBorder="1" applyAlignment="1">
      <alignment horizontal="center"/>
    </xf>
    <xf numFmtId="0" fontId="17" fillId="4" borderId="2" xfId="3" applyBorder="1" applyAlignment="1">
      <alignment horizontal="center"/>
    </xf>
    <xf numFmtId="3" fontId="8" fillId="0" borderId="1" xfId="0" applyNumberFormat="1" applyFont="1" applyFill="1" applyBorder="1"/>
    <xf numFmtId="3" fontId="7" fillId="0" borderId="3" xfId="0" applyNumberFormat="1" applyFont="1" applyFill="1" applyBorder="1"/>
    <xf numFmtId="3" fontId="7" fillId="0" borderId="1" xfId="0" applyNumberFormat="1" applyFont="1" applyFill="1" applyBorder="1"/>
    <xf numFmtId="164" fontId="8" fillId="0" borderId="5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17" fillId="4" borderId="1" xfId="3" applyBorder="1"/>
    <xf numFmtId="0" fontId="17" fillId="4" borderId="1" xfId="3" applyBorder="1" applyAlignment="1">
      <alignment horizontal="right"/>
    </xf>
    <xf numFmtId="0" fontId="17" fillId="4" borderId="3" xfId="3" applyBorder="1" applyAlignment="1">
      <alignment horizontal="center"/>
    </xf>
    <xf numFmtId="0" fontId="17" fillId="4" borderId="7" xfId="3" applyBorder="1" applyAlignment="1">
      <alignment horizontal="center"/>
    </xf>
    <xf numFmtId="0" fontId="17" fillId="4" borderId="8" xfId="3" applyBorder="1" applyAlignment="1">
      <alignment horizontal="center"/>
    </xf>
    <xf numFmtId="0" fontId="17" fillId="4" borderId="4" xfId="3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3" fontId="17" fillId="4" borderId="2" xfId="3" applyNumberFormat="1" applyBorder="1"/>
    <xf numFmtId="3" fontId="17" fillId="4" borderId="3" xfId="3" applyNumberFormat="1" applyBorder="1"/>
    <xf numFmtId="3" fontId="17" fillId="4" borderId="1" xfId="3" applyNumberFormat="1" applyBorder="1"/>
    <xf numFmtId="10" fontId="17" fillId="4" borderId="1" xfId="3" applyNumberFormat="1" applyBorder="1"/>
    <xf numFmtId="0" fontId="8" fillId="0" borderId="0" xfId="0" applyFont="1" applyBorder="1" applyAlignment="1">
      <alignment horizontal="left" vertical="center" wrapText="1"/>
    </xf>
    <xf numFmtId="0" fontId="8" fillId="5" borderId="9" xfId="4" applyFont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8" fillId="4" borderId="1" xfId="3" applyFont="1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5">
    <cellStyle name="Good" xfId="3" builtinId="26"/>
    <cellStyle name="Normal" xfId="0" builtinId="0"/>
    <cellStyle name="Normal 2" xfId="1"/>
    <cellStyle name="Note" xfId="4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
by Employer Size</a:t>
            </a:r>
          </a:p>
          <a:p>
            <a:pPr>
              <a:defRPr/>
            </a:pPr>
            <a:r>
              <a:rPr lang="en-US"/>
              <a:t>Apr-Jun 2018</a:t>
            </a:r>
          </a:p>
        </c:rich>
      </c:tx>
      <c:layout>
        <c:manualLayout>
          <c:xMode val="edge"/>
          <c:yMode val="edge"/>
          <c:x val="0.33032451785918066"/>
          <c:y val="3.8804604869935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5239857066058"/>
          <c:y val="0.18889920974034324"/>
          <c:w val="0.69525419376925712"/>
          <c:h val="0.66237744782809593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Summary!$C$6:$C$9</c:f>
              <c:numCache>
                <c:formatCode>#,##0</c:formatCode>
                <c:ptCount val="4"/>
                <c:pt idx="0">
                  <c:v>94585</c:v>
                </c:pt>
                <c:pt idx="1">
                  <c:v>82712</c:v>
                </c:pt>
                <c:pt idx="2">
                  <c:v>42780</c:v>
                </c:pt>
                <c:pt idx="3">
                  <c:v>12066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714253109664975E-3"/>
                  <c:y val="4.21662355726405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Summary!$E$6:$E$9</c:f>
              <c:numCache>
                <c:formatCode>#,##0</c:formatCode>
                <c:ptCount val="4"/>
                <c:pt idx="0">
                  <c:v>4180</c:v>
                </c:pt>
                <c:pt idx="1">
                  <c:v>4722</c:v>
                </c:pt>
                <c:pt idx="2">
                  <c:v>3793</c:v>
                </c:pt>
                <c:pt idx="3">
                  <c:v>2250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36158352"/>
        <c:axId val="536156392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4655369165810793E-3"/>
                  <c:y val="-3.961854133024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Summary!$G$6:$G$9</c:f>
              <c:numCache>
                <c:formatCode>0.00%</c:formatCode>
                <c:ptCount val="4"/>
                <c:pt idx="0">
                  <c:v>4.4193053866892214E-2</c:v>
                </c:pt>
                <c:pt idx="1">
                  <c:v>5.7089660508753262E-2</c:v>
                </c:pt>
                <c:pt idx="2">
                  <c:v>8.8662926601215525E-2</c:v>
                </c:pt>
                <c:pt idx="3">
                  <c:v>0.18647439085032322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100416"/>
        <c:axId val="525103552"/>
      </c:lineChart>
      <c:catAx>
        <c:axId val="536158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Employer Size</a:t>
                </a:r>
              </a:p>
            </c:rich>
          </c:tx>
          <c:layout>
            <c:manualLayout>
              <c:xMode val="edge"/>
              <c:yMode val="edge"/>
              <c:x val="0.78610806801323752"/>
              <c:y val="0.9122742234353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156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6156392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158352"/>
        <c:crosses val="autoZero"/>
        <c:crossBetween val="between"/>
        <c:majorUnit val="20000"/>
      </c:valAx>
      <c:catAx>
        <c:axId val="525100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25103552"/>
        <c:crosses val="autoZero"/>
        <c:auto val="0"/>
        <c:lblAlgn val="ctr"/>
        <c:lblOffset val="100"/>
        <c:noMultiLvlLbl val="0"/>
      </c:catAx>
      <c:valAx>
        <c:axId val="525103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94899406595914659"/>
              <c:y val="0.39627701982796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0041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175054205181"/>
          <c:y val="0.91650685225145401"/>
          <c:w val="0.41761012210430221"/>
          <c:h val="4.961534980541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Rates
by Quarter for last 3 years</a:t>
            </a:r>
          </a:p>
        </c:rich>
      </c:tx>
      <c:layout>
        <c:manualLayout>
          <c:xMode val="edge"/>
          <c:yMode val="edge"/>
          <c:x val="0.31386670611893763"/>
          <c:y val="3.174610807236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00751898229868E-2"/>
          <c:y val="0.17345274588768009"/>
          <c:w val="0.93344151575448553"/>
          <c:h val="0.6438742380523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Rate'!$F$29</c:f>
              <c:strCache>
                <c:ptCount val="1"/>
                <c:pt idx="0">
                  <c:v>Qtrly Rate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'Yearly Rate'!#REF!</c:f>
            </c:multiLvlStrRef>
          </c:cat>
          <c:val>
            <c:numRef>
              <c:f>'Yearly Rate'!$F$30:$F$41</c:f>
              <c:numCache>
                <c:formatCode>0.00%</c:formatCode>
                <c:ptCount val="12"/>
                <c:pt idx="0">
                  <c:v>7.4007635343360467E-2</c:v>
                </c:pt>
                <c:pt idx="1">
                  <c:v>6.4196058231897418E-2</c:v>
                </c:pt>
                <c:pt idx="2">
                  <c:v>6.5790355513656251E-2</c:v>
                </c:pt>
                <c:pt idx="3">
                  <c:v>9.610540419830281E-2</c:v>
                </c:pt>
                <c:pt idx="4">
                  <c:v>6.967886050433629E-2</c:v>
                </c:pt>
                <c:pt idx="5">
                  <c:v>6.5563549372753119E-2</c:v>
                </c:pt>
                <c:pt idx="6">
                  <c:v>6.4998208934359633E-2</c:v>
                </c:pt>
                <c:pt idx="7">
                  <c:v>6.4031858731676647E-2</c:v>
                </c:pt>
                <c:pt idx="8">
                  <c:v>5.9206371246970924E-2</c:v>
                </c:pt>
                <c:pt idx="9">
                  <c:v>6.4809972105997204E-2</c:v>
                </c:pt>
                <c:pt idx="10">
                  <c:v>6.3306387427347149E-2</c:v>
                </c:pt>
                <c:pt idx="11">
                  <c:v>6.4378421920971124E-2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25101200"/>
        <c:axId val="525101592"/>
      </c:barChart>
      <c:lineChart>
        <c:grouping val="standard"/>
        <c:varyColors val="0"/>
        <c:ser>
          <c:idx val="1"/>
          <c:order val="1"/>
          <c:tx>
            <c:strRef>
              <c:f>'Yearly Rate'!$L$29</c:f>
              <c:strCache>
                <c:ptCount val="1"/>
                <c:pt idx="0">
                  <c:v>Yearly Rate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'Yearly Rate'!$D$30:$D$41</c:f>
              <c:strCache>
                <c:ptCount val="12"/>
                <c:pt idx="0">
                  <c:v>Jul-Sep 2015</c:v>
                </c:pt>
                <c:pt idx="1">
                  <c:v>Oct-Dec 2015</c:v>
                </c:pt>
                <c:pt idx="2">
                  <c:v>Jan-Mar 2016</c:v>
                </c:pt>
                <c:pt idx="3">
                  <c:v>Apr-Jun 2016</c:v>
                </c:pt>
                <c:pt idx="4">
                  <c:v>Jul-Sep 2016</c:v>
                </c:pt>
                <c:pt idx="5">
                  <c:v>Oct-Dec 2016</c:v>
                </c:pt>
                <c:pt idx="6">
                  <c:v>Jan-Mar 2017</c:v>
                </c:pt>
                <c:pt idx="7">
                  <c:v>Apr-Jun 2017</c:v>
                </c:pt>
                <c:pt idx="8">
                  <c:v>Jul-Sep 2017</c:v>
                </c:pt>
                <c:pt idx="9">
                  <c:v>Oct-Dec 2017</c:v>
                </c:pt>
                <c:pt idx="10">
                  <c:v>Jan-Mar 2018</c:v>
                </c:pt>
                <c:pt idx="11">
                  <c:v>Apr-Jun 2018</c:v>
                </c:pt>
              </c:strCache>
            </c:strRef>
          </c:cat>
          <c:val>
            <c:numRef>
              <c:f>'Yearly Rate'!$L$30:$L$41</c:f>
              <c:numCache>
                <c:formatCode>0.00%</c:formatCode>
                <c:ptCount val="12"/>
                <c:pt idx="0">
                  <c:v>7.4007635343360467E-2</c:v>
                </c:pt>
                <c:pt idx="1">
                  <c:v>6.9058103808247409E-2</c:v>
                </c:pt>
                <c:pt idx="2">
                  <c:v>6.7954219235105626E-2</c:v>
                </c:pt>
                <c:pt idx="3">
                  <c:v>7.5064668130935902E-2</c:v>
                </c:pt>
                <c:pt idx="4">
                  <c:v>7.3975413524361489E-2</c:v>
                </c:pt>
                <c:pt idx="5">
                  <c:v>7.2552935818988182E-2</c:v>
                </c:pt>
                <c:pt idx="6">
                  <c:v>7.1448774486174219E-2</c:v>
                </c:pt>
                <c:pt idx="7">
                  <c:v>7.0502636955703149E-2</c:v>
                </c:pt>
                <c:pt idx="8">
                  <c:v>6.9253234448267406E-2</c:v>
                </c:pt>
                <c:pt idx="9">
                  <c:v>6.8799725971943268E-2</c:v>
                </c:pt>
                <c:pt idx="10">
                  <c:v>6.8284936296205509E-2</c:v>
                </c:pt>
                <c:pt idx="11">
                  <c:v>6.7950609928962971E-2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101200"/>
        <c:axId val="525101592"/>
      </c:lineChart>
      <c:catAx>
        <c:axId val="52510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01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5101592"/>
        <c:scaling>
          <c:orientation val="minMax"/>
          <c:max val="0.13"/>
          <c:min val="1.0000000000000005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01200"/>
        <c:crosses val="autoZero"/>
        <c:crossBetween val="between"/>
        <c:majorUnit val="2.0000000000000011E-2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578659475485"/>
          <c:y val="0.92746460900087668"/>
          <c:w val="0.28294896795420543"/>
          <c:h val="5.050086897561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25102376"/>
        <c:axId val="52510276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5103944"/>
        <c:axId val="760909056"/>
      </c:lineChart>
      <c:catAx>
        <c:axId val="525102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102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5102768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102376"/>
        <c:crosses val="autoZero"/>
        <c:crossBetween val="between"/>
      </c:valAx>
      <c:catAx>
        <c:axId val="525103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60909056"/>
        <c:crosses val="autoZero"/>
        <c:auto val="0"/>
        <c:lblAlgn val="ctr"/>
        <c:lblOffset val="100"/>
        <c:noMultiLvlLbl val="0"/>
      </c:catAx>
      <c:valAx>
        <c:axId val="76090905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10394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(5-9 employees)
Apr-Jun 2018</a:t>
            </a:r>
          </a:p>
        </c:rich>
      </c:tx>
      <c:layout>
        <c:manualLayout>
          <c:xMode val="edge"/>
          <c:yMode val="edge"/>
          <c:x val="0.27027701988755237"/>
          <c:y val="4.2509886264216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017897693349"/>
          <c:y val="0.14550352804734573"/>
          <c:w val="0.87470862061526089"/>
          <c:h val="0.65157248925761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'5-9'!$A$9:$B$32</c:f>
              <c:multiLvlStrCache>
                <c:ptCount val="24"/>
                <c:lvl>
                  <c:pt idx="0">
                    <c:v>19</c:v>
                  </c:pt>
                  <c:pt idx="1">
                    <c:v>13</c:v>
                  </c:pt>
                  <c:pt idx="2">
                    <c:v>05</c:v>
                  </c:pt>
                  <c:pt idx="3">
                    <c:v>04</c:v>
                  </c:pt>
                  <c:pt idx="4">
                    <c:v>23</c:v>
                  </c:pt>
                  <c:pt idx="5">
                    <c:v>09</c:v>
                  </c:pt>
                  <c:pt idx="6">
                    <c:v>02</c:v>
                  </c:pt>
                  <c:pt idx="7">
                    <c:v>03</c:v>
                  </c:pt>
                  <c:pt idx="8">
                    <c:v>12</c:v>
                  </c:pt>
                  <c:pt idx="9">
                    <c:v>07</c:v>
                  </c:pt>
                  <c:pt idx="10">
                    <c:v>22</c:v>
                  </c:pt>
                  <c:pt idx="11">
                    <c:v>06</c:v>
                  </c:pt>
                  <c:pt idx="12">
                    <c:v>01</c:v>
                  </c:pt>
                  <c:pt idx="13">
                    <c:v>10</c:v>
                  </c:pt>
                  <c:pt idx="14">
                    <c:v>16</c:v>
                  </c:pt>
                  <c:pt idx="15">
                    <c:v>11</c:v>
                  </c:pt>
                  <c:pt idx="16">
                    <c:v>17</c:v>
                  </c:pt>
                  <c:pt idx="17">
                    <c:v>20</c:v>
                  </c:pt>
                  <c:pt idx="18">
                    <c:v>21</c:v>
                  </c:pt>
                  <c:pt idx="19">
                    <c:v>18</c:v>
                  </c:pt>
                  <c:pt idx="20">
                    <c:v>08</c:v>
                  </c:pt>
                  <c:pt idx="21">
                    <c:v>14</c:v>
                  </c:pt>
                  <c:pt idx="22">
                    <c:v>15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'5-9'!$C$9:$C$32</c:f>
              <c:numCache>
                <c:formatCode>0.00%</c:formatCode>
                <c:ptCount val="24"/>
                <c:pt idx="0">
                  <c:v>0.13118279569892474</c:v>
                </c:pt>
                <c:pt idx="1">
                  <c:v>0.10453497309761722</c:v>
                </c:pt>
                <c:pt idx="2">
                  <c:v>8.9743589743589744E-2</c:v>
                </c:pt>
                <c:pt idx="3">
                  <c:v>8.2006369426751588E-2</c:v>
                </c:pt>
                <c:pt idx="4">
                  <c:v>7.435408103347034E-2</c:v>
                </c:pt>
                <c:pt idx="5">
                  <c:v>6.2874251497005984E-2</c:v>
                </c:pt>
                <c:pt idx="6">
                  <c:v>6.1862244897959183E-2</c:v>
                </c:pt>
                <c:pt idx="7">
                  <c:v>5.8685446009389672E-2</c:v>
                </c:pt>
                <c:pt idx="8">
                  <c:v>5.623471882640587E-2</c:v>
                </c:pt>
                <c:pt idx="9">
                  <c:v>5.4325955734406441E-2</c:v>
                </c:pt>
                <c:pt idx="10">
                  <c:v>5.2404228714334429E-2</c:v>
                </c:pt>
                <c:pt idx="11">
                  <c:v>5.1918735891647853E-2</c:v>
                </c:pt>
                <c:pt idx="12">
                  <c:v>5.1521099116781155E-2</c:v>
                </c:pt>
                <c:pt idx="13">
                  <c:v>4.641544117647059E-2</c:v>
                </c:pt>
                <c:pt idx="14">
                  <c:v>3.7499999999999999E-2</c:v>
                </c:pt>
                <c:pt idx="15">
                  <c:v>3.3595425303788423E-2</c:v>
                </c:pt>
                <c:pt idx="16">
                  <c:v>2.7329749103942653E-2</c:v>
                </c:pt>
                <c:pt idx="17">
                  <c:v>2.5466284074605453E-2</c:v>
                </c:pt>
                <c:pt idx="18">
                  <c:v>2.2929592662530349E-2</c:v>
                </c:pt>
                <c:pt idx="19">
                  <c:v>1.9817073170731708E-2</c:v>
                </c:pt>
                <c:pt idx="20">
                  <c:v>1.9599365902867847E-2</c:v>
                </c:pt>
                <c:pt idx="21">
                  <c:v>1.868399675060926E-2</c:v>
                </c:pt>
                <c:pt idx="22">
                  <c:v>1.4911014911014911E-2</c:v>
                </c:pt>
                <c:pt idx="23">
                  <c:v>1.4366498548066636E-2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760905920"/>
        <c:axId val="760907096"/>
      </c:barChart>
      <c:catAx>
        <c:axId val="760905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40333780541526643"/>
              <c:y val="0.9221693191045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907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6090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0407720412261063E-2"/>
              <c:y val="0.38980384951881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90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(10-25 employees)</a:t>
            </a:r>
          </a:p>
          <a:p>
            <a:pPr>
              <a:defRPr/>
            </a:pPr>
            <a:r>
              <a:rPr lang="en-US"/>
              <a:t>Apr-Jun 2018</a:t>
            </a:r>
          </a:p>
        </c:rich>
      </c:tx>
      <c:layout>
        <c:manualLayout>
          <c:xMode val="edge"/>
          <c:yMode val="edge"/>
          <c:x val="0.24711204779699933"/>
          <c:y val="3.73381707920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6834746618213"/>
          <c:y val="0.13833361814748116"/>
          <c:w val="0.86006194355175403"/>
          <c:h val="0.6721375520881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'10-25'!$A$9:$B$32</c:f>
              <c:multiLvlStrCache>
                <c:ptCount val="24"/>
                <c:lvl>
                  <c:pt idx="0">
                    <c:v>19</c:v>
                  </c:pt>
                  <c:pt idx="1">
                    <c:v>07</c:v>
                  </c:pt>
                  <c:pt idx="2">
                    <c:v>13</c:v>
                  </c:pt>
                  <c:pt idx="3">
                    <c:v>05</c:v>
                  </c:pt>
                  <c:pt idx="4">
                    <c:v>03</c:v>
                  </c:pt>
                  <c:pt idx="5">
                    <c:v>09</c:v>
                  </c:pt>
                  <c:pt idx="6">
                    <c:v>23</c:v>
                  </c:pt>
                  <c:pt idx="7">
                    <c:v>04</c:v>
                  </c:pt>
                  <c:pt idx="8">
                    <c:v>02</c:v>
                  </c:pt>
                  <c:pt idx="9">
                    <c:v>01</c:v>
                  </c:pt>
                  <c:pt idx="10">
                    <c:v>10</c:v>
                  </c:pt>
                  <c:pt idx="11">
                    <c:v>22</c:v>
                  </c:pt>
                  <c:pt idx="12">
                    <c:v>06</c:v>
                  </c:pt>
                  <c:pt idx="13">
                    <c:v>12</c:v>
                  </c:pt>
                  <c:pt idx="14">
                    <c:v>17</c:v>
                  </c:pt>
                  <c:pt idx="15">
                    <c:v>16</c:v>
                  </c:pt>
                  <c:pt idx="16">
                    <c:v>20</c:v>
                  </c:pt>
                  <c:pt idx="17">
                    <c:v>11</c:v>
                  </c:pt>
                  <c:pt idx="18">
                    <c:v>08</c:v>
                  </c:pt>
                  <c:pt idx="19">
                    <c:v>18</c:v>
                  </c:pt>
                  <c:pt idx="20">
                    <c:v>21</c:v>
                  </c:pt>
                  <c:pt idx="21">
                    <c:v>15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'10-25'!$C$9:$C$32</c:f>
              <c:numCache>
                <c:formatCode>0.00%</c:formatCode>
                <c:ptCount val="24"/>
                <c:pt idx="0">
                  <c:v>0.18687589158345222</c:v>
                </c:pt>
                <c:pt idx="1">
                  <c:v>0.12878787878787878</c:v>
                </c:pt>
                <c:pt idx="2">
                  <c:v>0.12353998203054807</c:v>
                </c:pt>
                <c:pt idx="3">
                  <c:v>0.12207463630613535</c:v>
                </c:pt>
                <c:pt idx="4">
                  <c:v>0.11144578313253012</c:v>
                </c:pt>
                <c:pt idx="5">
                  <c:v>0.10229132569558101</c:v>
                </c:pt>
                <c:pt idx="6">
                  <c:v>9.8917232519728393E-2</c:v>
                </c:pt>
                <c:pt idx="7">
                  <c:v>9.5106186518928895E-2</c:v>
                </c:pt>
                <c:pt idx="8">
                  <c:v>8.9136490250696379E-2</c:v>
                </c:pt>
                <c:pt idx="9">
                  <c:v>7.7384196185286108E-2</c:v>
                </c:pt>
                <c:pt idx="10">
                  <c:v>7.1388733965421086E-2</c:v>
                </c:pt>
                <c:pt idx="11">
                  <c:v>6.860054880439044E-2</c:v>
                </c:pt>
                <c:pt idx="12">
                  <c:v>6.6265060240963861E-2</c:v>
                </c:pt>
                <c:pt idx="13">
                  <c:v>6.0262008733624452E-2</c:v>
                </c:pt>
                <c:pt idx="14">
                  <c:v>4.8316251830161056E-2</c:v>
                </c:pt>
                <c:pt idx="15">
                  <c:v>4.5522761380690342E-2</c:v>
                </c:pt>
                <c:pt idx="16">
                  <c:v>4.3817787418655101E-2</c:v>
                </c:pt>
                <c:pt idx="17">
                  <c:v>4.2253521126760563E-2</c:v>
                </c:pt>
                <c:pt idx="18">
                  <c:v>2.8588445503275758E-2</c:v>
                </c:pt>
                <c:pt idx="19">
                  <c:v>2.7232796486090775E-2</c:v>
                </c:pt>
                <c:pt idx="20">
                  <c:v>2.5314465408805033E-2</c:v>
                </c:pt>
                <c:pt idx="21">
                  <c:v>2.2806147744174516E-2</c:v>
                </c:pt>
                <c:pt idx="22">
                  <c:v>2.0309130122214233E-2</c:v>
                </c:pt>
                <c:pt idx="23">
                  <c:v>1.8863419293218719E-2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757792232"/>
        <c:axId val="757792624"/>
      </c:barChart>
      <c:catAx>
        <c:axId val="757792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6188312892115254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7926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57792624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692080557238037E-2"/>
              <c:y val="0.3643735184187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79223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(26-99 employees)
Apr-Jun 2018</a:t>
            </a:r>
          </a:p>
        </c:rich>
      </c:tx>
      <c:layout>
        <c:manualLayout>
          <c:xMode val="edge"/>
          <c:yMode val="edge"/>
          <c:x val="0.25208628803056421"/>
          <c:y val="3.721653324219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0778549131062"/>
          <c:y val="0.14501141447469318"/>
          <c:w val="0.8567429380733349"/>
          <c:h val="0.6565560273246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'26-99'!$A$9:$B$32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13</c:v>
                  </c:pt>
                  <c:pt idx="3">
                    <c:v>04</c:v>
                  </c:pt>
                  <c:pt idx="4">
                    <c:v>05</c:v>
                  </c:pt>
                  <c:pt idx="5">
                    <c:v>23</c:v>
                  </c:pt>
                  <c:pt idx="6">
                    <c:v>02</c:v>
                  </c:pt>
                  <c:pt idx="7">
                    <c:v>06</c:v>
                  </c:pt>
                  <c:pt idx="8">
                    <c:v>09</c:v>
                  </c:pt>
                  <c:pt idx="9">
                    <c:v>10</c:v>
                  </c:pt>
                  <c:pt idx="10">
                    <c:v>07</c:v>
                  </c:pt>
                  <c:pt idx="11">
                    <c:v>22</c:v>
                  </c:pt>
                  <c:pt idx="12">
                    <c:v>01</c:v>
                  </c:pt>
                  <c:pt idx="13">
                    <c:v>12</c:v>
                  </c:pt>
                  <c:pt idx="14">
                    <c:v>20</c:v>
                  </c:pt>
                  <c:pt idx="15">
                    <c:v>11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21</c:v>
                  </c:pt>
                  <c:pt idx="19">
                    <c:v>08</c:v>
                  </c:pt>
                  <c:pt idx="20">
                    <c:v>24</c:v>
                  </c:pt>
                  <c:pt idx="21">
                    <c:v>18</c:v>
                  </c:pt>
                  <c:pt idx="22">
                    <c:v>14</c:v>
                  </c:pt>
                  <c:pt idx="23">
                    <c:v>15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'26-99'!$C$9:$C$32</c:f>
              <c:numCache>
                <c:formatCode>0.00%</c:formatCode>
                <c:ptCount val="24"/>
                <c:pt idx="0">
                  <c:v>0.27392739273927391</c:v>
                </c:pt>
                <c:pt idx="1">
                  <c:v>0.1951219512195122</c:v>
                </c:pt>
                <c:pt idx="2">
                  <c:v>0.17971530249110321</c:v>
                </c:pt>
                <c:pt idx="3">
                  <c:v>0.1588447653429603</c:v>
                </c:pt>
                <c:pt idx="4">
                  <c:v>0.15829694323144106</c:v>
                </c:pt>
                <c:pt idx="5">
                  <c:v>0.15657731226699806</c:v>
                </c:pt>
                <c:pt idx="6">
                  <c:v>0.13876967095851217</c:v>
                </c:pt>
                <c:pt idx="7">
                  <c:v>0.13725490196078433</c:v>
                </c:pt>
                <c:pt idx="8">
                  <c:v>0.12713178294573643</c:v>
                </c:pt>
                <c:pt idx="9">
                  <c:v>0.125</c:v>
                </c:pt>
                <c:pt idx="10">
                  <c:v>0.1242603550295858</c:v>
                </c:pt>
                <c:pt idx="11">
                  <c:v>9.7402597402597407E-2</c:v>
                </c:pt>
                <c:pt idx="12">
                  <c:v>9.7000000000000003E-2</c:v>
                </c:pt>
                <c:pt idx="13">
                  <c:v>8.7598590367511331E-2</c:v>
                </c:pt>
                <c:pt idx="14">
                  <c:v>8.7071240105540904E-2</c:v>
                </c:pt>
                <c:pt idx="15">
                  <c:v>8.2846003898635473E-2</c:v>
                </c:pt>
                <c:pt idx="16">
                  <c:v>7.7595628415300544E-2</c:v>
                </c:pt>
                <c:pt idx="17">
                  <c:v>6.8544600938967137E-2</c:v>
                </c:pt>
                <c:pt idx="18">
                  <c:v>5.1440966842268364E-2</c:v>
                </c:pt>
                <c:pt idx="19">
                  <c:v>4.502923976608187E-2</c:v>
                </c:pt>
                <c:pt idx="20">
                  <c:v>4.2648709315375982E-2</c:v>
                </c:pt>
                <c:pt idx="21">
                  <c:v>4.0095751047277077E-2</c:v>
                </c:pt>
                <c:pt idx="22">
                  <c:v>3.9341262580054895E-2</c:v>
                </c:pt>
                <c:pt idx="23">
                  <c:v>3.6287923854848303E-2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757791056"/>
        <c:axId val="757793408"/>
      </c:barChart>
      <c:catAx>
        <c:axId val="757791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633572412359349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793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57793408"/>
        <c:scaling>
          <c:orientation val="minMax"/>
          <c:max val="0.24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9135815123701255E-2"/>
              <c:y val="0.359921654200570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791056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(100+ employees)
Apr-Jun 2018</a:t>
            </a:r>
          </a:p>
        </c:rich>
      </c:tx>
      <c:layout>
        <c:manualLayout>
          <c:xMode val="edge"/>
          <c:yMode val="edge"/>
          <c:x val="0.24012878215876809"/>
          <c:y val="3.044497344808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24803966751975"/>
          <c:y val="0.14213130335452254"/>
          <c:w val="0.86149223875035541"/>
          <c:h val="0.6674659272242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'100+'!$A$9:$B$32</c:f>
              <c:multiLvlStrCache>
                <c:ptCount val="24"/>
                <c:lvl>
                  <c:pt idx="0">
                    <c:v>03</c:v>
                  </c:pt>
                  <c:pt idx="1">
                    <c:v>07</c:v>
                  </c:pt>
                  <c:pt idx="2">
                    <c:v>19</c:v>
                  </c:pt>
                  <c:pt idx="3">
                    <c:v>06</c:v>
                  </c:pt>
                  <c:pt idx="4">
                    <c:v>13</c:v>
                  </c:pt>
                  <c:pt idx="5">
                    <c:v>10</c:v>
                  </c:pt>
                  <c:pt idx="6">
                    <c:v>04</c:v>
                  </c:pt>
                  <c:pt idx="7">
                    <c:v>09</c:v>
                  </c:pt>
                  <c:pt idx="8">
                    <c:v>05</c:v>
                  </c:pt>
                  <c:pt idx="9">
                    <c:v>02</c:v>
                  </c:pt>
                  <c:pt idx="10">
                    <c:v>23</c:v>
                  </c:pt>
                  <c:pt idx="11">
                    <c:v>01</c:v>
                  </c:pt>
                  <c:pt idx="12">
                    <c:v>17</c:v>
                  </c:pt>
                  <c:pt idx="13">
                    <c:v>17</c:v>
                  </c:pt>
                  <c:pt idx="14">
                    <c:v>20</c:v>
                  </c:pt>
                  <c:pt idx="15">
                    <c:v>22</c:v>
                  </c:pt>
                  <c:pt idx="16">
                    <c:v>12</c:v>
                  </c:pt>
                  <c:pt idx="17">
                    <c:v>18</c:v>
                  </c:pt>
                  <c:pt idx="18">
                    <c:v>16</c:v>
                  </c:pt>
                  <c:pt idx="19">
                    <c:v>08</c:v>
                  </c:pt>
                  <c:pt idx="20">
                    <c:v>21</c:v>
                  </c:pt>
                  <c:pt idx="21">
                    <c:v>14</c:v>
                  </c:pt>
                  <c:pt idx="22">
                    <c:v>24</c:v>
                  </c:pt>
                  <c:pt idx="23">
                    <c:v>15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'100+'!$C$9:$C$32</c:f>
              <c:numCache>
                <c:formatCode>0.00%</c:formatCode>
                <c:ptCount val="24"/>
                <c:pt idx="0">
                  <c:v>0.40384615384615385</c:v>
                </c:pt>
                <c:pt idx="1">
                  <c:v>0.37777777777777777</c:v>
                </c:pt>
                <c:pt idx="2">
                  <c:v>0.34210526315789475</c:v>
                </c:pt>
                <c:pt idx="3">
                  <c:v>0.34090909090909088</c:v>
                </c:pt>
                <c:pt idx="4">
                  <c:v>0.31907894736842107</c:v>
                </c:pt>
                <c:pt idx="5">
                  <c:v>0.31720430107526881</c:v>
                </c:pt>
                <c:pt idx="6">
                  <c:v>0.31297709923664124</c:v>
                </c:pt>
                <c:pt idx="7">
                  <c:v>0.30909090909090908</c:v>
                </c:pt>
                <c:pt idx="8">
                  <c:v>0.30384615384615382</c:v>
                </c:pt>
                <c:pt idx="9">
                  <c:v>0.29801324503311261</c:v>
                </c:pt>
                <c:pt idx="10">
                  <c:v>0.25626911314984707</c:v>
                </c:pt>
                <c:pt idx="11">
                  <c:v>0.25</c:v>
                </c:pt>
                <c:pt idx="12">
                  <c:v>0.21864951768488747</c:v>
                </c:pt>
                <c:pt idx="13">
                  <c:v>0.21864951768488747</c:v>
                </c:pt>
                <c:pt idx="14">
                  <c:v>0.19379844961240311</c:v>
                </c:pt>
                <c:pt idx="15">
                  <c:v>0.18819776714513556</c:v>
                </c:pt>
                <c:pt idx="16">
                  <c:v>0.18412526997840173</c:v>
                </c:pt>
                <c:pt idx="17">
                  <c:v>0.1650485436893204</c:v>
                </c:pt>
                <c:pt idx="18">
                  <c:v>0.1542056074766355</c:v>
                </c:pt>
                <c:pt idx="19">
                  <c:v>0.13365853658536586</c:v>
                </c:pt>
                <c:pt idx="20">
                  <c:v>0.12282734646581692</c:v>
                </c:pt>
                <c:pt idx="21">
                  <c:v>0.11437403400309119</c:v>
                </c:pt>
                <c:pt idx="22">
                  <c:v>9.1362126245847178E-2</c:v>
                </c:pt>
                <c:pt idx="23">
                  <c:v>8.8319088319088315E-2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757793016"/>
        <c:axId val="757791448"/>
      </c:barChart>
      <c:catAx>
        <c:axId val="757793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767708363976297"/>
              <c:y val="0.9285996808538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791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5779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7852214301356785E-2"/>
              <c:y val="0.39176672683356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793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(&lt;5 employees)
Apr-Jun 2018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473647315824"/>
          <c:y val="0.13009276177706502"/>
          <c:w val="0.85958650820821314"/>
          <c:h val="0.695192249549774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'0-4'!$A$9:$B$32</c:f>
              <c:multiLvlStrCache>
                <c:ptCount val="24"/>
                <c:lvl>
                  <c:pt idx="0">
                    <c:v>19</c:v>
                  </c:pt>
                  <c:pt idx="1">
                    <c:v>09</c:v>
                  </c:pt>
                  <c:pt idx="2">
                    <c:v>05</c:v>
                  </c:pt>
                  <c:pt idx="3">
                    <c:v>23</c:v>
                  </c:pt>
                  <c:pt idx="4">
                    <c:v>07</c:v>
                  </c:pt>
                  <c:pt idx="5">
                    <c:v>13</c:v>
                  </c:pt>
                  <c:pt idx="6">
                    <c:v>04</c:v>
                  </c:pt>
                  <c:pt idx="7">
                    <c:v>22</c:v>
                  </c:pt>
                  <c:pt idx="8">
                    <c:v>03</c:v>
                  </c:pt>
                  <c:pt idx="9">
                    <c:v>12</c:v>
                  </c:pt>
                  <c:pt idx="10">
                    <c:v>10</c:v>
                  </c:pt>
                  <c:pt idx="11">
                    <c:v>02</c:v>
                  </c:pt>
                  <c:pt idx="12">
                    <c:v>06</c:v>
                  </c:pt>
                  <c:pt idx="13">
                    <c:v>01</c:v>
                  </c:pt>
                  <c:pt idx="14">
                    <c:v>08</c:v>
                  </c:pt>
                  <c:pt idx="15">
                    <c:v>17</c:v>
                  </c:pt>
                  <c:pt idx="16">
                    <c:v>11</c:v>
                  </c:pt>
                  <c:pt idx="17">
                    <c:v>16</c:v>
                  </c:pt>
                  <c:pt idx="18">
                    <c:v>21</c:v>
                  </c:pt>
                  <c:pt idx="19">
                    <c:v>20</c:v>
                  </c:pt>
                  <c:pt idx="20">
                    <c:v>18</c:v>
                  </c:pt>
                  <c:pt idx="21">
                    <c:v>15</c:v>
                  </c:pt>
                  <c:pt idx="22">
                    <c:v>14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'0-4'!$C$9:$C$32</c:f>
              <c:numCache>
                <c:formatCode>0.00%</c:formatCode>
                <c:ptCount val="24"/>
                <c:pt idx="0">
                  <c:v>7.2412436048799683E-2</c:v>
                </c:pt>
                <c:pt idx="1">
                  <c:v>5.512351326623971E-2</c:v>
                </c:pt>
                <c:pt idx="2">
                  <c:v>5.4682040531097133E-2</c:v>
                </c:pt>
                <c:pt idx="3">
                  <c:v>5.2255933721450966E-2</c:v>
                </c:pt>
                <c:pt idx="4">
                  <c:v>4.8917401764234161E-2</c:v>
                </c:pt>
                <c:pt idx="5">
                  <c:v>4.6523622859500721E-2</c:v>
                </c:pt>
                <c:pt idx="6">
                  <c:v>4.1814946619217079E-2</c:v>
                </c:pt>
                <c:pt idx="7">
                  <c:v>3.3755274261603373E-2</c:v>
                </c:pt>
                <c:pt idx="8">
                  <c:v>3.0795551753635585E-2</c:v>
                </c:pt>
                <c:pt idx="9">
                  <c:v>2.9044117647058824E-2</c:v>
                </c:pt>
                <c:pt idx="10">
                  <c:v>2.6984126984126985E-2</c:v>
                </c:pt>
                <c:pt idx="11">
                  <c:v>2.6587887740029542E-2</c:v>
                </c:pt>
                <c:pt idx="12">
                  <c:v>2.5384615384615384E-2</c:v>
                </c:pt>
                <c:pt idx="13">
                  <c:v>2.2618864440683183E-2</c:v>
                </c:pt>
                <c:pt idx="14">
                  <c:v>1.7346528868275937E-2</c:v>
                </c:pt>
                <c:pt idx="15">
                  <c:v>1.6898864809081527E-2</c:v>
                </c:pt>
                <c:pt idx="16">
                  <c:v>1.5611774663782564E-2</c:v>
                </c:pt>
                <c:pt idx="17">
                  <c:v>1.3254310344827587E-2</c:v>
                </c:pt>
                <c:pt idx="18">
                  <c:v>1.2168454631987857E-2</c:v>
                </c:pt>
                <c:pt idx="19">
                  <c:v>1.2122797837083551E-2</c:v>
                </c:pt>
                <c:pt idx="20">
                  <c:v>1.1709868121873579E-2</c:v>
                </c:pt>
                <c:pt idx="21">
                  <c:v>1.1338558709382848E-2</c:v>
                </c:pt>
                <c:pt idx="22">
                  <c:v>1.0128827483196415E-2</c:v>
                </c:pt>
                <c:pt idx="23">
                  <c:v>6.8600402654537323E-3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760907880"/>
        <c:axId val="526768560"/>
      </c:barChart>
      <c:catAx>
        <c:axId val="760907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7290673448427641"/>
              <c:y val="0.93406824146981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68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6768560"/>
        <c:scaling>
          <c:orientation val="minMax"/>
          <c:max val="9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79121631535189E-2"/>
              <c:y val="0.36320797129073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907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9</xdr:col>
      <xdr:colOff>552450</xdr:colOff>
      <xdr:row>33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15</xdr:col>
      <xdr:colOff>495301</xdr:colOff>
      <xdr:row>25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</xdr:rowOff>
    </xdr:from>
    <xdr:to>
      <xdr:col>17</xdr:col>
      <xdr:colOff>514350</xdr:colOff>
      <xdr:row>32</xdr:row>
      <xdr:rowOff>1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</xdr:rowOff>
    </xdr:from>
    <xdr:to>
      <xdr:col>17</xdr:col>
      <xdr:colOff>476250</xdr:colOff>
      <xdr:row>32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19050</xdr:rowOff>
    </xdr:from>
    <xdr:to>
      <xdr:col>17</xdr:col>
      <xdr:colOff>485775</xdr:colOff>
      <xdr:row>32</xdr:row>
      <xdr:rowOff>9525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7</xdr:row>
      <xdr:rowOff>0</xdr:rowOff>
    </xdr:from>
    <xdr:to>
      <xdr:col>17</xdr:col>
      <xdr:colOff>466725</xdr:colOff>
      <xdr:row>32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7</xdr:row>
      <xdr:rowOff>19050</xdr:rowOff>
    </xdr:from>
    <xdr:to>
      <xdr:col>17</xdr:col>
      <xdr:colOff>495301</xdr:colOff>
      <xdr:row>32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Q14" sqref="Q14"/>
    </sheetView>
  </sheetViews>
  <sheetFormatPr defaultRowHeight="15" x14ac:dyDescent="0.25"/>
  <cols>
    <col min="1" max="1" width="5.85546875" style="3" customWidth="1"/>
    <col min="2" max="16384" width="9.140625" style="3"/>
  </cols>
  <sheetData>
    <row r="1" spans="1:9" ht="21" x14ac:dyDescent="0.35">
      <c r="A1" s="67" t="s">
        <v>52</v>
      </c>
    </row>
    <row r="2" spans="1:9" ht="20.100000000000001" customHeight="1" x14ac:dyDescent="0.3">
      <c r="A2" s="68"/>
    </row>
    <row r="3" spans="1:9" ht="20.100000000000001" customHeight="1" x14ac:dyDescent="0.25"/>
    <row r="4" spans="1:9" ht="20.100000000000001" customHeight="1" x14ac:dyDescent="0.25">
      <c r="A4" s="95" t="s">
        <v>82</v>
      </c>
      <c r="B4" s="95"/>
      <c r="C4" s="95"/>
      <c r="D4" s="95"/>
      <c r="E4" s="95"/>
      <c r="F4" s="95"/>
      <c r="G4" s="95"/>
      <c r="H4" s="95"/>
      <c r="I4" s="95"/>
    </row>
    <row r="5" spans="1:9" ht="20.100000000000001" customHeight="1" x14ac:dyDescent="0.25">
      <c r="A5" s="95"/>
      <c r="B5" s="95"/>
      <c r="C5" s="95"/>
      <c r="D5" s="95"/>
      <c r="E5" s="95"/>
      <c r="F5" s="95"/>
      <c r="G5" s="95"/>
      <c r="H5" s="95"/>
      <c r="I5" s="95"/>
    </row>
    <row r="6" spans="1:9" ht="20.100000000000001" customHeight="1" x14ac:dyDescent="0.25">
      <c r="A6" s="94"/>
      <c r="B6" s="94"/>
      <c r="C6" s="94"/>
      <c r="D6" s="94"/>
      <c r="E6" s="94"/>
      <c r="F6" s="94"/>
      <c r="G6" s="94"/>
      <c r="H6" s="94"/>
      <c r="I6" s="94"/>
    </row>
    <row r="7" spans="1:9" ht="20.100000000000001" customHeight="1" x14ac:dyDescent="0.25">
      <c r="A7" s="4"/>
    </row>
    <row r="8" spans="1:9" ht="20.100000000000001" customHeight="1" x14ac:dyDescent="0.25">
      <c r="A8" s="70" t="s">
        <v>83</v>
      </c>
    </row>
    <row r="9" spans="1:9" ht="20.100000000000001" customHeight="1" x14ac:dyDescent="0.25">
      <c r="A9" s="2">
        <v>0</v>
      </c>
      <c r="B9" s="3" t="s">
        <v>39</v>
      </c>
    </row>
    <row r="10" spans="1:9" ht="20.100000000000001" customHeight="1" x14ac:dyDescent="0.25">
      <c r="A10" s="2">
        <v>1</v>
      </c>
      <c r="B10" s="3" t="s">
        <v>50</v>
      </c>
    </row>
    <row r="11" spans="1:9" ht="20.100000000000001" customHeight="1" x14ac:dyDescent="0.25">
      <c r="A11" s="2">
        <v>2</v>
      </c>
      <c r="B11" s="3" t="s">
        <v>49</v>
      </c>
    </row>
    <row r="12" spans="1:9" ht="20.100000000000001" customHeight="1" x14ac:dyDescent="0.25">
      <c r="A12" s="2"/>
      <c r="B12" s="3" t="s">
        <v>53</v>
      </c>
    </row>
    <row r="13" spans="1:9" ht="20.100000000000001" customHeight="1" x14ac:dyDescent="0.25">
      <c r="A13" s="2">
        <v>3</v>
      </c>
      <c r="B13" s="3" t="s">
        <v>0</v>
      </c>
    </row>
    <row r="14" spans="1:9" ht="20.100000000000001" customHeight="1" x14ac:dyDescent="0.25">
      <c r="A14" s="2">
        <v>4</v>
      </c>
      <c r="B14" s="3" t="s">
        <v>1</v>
      </c>
    </row>
    <row r="15" spans="1:9" ht="20.100000000000001" customHeight="1" x14ac:dyDescent="0.25">
      <c r="A15" s="2">
        <v>5</v>
      </c>
      <c r="B15" s="3" t="s">
        <v>55</v>
      </c>
    </row>
    <row r="16" spans="1:9" ht="20.100000000000001" customHeight="1" x14ac:dyDescent="0.25">
      <c r="A16" s="2">
        <v>6</v>
      </c>
      <c r="B16" s="3" t="s">
        <v>51</v>
      </c>
    </row>
    <row r="17" spans="1:2" ht="20.100000000000001" customHeight="1" x14ac:dyDescent="0.25">
      <c r="A17" s="2">
        <v>7</v>
      </c>
      <c r="B17" s="3" t="s">
        <v>2</v>
      </c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</sheetData>
  <mergeCells count="1">
    <mergeCell ref="A4:I5"/>
  </mergeCells>
  <printOptions horizontalCentered="1"/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1"/>
  <sheetViews>
    <sheetView view="pageBreakPreview" zoomScaleNormal="100" zoomScaleSheetLayoutView="100" workbookViewId="0">
      <selection activeCell="M34" sqref="M34"/>
    </sheetView>
  </sheetViews>
  <sheetFormatPr defaultRowHeight="15" x14ac:dyDescent="0.25"/>
  <cols>
    <col min="1" max="1" width="14.28515625" style="3" customWidth="1"/>
    <col min="2" max="2" width="9.42578125" style="3" customWidth="1"/>
    <col min="3" max="3" width="12.42578125" style="3" customWidth="1"/>
    <col min="4" max="4" width="11.85546875" style="3" customWidth="1"/>
    <col min="5" max="5" width="11.42578125" style="3" customWidth="1"/>
    <col min="6" max="6" width="10" style="3" customWidth="1"/>
    <col min="7" max="16384" width="9.140625" style="3"/>
  </cols>
  <sheetData>
    <row r="1" spans="1:10" ht="20.100000000000001" customHeight="1" x14ac:dyDescent="0.3">
      <c r="A1" s="66" t="s">
        <v>60</v>
      </c>
    </row>
    <row r="2" spans="1:10" ht="18" customHeight="1" x14ac:dyDescent="0.25">
      <c r="A2" s="51" t="s">
        <v>127</v>
      </c>
    </row>
    <row r="3" spans="1:10" ht="18" customHeight="1" x14ac:dyDescent="0.25">
      <c r="A3" s="25"/>
      <c r="B3" s="25"/>
      <c r="C3" s="25"/>
      <c r="D3" s="25"/>
      <c r="E3" s="25"/>
      <c r="F3" s="25"/>
      <c r="G3" s="25"/>
      <c r="H3" s="25" t="s">
        <v>59</v>
      </c>
      <c r="I3" s="25"/>
    </row>
    <row r="4" spans="1:10" ht="18" customHeight="1" x14ac:dyDescent="0.25"/>
    <row r="5" spans="1:10" ht="18" customHeight="1" x14ac:dyDescent="0.25">
      <c r="A5" s="55" t="s">
        <v>31</v>
      </c>
      <c r="B5" s="55"/>
      <c r="C5" s="53" t="s">
        <v>32</v>
      </c>
      <c r="D5" s="1"/>
      <c r="E5" s="55" t="s">
        <v>33</v>
      </c>
      <c r="F5" s="55"/>
      <c r="G5" s="1" t="s">
        <v>34</v>
      </c>
      <c r="H5" s="1"/>
      <c r="I5" s="51"/>
      <c r="J5" s="51"/>
    </row>
    <row r="6" spans="1:10" ht="18" customHeight="1" x14ac:dyDescent="0.25">
      <c r="A6" s="56" t="s">
        <v>36</v>
      </c>
      <c r="B6" s="51"/>
      <c r="C6" s="57">
        <f>'5-9'!$D$4</f>
        <v>94585</v>
      </c>
      <c r="D6" s="51"/>
      <c r="E6" s="58">
        <f>'5-9'!$D$3</f>
        <v>4180</v>
      </c>
      <c r="F6" s="51"/>
      <c r="G6" s="59">
        <f>E6/C6</f>
        <v>4.4193053866892214E-2</v>
      </c>
      <c r="H6" s="51"/>
      <c r="I6" s="51"/>
      <c r="J6" s="51"/>
    </row>
    <row r="7" spans="1:10" ht="18" customHeight="1" x14ac:dyDescent="0.25">
      <c r="A7" s="56" t="s">
        <v>64</v>
      </c>
      <c r="B7" s="51"/>
      <c r="C7" s="57">
        <f>'10-25'!$D$4</f>
        <v>82712</v>
      </c>
      <c r="D7" s="51"/>
      <c r="E7" s="58">
        <f>'10-25'!$D$3</f>
        <v>4722</v>
      </c>
      <c r="F7" s="51"/>
      <c r="G7" s="59">
        <f>E7/C7</f>
        <v>5.7089660508753262E-2</v>
      </c>
      <c r="H7" s="51"/>
      <c r="I7" s="51"/>
      <c r="J7" s="51"/>
    </row>
    <row r="8" spans="1:10" ht="18" customHeight="1" x14ac:dyDescent="0.25">
      <c r="A8" s="56" t="s">
        <v>65</v>
      </c>
      <c r="B8" s="51"/>
      <c r="C8" s="57">
        <f>'26-99'!$D$4</f>
        <v>42780</v>
      </c>
      <c r="D8" s="51"/>
      <c r="E8" s="58">
        <f>'26-99'!$D$3</f>
        <v>3793</v>
      </c>
      <c r="F8" s="51"/>
      <c r="G8" s="59">
        <f>E8/C8</f>
        <v>8.8662926601215525E-2</v>
      </c>
      <c r="H8" s="51"/>
      <c r="I8" s="51"/>
      <c r="J8" s="51"/>
    </row>
    <row r="9" spans="1:10" ht="18" customHeight="1" x14ac:dyDescent="0.25">
      <c r="A9" s="52" t="s">
        <v>37</v>
      </c>
      <c r="B9" s="51"/>
      <c r="C9" s="60">
        <f>'100+'!$D$4</f>
        <v>12066</v>
      </c>
      <c r="D9" s="51"/>
      <c r="E9" s="61">
        <f>'100+'!$D$3</f>
        <v>2250</v>
      </c>
      <c r="F9" s="51"/>
      <c r="G9" s="62">
        <f>E9/C9</f>
        <v>0.18647439085032322</v>
      </c>
      <c r="H9" s="51"/>
      <c r="I9" s="51"/>
      <c r="J9" s="51"/>
    </row>
    <row r="10" spans="1:10" ht="18" customHeight="1" x14ac:dyDescent="0.25">
      <c r="A10" s="1" t="s">
        <v>56</v>
      </c>
      <c r="B10" s="1"/>
      <c r="C10" s="54">
        <f>SUM(C6:C9)</f>
        <v>232143</v>
      </c>
      <c r="D10" s="1"/>
      <c r="E10" s="54">
        <f>SUM(E6:E9)</f>
        <v>14945</v>
      </c>
      <c r="F10" s="1"/>
      <c r="G10" s="63">
        <f>E10/C10</f>
        <v>6.4378421920971124E-2</v>
      </c>
      <c r="H10" s="51"/>
      <c r="I10" s="51"/>
      <c r="J10" s="51"/>
    </row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:11" ht="18" customHeight="1" x14ac:dyDescent="0.25"/>
    <row r="34" spans="1:11" ht="18" customHeight="1" x14ac:dyDescent="0.25">
      <c r="J34" s="40"/>
      <c r="K34" s="40"/>
    </row>
    <row r="35" spans="1:11" ht="18" customHeight="1" x14ac:dyDescent="0.25"/>
    <row r="36" spans="1:11" ht="18" customHeight="1" x14ac:dyDescent="0.25">
      <c r="A36" s="45" t="s">
        <v>57</v>
      </c>
      <c r="B36" s="45"/>
      <c r="C36" s="45"/>
      <c r="D36" s="45"/>
      <c r="E36" s="45"/>
      <c r="F36" s="45"/>
      <c r="G36" s="45"/>
      <c r="H36" s="45"/>
      <c r="I36" s="5"/>
      <c r="J36" s="5"/>
      <c r="K36" s="42"/>
    </row>
    <row r="37" spans="1:11" ht="18" customHeight="1" x14ac:dyDescent="0.25">
      <c r="A37" s="45" t="s">
        <v>58</v>
      </c>
      <c r="B37" s="45"/>
      <c r="C37" s="45"/>
      <c r="D37" s="45"/>
      <c r="E37" s="45"/>
      <c r="F37" s="45"/>
      <c r="G37" s="45"/>
      <c r="H37" s="45"/>
      <c r="I37" s="5"/>
      <c r="J37" s="5"/>
      <c r="K37" s="43"/>
    </row>
    <row r="38" spans="1:11" ht="18" customHeight="1" x14ac:dyDescent="0.25">
      <c r="A38" s="46" t="s">
        <v>31</v>
      </c>
      <c r="B38" s="46"/>
      <c r="C38" s="10" t="s">
        <v>32</v>
      </c>
      <c r="D38" s="46"/>
      <c r="E38" s="46" t="s">
        <v>33</v>
      </c>
      <c r="F38" s="46"/>
      <c r="G38" s="46" t="s">
        <v>34</v>
      </c>
      <c r="H38" s="45"/>
      <c r="I38" s="5"/>
      <c r="J38" s="40"/>
      <c r="K38" s="44"/>
    </row>
    <row r="39" spans="1:11" ht="18" customHeight="1" x14ac:dyDescent="0.25">
      <c r="A39" s="47" t="s">
        <v>35</v>
      </c>
      <c r="B39" s="45"/>
      <c r="C39" s="48">
        <f>'0-4'!$D$4</f>
        <v>411732</v>
      </c>
      <c r="D39" s="45"/>
      <c r="E39" s="48">
        <f>'0-4'!$D$3</f>
        <v>11052</v>
      </c>
      <c r="F39" s="45"/>
      <c r="G39" s="49">
        <f>E39/C39</f>
        <v>2.6842703506164203E-2</v>
      </c>
      <c r="H39" s="50"/>
    </row>
    <row r="66" spans="10:10" x14ac:dyDescent="0.25">
      <c r="J66" s="2"/>
    </row>
    <row r="67" spans="10:10" x14ac:dyDescent="0.25">
      <c r="J67" s="42"/>
    </row>
    <row r="68" spans="10:10" x14ac:dyDescent="0.25">
      <c r="J68" s="42"/>
    </row>
    <row r="69" spans="10:10" x14ac:dyDescent="0.25">
      <c r="J69" s="43"/>
    </row>
    <row r="70" spans="10:10" x14ac:dyDescent="0.25">
      <c r="J70" s="42"/>
    </row>
    <row r="71" spans="10:10" x14ac:dyDescent="0.25">
      <c r="J71" s="42"/>
    </row>
  </sheetData>
  <phoneticPr fontId="2" type="noConversion"/>
  <printOptions horizontalCentered="1"/>
  <pageMargins left="0.5" right="0.5" top="0.75" bottom="0.75" header="0.5" footer="0.5"/>
  <pageSetup scale="91" orientation="portrait" r:id="rId1"/>
  <headerFooter alignWithMargins="0"/>
  <rowBreaks count="1" manualBreakCount="1">
    <brk id="39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62"/>
  <sheetViews>
    <sheetView view="pageBreakPreview" zoomScale="90" zoomScaleNormal="100" zoomScaleSheetLayoutView="90" workbookViewId="0">
      <selection activeCell="T34" sqref="T34"/>
    </sheetView>
  </sheetViews>
  <sheetFormatPr defaultRowHeight="15" x14ac:dyDescent="0.25"/>
  <cols>
    <col min="1" max="12" width="8.7109375" style="3" customWidth="1"/>
    <col min="13" max="13" width="8.7109375" style="12" customWidth="1"/>
    <col min="14" max="14" width="8.7109375" style="29" customWidth="1"/>
    <col min="15" max="19" width="8.7109375" style="3" customWidth="1"/>
    <col min="20" max="16384" width="9.140625" style="3"/>
  </cols>
  <sheetData>
    <row r="1" spans="2:8" ht="18" customHeight="1" x14ac:dyDescent="0.25">
      <c r="B1" s="46"/>
      <c r="C1" s="46"/>
      <c r="D1" s="46"/>
      <c r="E1" s="46"/>
      <c r="F1" s="46"/>
      <c r="G1" s="46"/>
      <c r="H1" s="46"/>
    </row>
    <row r="2" spans="2:8" ht="18" customHeight="1" x14ac:dyDescent="0.25"/>
    <row r="3" spans="2:8" ht="18" customHeight="1" x14ac:dyDescent="0.25"/>
    <row r="4" spans="2:8" ht="18" customHeight="1" x14ac:dyDescent="0.25"/>
    <row r="5" spans="2:8" ht="18" customHeight="1" x14ac:dyDescent="0.25"/>
    <row r="6" spans="2:8" ht="18" customHeight="1" x14ac:dyDescent="0.25"/>
    <row r="7" spans="2:8" ht="18" customHeight="1" x14ac:dyDescent="0.25"/>
    <row r="8" spans="2:8" ht="18" customHeight="1" x14ac:dyDescent="0.25"/>
    <row r="9" spans="2:8" ht="18" customHeight="1" x14ac:dyDescent="0.25"/>
    <row r="10" spans="2:8" ht="18" customHeight="1" x14ac:dyDescent="0.25"/>
    <row r="11" spans="2:8" ht="18" customHeight="1" x14ac:dyDescent="0.25"/>
    <row r="12" spans="2:8" ht="18" customHeight="1" x14ac:dyDescent="0.25"/>
    <row r="13" spans="2:8" ht="18" customHeight="1" x14ac:dyDescent="0.25"/>
    <row r="14" spans="2:8" ht="18" customHeight="1" x14ac:dyDescent="0.25"/>
    <row r="15" spans="2:8" ht="18" customHeight="1" x14ac:dyDescent="0.25"/>
    <row r="16" spans="2:8" ht="18" customHeight="1" x14ac:dyDescent="0.25"/>
    <row r="17" spans="4:16" ht="18" customHeight="1" x14ac:dyDescent="0.25"/>
    <row r="18" spans="4:16" ht="18" customHeight="1" x14ac:dyDescent="0.25"/>
    <row r="19" spans="4:16" ht="18" customHeight="1" x14ac:dyDescent="0.25"/>
    <row r="20" spans="4:16" ht="18" customHeight="1" x14ac:dyDescent="0.25"/>
    <row r="21" spans="4:16" ht="18" customHeight="1" x14ac:dyDescent="0.25"/>
    <row r="22" spans="4:16" ht="18" customHeight="1" x14ac:dyDescent="0.25"/>
    <row r="23" spans="4:16" ht="18" customHeight="1" x14ac:dyDescent="0.25"/>
    <row r="24" spans="4:16" ht="18" customHeight="1" x14ac:dyDescent="0.25"/>
    <row r="25" spans="4:16" ht="18" customHeight="1" x14ac:dyDescent="0.25"/>
    <row r="26" spans="4:16" ht="18" customHeight="1" x14ac:dyDescent="0.25"/>
    <row r="27" spans="4:16" ht="18" customHeight="1" x14ac:dyDescent="0.25"/>
    <row r="28" spans="4:16" ht="18" customHeight="1" x14ac:dyDescent="0.25"/>
    <row r="29" spans="4:16" ht="27.95" customHeight="1" x14ac:dyDescent="0.25">
      <c r="D29" s="99" t="s">
        <v>61</v>
      </c>
      <c r="E29" s="99"/>
      <c r="F29" s="99" t="s">
        <v>100</v>
      </c>
      <c r="G29" s="99"/>
      <c r="H29" s="99" t="s">
        <v>63</v>
      </c>
      <c r="I29" s="99"/>
      <c r="J29" s="99" t="s">
        <v>62</v>
      </c>
      <c r="K29" s="99"/>
      <c r="L29" s="99" t="s">
        <v>66</v>
      </c>
      <c r="M29" s="99"/>
      <c r="N29" s="3"/>
      <c r="O29" s="12"/>
      <c r="P29" s="29"/>
    </row>
    <row r="30" spans="4:16" ht="27.95" customHeight="1" x14ac:dyDescent="0.3">
      <c r="D30" s="96" t="s">
        <v>67</v>
      </c>
      <c r="E30" s="96"/>
      <c r="F30" s="97">
        <f t="shared" ref="F30:F38" si="0">J30/H30</f>
        <v>7.4007635343360467E-2</v>
      </c>
      <c r="G30" s="97"/>
      <c r="H30" s="98">
        <v>217410</v>
      </c>
      <c r="I30" s="98"/>
      <c r="J30" s="98">
        <v>16090</v>
      </c>
      <c r="K30" s="98"/>
      <c r="L30" s="97">
        <f>SUM(J$30:K30)/SUM(H$30:I30)</f>
        <v>7.4007635343360467E-2</v>
      </c>
      <c r="M30" s="97"/>
      <c r="N30" s="3"/>
      <c r="O30" s="12"/>
      <c r="P30" s="29"/>
    </row>
    <row r="31" spans="4:16" ht="27.95" customHeight="1" x14ac:dyDescent="0.3">
      <c r="D31" s="96" t="s">
        <v>68</v>
      </c>
      <c r="E31" s="96"/>
      <c r="F31" s="97">
        <f t="shared" si="0"/>
        <v>6.4196058231897418E-2</v>
      </c>
      <c r="G31" s="97"/>
      <c r="H31" s="98">
        <v>221322</v>
      </c>
      <c r="I31" s="98"/>
      <c r="J31" s="98">
        <v>14208</v>
      </c>
      <c r="K31" s="98"/>
      <c r="L31" s="97">
        <f>SUM(J$30:K31)/SUM(H$30:I31)</f>
        <v>6.9058103808247409E-2</v>
      </c>
      <c r="M31" s="97"/>
      <c r="N31" s="3"/>
      <c r="O31" s="12"/>
      <c r="P31" s="29"/>
    </row>
    <row r="32" spans="4:16" ht="27.95" customHeight="1" x14ac:dyDescent="0.3">
      <c r="D32" s="96" t="s">
        <v>70</v>
      </c>
      <c r="E32" s="96"/>
      <c r="F32" s="97">
        <f t="shared" si="0"/>
        <v>6.5790355513656251E-2</v>
      </c>
      <c r="G32" s="97"/>
      <c r="H32" s="98">
        <v>223817</v>
      </c>
      <c r="I32" s="98"/>
      <c r="J32" s="98">
        <v>14725</v>
      </c>
      <c r="K32" s="98"/>
      <c r="L32" s="97">
        <f>SUM(J$30:K32)/SUM(H$30:I32)</f>
        <v>6.7954219235105626E-2</v>
      </c>
      <c r="M32" s="97"/>
      <c r="N32" s="3"/>
      <c r="O32" s="12"/>
      <c r="P32" s="29"/>
    </row>
    <row r="33" spans="1:16" ht="27.95" customHeight="1" x14ac:dyDescent="0.3">
      <c r="D33" s="96" t="s">
        <v>69</v>
      </c>
      <c r="E33" s="96"/>
      <c r="F33" s="97">
        <f t="shared" si="0"/>
        <v>9.610540419830281E-2</v>
      </c>
      <c r="G33" s="97"/>
      <c r="H33" s="98">
        <v>223900</v>
      </c>
      <c r="I33" s="98"/>
      <c r="J33" s="98">
        <v>21518</v>
      </c>
      <c r="K33" s="98"/>
      <c r="L33" s="97">
        <f>SUM(J$30:K33)/SUM(H$30:I33)</f>
        <v>7.5064668130935902E-2</v>
      </c>
      <c r="M33" s="97"/>
      <c r="N33" s="3"/>
      <c r="O33" s="12"/>
      <c r="P33" s="29"/>
    </row>
    <row r="34" spans="1:16" ht="27.95" customHeight="1" x14ac:dyDescent="0.3">
      <c r="D34" s="96" t="s">
        <v>71</v>
      </c>
      <c r="E34" s="96"/>
      <c r="F34" s="97">
        <f t="shared" si="0"/>
        <v>6.967886050433629E-2</v>
      </c>
      <c r="G34" s="97"/>
      <c r="H34" s="98">
        <v>224731</v>
      </c>
      <c r="I34" s="98"/>
      <c r="J34" s="98">
        <v>15659</v>
      </c>
      <c r="K34" s="98"/>
      <c r="L34" s="97">
        <f>SUM(J$30:K34)/SUM(H$30:I34)</f>
        <v>7.3975413524361489E-2</v>
      </c>
      <c r="M34" s="97"/>
      <c r="N34" s="3"/>
      <c r="O34" s="12"/>
      <c r="P34" s="29"/>
    </row>
    <row r="35" spans="1:16" ht="27.95" customHeight="1" x14ac:dyDescent="0.3">
      <c r="D35" s="96" t="s">
        <v>72</v>
      </c>
      <c r="E35" s="96"/>
      <c r="F35" s="97">
        <f t="shared" si="0"/>
        <v>6.5563549372753119E-2</v>
      </c>
      <c r="G35" s="97"/>
      <c r="H35" s="98">
        <v>226147</v>
      </c>
      <c r="I35" s="98"/>
      <c r="J35" s="98">
        <v>14827</v>
      </c>
      <c r="K35" s="98"/>
      <c r="L35" s="97">
        <f>SUM(J$30:K35)/SUM(H$30:I35)</f>
        <v>7.2552935818988182E-2</v>
      </c>
      <c r="M35" s="97"/>
      <c r="N35" s="3"/>
      <c r="O35" s="12"/>
      <c r="P35" s="29"/>
    </row>
    <row r="36" spans="1:16" ht="27.95" customHeight="1" x14ac:dyDescent="0.3">
      <c r="D36" s="96" t="s">
        <v>73</v>
      </c>
      <c r="E36" s="96"/>
      <c r="F36" s="97">
        <f t="shared" si="0"/>
        <v>6.4998208934359633E-2</v>
      </c>
      <c r="G36" s="97"/>
      <c r="H36" s="98">
        <v>228914</v>
      </c>
      <c r="I36" s="98"/>
      <c r="J36" s="98">
        <v>14879</v>
      </c>
      <c r="K36" s="98"/>
      <c r="L36" s="97">
        <f>SUM(J$30:K36)/SUM(H$30:I36)</f>
        <v>7.1448774486174219E-2</v>
      </c>
      <c r="M36" s="97"/>
      <c r="N36" s="3"/>
      <c r="O36" s="12"/>
      <c r="P36" s="29"/>
    </row>
    <row r="37" spans="1:16" ht="27.95" customHeight="1" x14ac:dyDescent="0.3">
      <c r="D37" s="96" t="s">
        <v>74</v>
      </c>
      <c r="E37" s="96"/>
      <c r="F37" s="97">
        <f t="shared" si="0"/>
        <v>6.4031858731676647E-2</v>
      </c>
      <c r="G37" s="97"/>
      <c r="H37" s="98">
        <v>229011</v>
      </c>
      <c r="I37" s="98"/>
      <c r="J37" s="98">
        <v>14664</v>
      </c>
      <c r="K37" s="98"/>
      <c r="L37" s="97">
        <f>SUM(J$30:K37)/SUM(H$30:I37)</f>
        <v>7.0502636955703149E-2</v>
      </c>
      <c r="M37" s="97"/>
      <c r="N37" s="3"/>
      <c r="O37" s="12"/>
      <c r="P37" s="29"/>
    </row>
    <row r="38" spans="1:16" ht="27.95" customHeight="1" x14ac:dyDescent="0.3">
      <c r="D38" s="96" t="s">
        <v>75</v>
      </c>
      <c r="E38" s="96"/>
      <c r="F38" s="97">
        <f t="shared" si="0"/>
        <v>5.9206371246970924E-2</v>
      </c>
      <c r="G38" s="97"/>
      <c r="H38" s="98">
        <v>223253</v>
      </c>
      <c r="I38" s="98"/>
      <c r="J38" s="98">
        <v>13218</v>
      </c>
      <c r="K38" s="98"/>
      <c r="L38" s="97">
        <f>SUM(J$30:K38)/SUM(H$30:I38)</f>
        <v>6.9253234448267406E-2</v>
      </c>
      <c r="M38" s="97"/>
      <c r="N38" s="3"/>
      <c r="O38" s="12"/>
      <c r="P38" s="29"/>
    </row>
    <row r="39" spans="1:16" s="2" customFormat="1" ht="27.95" customHeight="1" x14ac:dyDescent="0.3">
      <c r="D39" s="96" t="s">
        <v>101</v>
      </c>
      <c r="E39" s="96"/>
      <c r="F39" s="97">
        <f t="shared" ref="F39:F41" si="1">J39/H39</f>
        <v>6.4809972105997204E-2</v>
      </c>
      <c r="G39" s="97"/>
      <c r="H39" s="98">
        <v>229440</v>
      </c>
      <c r="I39" s="98"/>
      <c r="J39" s="98">
        <v>14870</v>
      </c>
      <c r="K39" s="98"/>
      <c r="L39" s="97">
        <f>SUM(J$30:K39)/SUM(H$30:I39)</f>
        <v>6.8799725971943268E-2</v>
      </c>
      <c r="M39" s="97"/>
    </row>
    <row r="40" spans="1:16" ht="27.95" customHeight="1" x14ac:dyDescent="0.3">
      <c r="D40" s="96" t="s">
        <v>102</v>
      </c>
      <c r="E40" s="96"/>
      <c r="F40" s="97">
        <f t="shared" ref="F40" si="2">J40/H40</f>
        <v>6.3306387427347149E-2</v>
      </c>
      <c r="G40" s="97"/>
      <c r="H40" s="98">
        <v>232441</v>
      </c>
      <c r="I40" s="98"/>
      <c r="J40" s="98">
        <v>14715</v>
      </c>
      <c r="K40" s="98"/>
      <c r="L40" s="97">
        <f>SUM(J$30:K40)/SUM(H$30:I40)</f>
        <v>6.8284936296205509E-2</v>
      </c>
      <c r="M40" s="97"/>
      <c r="N40" s="3"/>
      <c r="O40" s="12"/>
      <c r="P40" s="29"/>
    </row>
    <row r="41" spans="1:16" s="2" customFormat="1" ht="27.95" customHeight="1" x14ac:dyDescent="0.3">
      <c r="A41" s="13"/>
      <c r="B41" s="13"/>
      <c r="C41" s="13"/>
      <c r="D41" s="96" t="s">
        <v>127</v>
      </c>
      <c r="E41" s="96"/>
      <c r="F41" s="97">
        <f t="shared" si="1"/>
        <v>6.4378421920971124E-2</v>
      </c>
      <c r="G41" s="97"/>
      <c r="H41" s="98">
        <v>232143</v>
      </c>
      <c r="I41" s="98"/>
      <c r="J41" s="98">
        <v>14945</v>
      </c>
      <c r="K41" s="98"/>
      <c r="L41" s="97">
        <f>SUM(J$30:K41)/SUM(H$30:I41)</f>
        <v>6.7950609928962971E-2</v>
      </c>
      <c r="M41" s="97"/>
    </row>
    <row r="42" spans="1:16" s="2" customFormat="1" ht="27.95" customHeight="1" x14ac:dyDescent="0.25">
      <c r="A42" s="31"/>
      <c r="B42" s="31"/>
      <c r="C42" s="31"/>
      <c r="D42" s="13"/>
      <c r="E42" s="13"/>
      <c r="F42" s="13"/>
      <c r="G42" s="13"/>
      <c r="H42" s="13"/>
      <c r="I42" s="11"/>
      <c r="J42" s="13"/>
    </row>
    <row r="43" spans="1:16" s="2" customFormat="1" ht="27.95" customHeight="1" x14ac:dyDescent="0.25">
      <c r="A43" s="13"/>
      <c r="B43" s="13"/>
      <c r="C43" s="13"/>
      <c r="D43" s="11"/>
      <c r="E43" s="13"/>
      <c r="F43" s="31"/>
      <c r="G43" s="31"/>
      <c r="H43" s="31"/>
      <c r="I43" s="13"/>
      <c r="J43" s="13"/>
    </row>
    <row r="44" spans="1:16" s="2" customFormat="1" ht="27.95" customHeight="1" x14ac:dyDescent="0.25">
      <c r="A44" s="13"/>
      <c r="B44" s="13"/>
      <c r="C44" s="13"/>
      <c r="D44" s="13"/>
      <c r="E44" s="13"/>
      <c r="F44" s="32"/>
      <c r="G44" s="13"/>
      <c r="H44" s="32"/>
      <c r="I44" s="13"/>
      <c r="J44" s="15"/>
    </row>
    <row r="45" spans="1:16" s="2" customFormat="1" ht="27.9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6" s="2" customFormat="1" ht="27.95" customHeight="1" x14ac:dyDescent="0.25">
      <c r="A46" s="13"/>
      <c r="B46" s="13"/>
      <c r="C46" s="13"/>
      <c r="D46" s="13"/>
      <c r="E46" s="13"/>
      <c r="F46" s="13"/>
      <c r="G46" s="13"/>
      <c r="H46" s="13"/>
      <c r="I46" s="33"/>
      <c r="J46" s="13"/>
    </row>
    <row r="47" spans="1:16" s="2" customFormat="1" ht="27.95" customHeight="1" x14ac:dyDescent="0.25">
      <c r="A47" s="13"/>
      <c r="B47" s="13"/>
      <c r="C47" s="13"/>
      <c r="D47" s="34"/>
      <c r="E47" s="13"/>
      <c r="F47" s="13"/>
      <c r="G47" s="13"/>
      <c r="H47" s="13"/>
      <c r="I47" s="13"/>
      <c r="J47" s="13"/>
    </row>
    <row r="48" spans="1:16" s="2" customFormat="1" ht="27.95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4" s="2" customFormat="1" ht="27.9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4" s="2" customFormat="1" ht="27.95" customHeight="1" x14ac:dyDescent="0.25">
      <c r="A50" s="13"/>
      <c r="B50" s="13"/>
      <c r="C50" s="13"/>
      <c r="D50" s="13"/>
      <c r="E50" s="13"/>
      <c r="F50" s="13"/>
      <c r="G50" s="13"/>
      <c r="H50" s="13"/>
      <c r="I50" s="33"/>
      <c r="J50" s="13"/>
    </row>
    <row r="51" spans="1:14" s="2" customFormat="1" ht="27.95" customHeight="1" x14ac:dyDescent="0.25">
      <c r="A51" s="13"/>
      <c r="B51" s="13"/>
      <c r="C51" s="13"/>
      <c r="D51" s="34"/>
      <c r="E51" s="13"/>
      <c r="F51" s="13"/>
      <c r="G51" s="13"/>
      <c r="H51" s="13"/>
      <c r="I51" s="13"/>
      <c r="J51" s="13"/>
    </row>
    <row r="52" spans="1:14" s="2" customFormat="1" ht="27.95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4" s="2" customFormat="1" ht="27.9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4" s="2" customFormat="1" ht="27.95" customHeight="1" x14ac:dyDescent="0.25">
      <c r="A54" s="13"/>
      <c r="B54" s="13"/>
      <c r="C54" s="13"/>
      <c r="D54" s="13"/>
      <c r="E54" s="13"/>
      <c r="F54" s="13"/>
      <c r="G54" s="13"/>
      <c r="H54" s="13"/>
      <c r="I54" s="33"/>
      <c r="J54" s="13"/>
    </row>
    <row r="55" spans="1:14" s="2" customFormat="1" ht="27.95" customHeight="1" x14ac:dyDescent="0.25">
      <c r="A55" s="13"/>
      <c r="B55" s="13"/>
      <c r="C55" s="13"/>
      <c r="D55" s="34"/>
      <c r="E55" s="13"/>
      <c r="F55" s="13"/>
      <c r="G55" s="13"/>
      <c r="H55" s="13"/>
      <c r="I55" s="13"/>
      <c r="J55" s="13"/>
    </row>
    <row r="56" spans="1:14" s="2" customFormat="1" ht="27.9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4" s="2" customFormat="1" ht="27.9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4" s="2" customFormat="1" ht="11.25" customHeight="1" x14ac:dyDescent="0.25">
      <c r="A58" s="13"/>
      <c r="B58" s="13"/>
      <c r="C58" s="13"/>
      <c r="D58" s="13"/>
      <c r="E58" s="13"/>
      <c r="F58" s="13"/>
      <c r="G58" s="13"/>
      <c r="H58" s="13"/>
      <c r="I58" s="33"/>
      <c r="J58" s="13"/>
    </row>
    <row r="59" spans="1:14" s="2" customFormat="1" ht="11.25" customHeight="1" x14ac:dyDescent="0.25">
      <c r="A59" s="13"/>
      <c r="B59" s="13"/>
      <c r="C59" s="13"/>
      <c r="D59" s="34"/>
      <c r="E59" s="13"/>
      <c r="F59" s="13"/>
      <c r="G59" s="13"/>
      <c r="H59" s="13"/>
      <c r="I59" s="13"/>
      <c r="J59" s="13"/>
    </row>
    <row r="60" spans="1:14" s="2" customFormat="1" ht="12" customHeight="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4" s="2" customFormat="1" ht="11.25" customHeight="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4" s="2" customFormat="1" x14ac:dyDescent="0.25">
      <c r="A62" s="13"/>
      <c r="B62" s="13"/>
      <c r="C62" s="15"/>
      <c r="D62" s="13"/>
      <c r="E62" s="13"/>
      <c r="F62" s="13"/>
      <c r="G62" s="13"/>
      <c r="H62" s="13"/>
      <c r="I62" s="33"/>
      <c r="J62" s="13"/>
    </row>
    <row r="63" spans="1:14" s="2" customFormat="1" x14ac:dyDescent="0.25">
      <c r="A63" s="13"/>
      <c r="B63" s="13"/>
      <c r="C63" s="13"/>
      <c r="D63" s="34"/>
      <c r="E63" s="13"/>
      <c r="F63" s="13"/>
      <c r="G63" s="13"/>
      <c r="H63" s="15"/>
      <c r="I63" s="13"/>
      <c r="M63" s="35"/>
      <c r="N63" s="36"/>
    </row>
    <row r="64" spans="1:14" s="2" customFormat="1" x14ac:dyDescent="0.25">
      <c r="A64" s="13"/>
      <c r="B64" s="13"/>
      <c r="C64" s="13"/>
      <c r="D64" s="28"/>
      <c r="E64" s="28"/>
      <c r="F64" s="28"/>
      <c r="G64" s="28"/>
      <c r="H64" s="28"/>
      <c r="I64" s="11"/>
      <c r="M64" s="35"/>
      <c r="N64" s="36"/>
    </row>
    <row r="65" spans="1:14" s="37" customFormat="1" x14ac:dyDescent="0.25">
      <c r="A65" s="13"/>
      <c r="B65" s="13"/>
      <c r="C65" s="13"/>
      <c r="D65" s="3"/>
      <c r="E65" s="3"/>
      <c r="F65" s="3"/>
      <c r="G65" s="3"/>
      <c r="H65" s="3"/>
      <c r="I65" s="13"/>
      <c r="M65" s="38"/>
      <c r="N65" s="39"/>
    </row>
    <row r="66" spans="1:14" s="2" customFormat="1" x14ac:dyDescent="0.25">
      <c r="A66" s="13"/>
      <c r="B66" s="13"/>
      <c r="C66" s="13"/>
      <c r="D66" s="3"/>
      <c r="E66" s="3"/>
      <c r="F66" s="3"/>
      <c r="G66" s="3"/>
      <c r="H66" s="3"/>
      <c r="I66" s="32"/>
      <c r="M66" s="35"/>
      <c r="N66" s="36"/>
    </row>
    <row r="67" spans="1:14" s="2" customFormat="1" x14ac:dyDescent="0.25">
      <c r="A67" s="13"/>
      <c r="B67" s="13"/>
      <c r="C67" s="13"/>
      <c r="D67" s="3"/>
      <c r="E67" s="3"/>
      <c r="F67" s="3"/>
      <c r="G67" s="3"/>
      <c r="H67" s="3"/>
      <c r="I67" s="13"/>
      <c r="M67" s="35"/>
      <c r="N67" s="36"/>
    </row>
    <row r="68" spans="1:14" s="2" customFormat="1" x14ac:dyDescent="0.25">
      <c r="A68" s="13"/>
      <c r="B68" s="13"/>
      <c r="C68" s="13"/>
      <c r="D68" s="3"/>
      <c r="E68" s="3"/>
      <c r="F68" s="3"/>
      <c r="G68" s="3"/>
      <c r="H68" s="3"/>
      <c r="I68" s="30"/>
      <c r="M68" s="35"/>
      <c r="N68" s="36"/>
    </row>
    <row r="69" spans="1:14" x14ac:dyDescent="0.25">
      <c r="A69" s="13"/>
      <c r="B69" s="13"/>
      <c r="C69" s="13"/>
      <c r="I69" s="13"/>
    </row>
    <row r="70" spans="1:14" x14ac:dyDescent="0.25">
      <c r="A70" s="13"/>
      <c r="B70" s="13"/>
      <c r="C70" s="13"/>
      <c r="I70" s="13"/>
    </row>
    <row r="71" spans="1:14" x14ac:dyDescent="0.25">
      <c r="A71" s="13"/>
      <c r="B71" s="13"/>
      <c r="C71" s="13"/>
      <c r="I71" s="13"/>
    </row>
    <row r="72" spans="1:14" x14ac:dyDescent="0.25">
      <c r="A72" s="13"/>
      <c r="B72" s="13"/>
      <c r="C72" s="13"/>
      <c r="I72" s="30"/>
    </row>
    <row r="73" spans="1:14" x14ac:dyDescent="0.25">
      <c r="A73" s="13"/>
      <c r="B73" s="13"/>
      <c r="C73" s="13"/>
      <c r="I73" s="13"/>
    </row>
    <row r="74" spans="1:14" x14ac:dyDescent="0.25">
      <c r="A74" s="13"/>
      <c r="B74" s="13"/>
      <c r="C74" s="13"/>
      <c r="I74" s="13"/>
    </row>
    <row r="75" spans="1:14" x14ac:dyDescent="0.25">
      <c r="A75" s="13"/>
      <c r="B75" s="13"/>
      <c r="C75" s="13"/>
      <c r="I75" s="13"/>
    </row>
    <row r="76" spans="1:14" x14ac:dyDescent="0.25">
      <c r="A76" s="13"/>
      <c r="B76" s="13"/>
      <c r="C76" s="13"/>
      <c r="I76" s="30"/>
    </row>
    <row r="77" spans="1:14" x14ac:dyDescent="0.25">
      <c r="A77" s="13"/>
      <c r="B77" s="13"/>
      <c r="C77" s="13"/>
      <c r="I77" s="13"/>
    </row>
    <row r="78" spans="1:14" x14ac:dyDescent="0.25">
      <c r="A78" s="13"/>
      <c r="B78" s="13"/>
      <c r="C78" s="13"/>
      <c r="I78" s="13"/>
    </row>
    <row r="79" spans="1:14" x14ac:dyDescent="0.25">
      <c r="A79" s="13"/>
      <c r="B79" s="13"/>
      <c r="C79" s="13"/>
      <c r="I79" s="13"/>
    </row>
    <row r="80" spans="1:14" x14ac:dyDescent="0.25">
      <c r="A80" s="13"/>
      <c r="B80" s="13"/>
      <c r="C80" s="13"/>
      <c r="I80" s="30"/>
    </row>
    <row r="81" spans="1:9" x14ac:dyDescent="0.25">
      <c r="A81" s="13"/>
      <c r="B81" s="13"/>
      <c r="C81" s="13"/>
      <c r="I81" s="13"/>
    </row>
    <row r="82" spans="1:9" x14ac:dyDescent="0.25">
      <c r="A82" s="13"/>
      <c r="B82" s="13"/>
      <c r="C82" s="13"/>
      <c r="I82" s="13"/>
    </row>
    <row r="83" spans="1:9" x14ac:dyDescent="0.25">
      <c r="A83" s="13"/>
      <c r="B83" s="13"/>
      <c r="C83" s="13"/>
      <c r="I83" s="13"/>
    </row>
    <row r="84" spans="1:9" x14ac:dyDescent="0.25">
      <c r="A84" s="13"/>
      <c r="B84" s="13"/>
      <c r="C84" s="15"/>
      <c r="I84" s="30"/>
    </row>
    <row r="141" spans="6:8" x14ac:dyDescent="0.25">
      <c r="F141" s="28"/>
      <c r="G141" s="28"/>
      <c r="H141" s="28"/>
    </row>
    <row r="161" spans="9:10" x14ac:dyDescent="0.25">
      <c r="J161" s="28"/>
    </row>
    <row r="162" spans="9:10" x14ac:dyDescent="0.25">
      <c r="I162" s="28"/>
    </row>
  </sheetData>
  <mergeCells count="65">
    <mergeCell ref="D39:E39"/>
    <mergeCell ref="F39:G39"/>
    <mergeCell ref="H39:I39"/>
    <mergeCell ref="J39:K39"/>
    <mergeCell ref="L39:M39"/>
    <mergeCell ref="F37:G37"/>
    <mergeCell ref="H37:I37"/>
    <mergeCell ref="J37:K37"/>
    <mergeCell ref="L37:M37"/>
    <mergeCell ref="F38:G38"/>
    <mergeCell ref="H38:I38"/>
    <mergeCell ref="J38:K38"/>
    <mergeCell ref="L38:M38"/>
    <mergeCell ref="L35:M35"/>
    <mergeCell ref="F36:G36"/>
    <mergeCell ref="H36:I36"/>
    <mergeCell ref="J36:K36"/>
    <mergeCell ref="L36:M36"/>
    <mergeCell ref="L33:M33"/>
    <mergeCell ref="F34:G34"/>
    <mergeCell ref="H34:I34"/>
    <mergeCell ref="J34:K34"/>
    <mergeCell ref="L34:M34"/>
    <mergeCell ref="L31:M31"/>
    <mergeCell ref="F32:G32"/>
    <mergeCell ref="H32:I32"/>
    <mergeCell ref="J32:K32"/>
    <mergeCell ref="L32:M32"/>
    <mergeCell ref="D38:E38"/>
    <mergeCell ref="L29:M29"/>
    <mergeCell ref="F40:G40"/>
    <mergeCell ref="H40:I40"/>
    <mergeCell ref="J40:K40"/>
    <mergeCell ref="D33:E33"/>
    <mergeCell ref="D34:E34"/>
    <mergeCell ref="D36:E36"/>
    <mergeCell ref="D37:E37"/>
    <mergeCell ref="D40:E40"/>
    <mergeCell ref="D30:E30"/>
    <mergeCell ref="L40:M40"/>
    <mergeCell ref="F30:G30"/>
    <mergeCell ref="H30:I30"/>
    <mergeCell ref="J30:K30"/>
    <mergeCell ref="L30:M30"/>
    <mergeCell ref="J29:K29"/>
    <mergeCell ref="D35:E35"/>
    <mergeCell ref="F31:G31"/>
    <mergeCell ref="H31:I31"/>
    <mergeCell ref="J31:K31"/>
    <mergeCell ref="F33:G33"/>
    <mergeCell ref="H33:I33"/>
    <mergeCell ref="J33:K33"/>
    <mergeCell ref="F35:G35"/>
    <mergeCell ref="H35:I35"/>
    <mergeCell ref="J35:K35"/>
    <mergeCell ref="D31:E31"/>
    <mergeCell ref="D32:E32"/>
    <mergeCell ref="D29:E29"/>
    <mergeCell ref="F29:G29"/>
    <mergeCell ref="H29:I29"/>
    <mergeCell ref="D41:E41"/>
    <mergeCell ref="F41:G41"/>
    <mergeCell ref="H41:I41"/>
    <mergeCell ref="J41:K41"/>
    <mergeCell ref="L41:M41"/>
  </mergeCells>
  <phoneticPr fontId="2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9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299"/>
  <sheetViews>
    <sheetView view="pageBreakPreview" zoomScaleNormal="90" zoomScaleSheetLayoutView="100" workbookViewId="0">
      <selection activeCell="V15" sqref="V15"/>
    </sheetView>
  </sheetViews>
  <sheetFormatPr defaultRowHeight="15" x14ac:dyDescent="0.25"/>
  <cols>
    <col min="1" max="1" width="10.28515625" style="3" customWidth="1"/>
    <col min="2" max="2" width="8.28515625" style="3" customWidth="1"/>
    <col min="3" max="3" width="8.28515625" style="6" customWidth="1"/>
    <col min="4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4" ht="21" customHeight="1" x14ac:dyDescent="0.35">
      <c r="A1" s="65" t="s">
        <v>94</v>
      </c>
    </row>
    <row r="2" spans="1:4" ht="18" customHeight="1" x14ac:dyDescent="0.25">
      <c r="A2" s="2"/>
    </row>
    <row r="3" spans="1:4" ht="18" customHeight="1" x14ac:dyDescent="0.25">
      <c r="A3" s="100" t="s">
        <v>46</v>
      </c>
      <c r="B3" s="100"/>
      <c r="C3" s="100"/>
      <c r="D3" s="8">
        <f>$K$63</f>
        <v>4180</v>
      </c>
    </row>
    <row r="4" spans="1:4" ht="18" customHeight="1" x14ac:dyDescent="0.25">
      <c r="A4" s="100" t="s">
        <v>48</v>
      </c>
      <c r="B4" s="100"/>
      <c r="C4" s="100"/>
      <c r="D4" s="8">
        <f>$K$61</f>
        <v>94585</v>
      </c>
    </row>
    <row r="5" spans="1:4" ht="18" customHeight="1" x14ac:dyDescent="0.25">
      <c r="B5" s="9"/>
      <c r="C5" s="10" t="s">
        <v>47</v>
      </c>
      <c r="D5" s="15">
        <f>$K$64</f>
        <v>4.4193053866892214E-2</v>
      </c>
    </row>
    <row r="6" spans="1:4" ht="18" customHeight="1" x14ac:dyDescent="0.25">
      <c r="A6" s="26"/>
    </row>
    <row r="7" spans="1:4" ht="18" customHeight="1" x14ac:dyDescent="0.25">
      <c r="B7" s="6"/>
      <c r="C7" s="3"/>
    </row>
    <row r="8" spans="1:4" ht="18" customHeight="1" x14ac:dyDescent="0.25">
      <c r="A8" s="76" t="str">
        <f>M36</f>
        <v>Rank</v>
      </c>
      <c r="B8" s="77" t="str">
        <f>N36</f>
        <v>RWB</v>
      </c>
      <c r="C8" s="76" t="s">
        <v>41</v>
      </c>
    </row>
    <row r="9" spans="1:4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0.13118279569892474</v>
      </c>
    </row>
    <row r="10" spans="1:4" ht="18" customHeight="1" x14ac:dyDescent="0.25">
      <c r="A10" s="74">
        <v>2</v>
      </c>
      <c r="B10" s="74" t="str">
        <f t="shared" si="0"/>
        <v>13</v>
      </c>
      <c r="C10" s="75">
        <f t="shared" ref="C10:C32" si="1">SUMIF($M$37:$M$60,$A10,$L$37:$L$60)</f>
        <v>0.10453497309761722</v>
      </c>
    </row>
    <row r="11" spans="1:4" ht="18" customHeight="1" x14ac:dyDescent="0.25">
      <c r="A11" s="74">
        <v>3</v>
      </c>
      <c r="B11" s="74" t="str">
        <f t="shared" si="0"/>
        <v>05</v>
      </c>
      <c r="C11" s="75">
        <f t="shared" si="1"/>
        <v>8.9743589743589744E-2</v>
      </c>
    </row>
    <row r="12" spans="1:4" ht="18" customHeight="1" x14ac:dyDescent="0.25">
      <c r="A12" s="74">
        <v>4</v>
      </c>
      <c r="B12" s="74" t="str">
        <f t="shared" si="0"/>
        <v>04</v>
      </c>
      <c r="C12" s="75">
        <f t="shared" si="1"/>
        <v>8.2006369426751588E-2</v>
      </c>
    </row>
    <row r="13" spans="1:4" ht="18" customHeight="1" x14ac:dyDescent="0.25">
      <c r="A13" s="74">
        <v>5</v>
      </c>
      <c r="B13" s="74" t="str">
        <f t="shared" si="0"/>
        <v>23</v>
      </c>
      <c r="C13" s="75">
        <f t="shared" si="1"/>
        <v>7.435408103347034E-2</v>
      </c>
    </row>
    <row r="14" spans="1:4" ht="18" customHeight="1" x14ac:dyDescent="0.25">
      <c r="A14" s="74">
        <v>6</v>
      </c>
      <c r="B14" s="74" t="str">
        <f t="shared" si="0"/>
        <v>09</v>
      </c>
      <c r="C14" s="75">
        <f t="shared" si="1"/>
        <v>6.2874251497005984E-2</v>
      </c>
    </row>
    <row r="15" spans="1:4" ht="18" customHeight="1" x14ac:dyDescent="0.25">
      <c r="A15" s="74">
        <v>7</v>
      </c>
      <c r="B15" s="74" t="str">
        <f t="shared" si="0"/>
        <v>02</v>
      </c>
      <c r="C15" s="75">
        <f t="shared" si="1"/>
        <v>6.1862244897959183E-2</v>
      </c>
    </row>
    <row r="16" spans="1:4" ht="18" customHeight="1" x14ac:dyDescent="0.25">
      <c r="A16" s="74">
        <v>8</v>
      </c>
      <c r="B16" s="74" t="str">
        <f t="shared" si="0"/>
        <v>03</v>
      </c>
      <c r="C16" s="75">
        <f t="shared" si="1"/>
        <v>5.8685446009389672E-2</v>
      </c>
    </row>
    <row r="17" spans="1:9" ht="18" customHeight="1" x14ac:dyDescent="0.25">
      <c r="A17" s="74">
        <v>9</v>
      </c>
      <c r="B17" s="74" t="str">
        <f t="shared" si="0"/>
        <v>12</v>
      </c>
      <c r="C17" s="75">
        <f t="shared" si="1"/>
        <v>5.623471882640587E-2</v>
      </c>
    </row>
    <row r="18" spans="1:9" ht="18" customHeight="1" x14ac:dyDescent="0.25">
      <c r="A18" s="74">
        <v>10</v>
      </c>
      <c r="B18" s="74" t="str">
        <f t="shared" si="0"/>
        <v>07</v>
      </c>
      <c r="C18" s="75">
        <f t="shared" si="1"/>
        <v>5.4325955734406441E-2</v>
      </c>
    </row>
    <row r="19" spans="1:9" ht="18" customHeight="1" x14ac:dyDescent="0.25">
      <c r="A19" s="74">
        <v>11</v>
      </c>
      <c r="B19" s="74" t="str">
        <f t="shared" si="0"/>
        <v>22</v>
      </c>
      <c r="C19" s="75">
        <f t="shared" si="1"/>
        <v>5.2404228714334429E-2</v>
      </c>
    </row>
    <row r="20" spans="1:9" ht="18" customHeight="1" x14ac:dyDescent="0.25">
      <c r="A20" s="74">
        <v>12</v>
      </c>
      <c r="B20" s="74" t="str">
        <f t="shared" si="0"/>
        <v>06</v>
      </c>
      <c r="C20" s="75">
        <f t="shared" si="1"/>
        <v>5.1918735891647853E-2</v>
      </c>
    </row>
    <row r="21" spans="1:9" ht="18" customHeight="1" x14ac:dyDescent="0.25">
      <c r="A21" s="74">
        <v>13</v>
      </c>
      <c r="B21" s="74" t="str">
        <f t="shared" si="0"/>
        <v>01</v>
      </c>
      <c r="C21" s="75">
        <f t="shared" si="1"/>
        <v>5.1521099116781155E-2</v>
      </c>
    </row>
    <row r="22" spans="1:9" ht="18" customHeight="1" x14ac:dyDescent="0.25">
      <c r="A22" s="74">
        <v>14</v>
      </c>
      <c r="B22" s="74" t="str">
        <f t="shared" si="0"/>
        <v>10</v>
      </c>
      <c r="C22" s="75">
        <f t="shared" si="1"/>
        <v>4.641544117647059E-2</v>
      </c>
    </row>
    <row r="23" spans="1:9" ht="18" customHeight="1" x14ac:dyDescent="0.25">
      <c r="A23" s="74">
        <v>15</v>
      </c>
      <c r="B23" s="74" t="str">
        <f t="shared" si="0"/>
        <v>16</v>
      </c>
      <c r="C23" s="75">
        <f t="shared" si="1"/>
        <v>3.7499999999999999E-2</v>
      </c>
    </row>
    <row r="24" spans="1:9" ht="18" customHeight="1" x14ac:dyDescent="0.25">
      <c r="A24" s="74">
        <v>16</v>
      </c>
      <c r="B24" s="74" t="str">
        <f t="shared" si="0"/>
        <v>11</v>
      </c>
      <c r="C24" s="75">
        <f t="shared" si="1"/>
        <v>3.3595425303788423E-2</v>
      </c>
    </row>
    <row r="25" spans="1:9" ht="18" customHeight="1" x14ac:dyDescent="0.25">
      <c r="A25" s="74">
        <v>17</v>
      </c>
      <c r="B25" s="74" t="str">
        <f t="shared" si="0"/>
        <v>17</v>
      </c>
      <c r="C25" s="75">
        <f t="shared" si="1"/>
        <v>2.7329749103942653E-2</v>
      </c>
    </row>
    <row r="26" spans="1:9" ht="18" customHeight="1" x14ac:dyDescent="0.25">
      <c r="A26" s="74">
        <v>18</v>
      </c>
      <c r="B26" s="74" t="str">
        <f t="shared" si="0"/>
        <v>20</v>
      </c>
      <c r="C26" s="75">
        <f t="shared" si="1"/>
        <v>2.5466284074605453E-2</v>
      </c>
    </row>
    <row r="27" spans="1:9" ht="18" customHeight="1" x14ac:dyDescent="0.25">
      <c r="A27" s="74">
        <v>19</v>
      </c>
      <c r="B27" s="74" t="str">
        <f t="shared" si="0"/>
        <v>21</v>
      </c>
      <c r="C27" s="75">
        <f t="shared" si="1"/>
        <v>2.2929592662530349E-2</v>
      </c>
    </row>
    <row r="28" spans="1:9" ht="18" customHeight="1" x14ac:dyDescent="0.25">
      <c r="A28" s="74">
        <v>20</v>
      </c>
      <c r="B28" s="74" t="str">
        <f t="shared" si="0"/>
        <v>18</v>
      </c>
      <c r="C28" s="75">
        <f t="shared" si="1"/>
        <v>1.9817073170731708E-2</v>
      </c>
    </row>
    <row r="29" spans="1:9" ht="18" customHeight="1" x14ac:dyDescent="0.25">
      <c r="A29" s="74">
        <v>21</v>
      </c>
      <c r="B29" s="74" t="str">
        <f t="shared" si="0"/>
        <v>08</v>
      </c>
      <c r="C29" s="75">
        <f t="shared" si="1"/>
        <v>1.9599365902867847E-2</v>
      </c>
      <c r="I29" s="6"/>
    </row>
    <row r="30" spans="1:9" ht="18" customHeight="1" x14ac:dyDescent="0.25">
      <c r="A30" s="74">
        <v>22</v>
      </c>
      <c r="B30" s="74" t="str">
        <f t="shared" si="0"/>
        <v>14</v>
      </c>
      <c r="C30" s="75">
        <f t="shared" si="1"/>
        <v>1.868399675060926E-2</v>
      </c>
    </row>
    <row r="31" spans="1:9" ht="18" customHeight="1" x14ac:dyDescent="0.25">
      <c r="A31" s="74">
        <v>23</v>
      </c>
      <c r="B31" s="74" t="str">
        <f t="shared" si="0"/>
        <v>15</v>
      </c>
      <c r="C31" s="75">
        <f t="shared" si="1"/>
        <v>1.4911014911014911E-2</v>
      </c>
    </row>
    <row r="32" spans="1:9" ht="18" customHeight="1" x14ac:dyDescent="0.25">
      <c r="A32" s="74">
        <v>24</v>
      </c>
      <c r="B32" s="74" t="str">
        <f t="shared" si="0"/>
        <v>24</v>
      </c>
      <c r="C32" s="75">
        <f t="shared" si="1"/>
        <v>1.4366498548066636E-2</v>
      </c>
    </row>
    <row r="33" spans="1:19" ht="18" customHeight="1" x14ac:dyDescent="0.25">
      <c r="A33" s="22"/>
      <c r="B33" s="22"/>
      <c r="C33" s="15"/>
    </row>
    <row r="34" spans="1:19" ht="18" customHeight="1" x14ac:dyDescent="0.25">
      <c r="A34" s="6"/>
      <c r="J34" s="27"/>
    </row>
    <row r="35" spans="1:19" ht="18" customHeight="1" x14ac:dyDescent="0.25">
      <c r="A35" s="6" t="s">
        <v>3</v>
      </c>
      <c r="B35" s="9" t="s">
        <v>4</v>
      </c>
      <c r="J35" s="87" t="s">
        <v>30</v>
      </c>
      <c r="K35" s="88" t="s">
        <v>30</v>
      </c>
      <c r="M35" s="6"/>
      <c r="N35" s="3"/>
      <c r="O35" s="28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  <c r="O36" s="11"/>
    </row>
    <row r="37" spans="1:19" ht="18" customHeight="1" x14ac:dyDescent="0.25">
      <c r="A37" s="73">
        <v>1</v>
      </c>
      <c r="B37" s="78">
        <f>VLOOKUP('5-9'!$A37, Data!$B$26:$J$49, 2, FALSE)</f>
        <v>1933</v>
      </c>
      <c r="C37" s="78">
        <f>VLOOKUP('5-9'!$A37, Data!$B$26:$J$49, 3, FALSE)</f>
        <v>13</v>
      </c>
      <c r="D37" s="78">
        <f>VLOOKUP('5-9'!$A37, Data!$B$26:$J$49, 4, FALSE)</f>
        <v>2</v>
      </c>
      <c r="E37" s="78">
        <f>VLOOKUP('5-9'!$A37, Data!$B$26:$J$49, 5, FALSE)</f>
        <v>8</v>
      </c>
      <c r="F37" s="78">
        <f>VLOOKUP('5-9'!$A37, Data!$B$26:$J$49, 6, FALSE)</f>
        <v>0</v>
      </c>
      <c r="G37" s="78">
        <f>VLOOKUP('5-9'!$A37, Data!$B$26:$J$49, 7, FALSE)</f>
        <v>0</v>
      </c>
      <c r="H37" s="78">
        <f>VLOOKUP('5-9'!$A37, Data!$B$26:$J$49, 8, FALSE)</f>
        <v>47</v>
      </c>
      <c r="I37" s="78">
        <f>VLOOKUP('5-9'!$A37, Data!$B$26:$J$49, 9, FALSE)</f>
        <v>35</v>
      </c>
      <c r="J37" s="79">
        <f t="shared" ref="J37:J61" si="2">SUM(C37:I37)</f>
        <v>105</v>
      </c>
      <c r="K37" s="80">
        <f t="shared" ref="K37:K61" si="3">SUM(B37:I37)</f>
        <v>2038</v>
      </c>
      <c r="L37" s="75">
        <f>J37/K37</f>
        <v>5.1521099116781155E-2</v>
      </c>
      <c r="M37" s="74">
        <f>RANK(L37,$L$37:$L$60)</f>
        <v>13</v>
      </c>
      <c r="N37" s="89" t="s">
        <v>6</v>
      </c>
      <c r="P37" s="29"/>
      <c r="Q37" s="29"/>
      <c r="R37" s="12"/>
      <c r="S37" s="12"/>
    </row>
    <row r="38" spans="1:19" ht="18" customHeight="1" x14ac:dyDescent="0.25">
      <c r="A38" s="73">
        <v>2</v>
      </c>
      <c r="B38" s="78">
        <f>VLOOKUP('5-9'!$A38, Data!$B$26:$J$49, 2, FALSE)</f>
        <v>1471</v>
      </c>
      <c r="C38" s="78">
        <f>VLOOKUP('5-9'!$A38, Data!$B$26:$J$49, 3, FALSE)</f>
        <v>21</v>
      </c>
      <c r="D38" s="78">
        <f>VLOOKUP('5-9'!$A38, Data!$B$26:$J$49, 4, FALSE)</f>
        <v>2</v>
      </c>
      <c r="E38" s="78">
        <f>VLOOKUP('5-9'!$A38, Data!$B$26:$J$49, 5, FALSE)</f>
        <v>3</v>
      </c>
      <c r="F38" s="78">
        <f>VLOOKUP('5-9'!$A38, Data!$B$26:$J$49, 6, FALSE)</f>
        <v>0</v>
      </c>
      <c r="G38" s="78">
        <f>VLOOKUP('5-9'!$A38, Data!$B$26:$J$49, 7, FALSE)</f>
        <v>0</v>
      </c>
      <c r="H38" s="78">
        <f>VLOOKUP('5-9'!$A38, Data!$B$26:$J$49, 8, FALSE)</f>
        <v>41</v>
      </c>
      <c r="I38" s="78">
        <f>VLOOKUP('5-9'!$A38, Data!$B$26:$J$49, 9, FALSE)</f>
        <v>30</v>
      </c>
      <c r="J38" s="79">
        <f t="shared" si="2"/>
        <v>97</v>
      </c>
      <c r="K38" s="80">
        <f t="shared" si="3"/>
        <v>1568</v>
      </c>
      <c r="L38" s="75">
        <f t="shared" ref="L38:L61" si="4">J38/K38</f>
        <v>6.1862244897959183E-2</v>
      </c>
      <c r="M38" s="74">
        <f t="shared" ref="M38:M60" si="5">RANK(L38,$L$37:$L$60)</f>
        <v>7</v>
      </c>
      <c r="N38" s="89" t="s">
        <v>7</v>
      </c>
      <c r="P38" s="29"/>
      <c r="Q38" s="29"/>
      <c r="R38" s="12"/>
      <c r="S38" s="12"/>
    </row>
    <row r="39" spans="1:19" ht="18" customHeight="1" x14ac:dyDescent="0.25">
      <c r="A39" s="73">
        <v>3</v>
      </c>
      <c r="B39" s="78">
        <f>VLOOKUP('5-9'!$A39, Data!$B$26:$J$49, 2, FALSE)</f>
        <v>401</v>
      </c>
      <c r="C39" s="78">
        <f>VLOOKUP('5-9'!$A39, Data!$B$26:$J$49, 3, FALSE)</f>
        <v>11</v>
      </c>
      <c r="D39" s="78">
        <f>VLOOKUP('5-9'!$A39, Data!$B$26:$J$49, 4, FALSE)</f>
        <v>1</v>
      </c>
      <c r="E39" s="78">
        <f>VLOOKUP('5-9'!$A39, Data!$B$26:$J$49, 5, FALSE)</f>
        <v>4</v>
      </c>
      <c r="F39" s="78">
        <f>VLOOKUP('5-9'!$A39, Data!$B$26:$J$49, 6, FALSE)</f>
        <v>0</v>
      </c>
      <c r="G39" s="78">
        <f>VLOOKUP('5-9'!$A39, Data!$B$26:$J$49, 7, FALSE)</f>
        <v>0</v>
      </c>
      <c r="H39" s="78">
        <f>VLOOKUP('5-9'!$A39, Data!$B$26:$J$49, 8, FALSE)</f>
        <v>9</v>
      </c>
      <c r="I39" s="78">
        <f>VLOOKUP('5-9'!$A39, Data!$B$26:$J$49, 9, FALSE)</f>
        <v>0</v>
      </c>
      <c r="J39" s="79">
        <f t="shared" si="2"/>
        <v>25</v>
      </c>
      <c r="K39" s="80">
        <f t="shared" si="3"/>
        <v>426</v>
      </c>
      <c r="L39" s="75">
        <f t="shared" si="4"/>
        <v>5.8685446009389672E-2</v>
      </c>
      <c r="M39" s="74">
        <f t="shared" si="5"/>
        <v>8</v>
      </c>
      <c r="N39" s="89" t="s">
        <v>8</v>
      </c>
      <c r="P39" s="29"/>
      <c r="Q39" s="29"/>
      <c r="R39" s="12"/>
      <c r="S39" s="12"/>
    </row>
    <row r="40" spans="1:19" ht="18" customHeight="1" x14ac:dyDescent="0.25">
      <c r="A40" s="73">
        <v>4</v>
      </c>
      <c r="B40" s="78">
        <f>VLOOKUP('5-9'!$A40, Data!$B$26:$J$49, 2, FALSE)</f>
        <v>1153</v>
      </c>
      <c r="C40" s="78">
        <f>VLOOKUP('5-9'!$A40, Data!$B$26:$J$49, 3, FALSE)</f>
        <v>40</v>
      </c>
      <c r="D40" s="78">
        <f>VLOOKUP('5-9'!$A40, Data!$B$26:$J$49, 4, FALSE)</f>
        <v>1</v>
      </c>
      <c r="E40" s="78">
        <f>VLOOKUP('5-9'!$A40, Data!$B$26:$J$49, 5, FALSE)</f>
        <v>9</v>
      </c>
      <c r="F40" s="78">
        <f>VLOOKUP('5-9'!$A40, Data!$B$26:$J$49, 6, FALSE)</f>
        <v>0</v>
      </c>
      <c r="G40" s="78">
        <f>VLOOKUP('5-9'!$A40, Data!$B$26:$J$49, 7, FALSE)</f>
        <v>0</v>
      </c>
      <c r="H40" s="78">
        <f>VLOOKUP('5-9'!$A40, Data!$B$26:$J$49, 8, FALSE)</f>
        <v>42</v>
      </c>
      <c r="I40" s="78">
        <f>VLOOKUP('5-9'!$A40, Data!$B$26:$J$49, 9, FALSE)</f>
        <v>11</v>
      </c>
      <c r="J40" s="79">
        <f t="shared" si="2"/>
        <v>103</v>
      </c>
      <c r="K40" s="80">
        <f t="shared" si="3"/>
        <v>1256</v>
      </c>
      <c r="L40" s="75">
        <f t="shared" si="4"/>
        <v>8.2006369426751588E-2</v>
      </c>
      <c r="M40" s="74">
        <f t="shared" si="5"/>
        <v>4</v>
      </c>
      <c r="N40" s="89" t="s">
        <v>9</v>
      </c>
      <c r="P40" s="29"/>
      <c r="Q40" s="29"/>
      <c r="R40" s="12"/>
      <c r="S40" s="12"/>
    </row>
    <row r="41" spans="1:19" ht="18" customHeight="1" x14ac:dyDescent="0.25">
      <c r="A41" s="73">
        <v>5</v>
      </c>
      <c r="B41" s="78">
        <f>VLOOKUP('5-9'!$A41, Data!$B$26:$J$49, 2, FALSE)</f>
        <v>1491</v>
      </c>
      <c r="C41" s="78">
        <f>VLOOKUP('5-9'!$A41, Data!$B$26:$J$49, 3, FALSE)</f>
        <v>39</v>
      </c>
      <c r="D41" s="78">
        <f>VLOOKUP('5-9'!$A41, Data!$B$26:$J$49, 4, FALSE)</f>
        <v>3</v>
      </c>
      <c r="E41" s="78">
        <f>VLOOKUP('5-9'!$A41, Data!$B$26:$J$49, 5, FALSE)</f>
        <v>16</v>
      </c>
      <c r="F41" s="78">
        <f>VLOOKUP('5-9'!$A41, Data!$B$26:$J$49, 6, FALSE)</f>
        <v>0</v>
      </c>
      <c r="G41" s="78">
        <f>VLOOKUP('5-9'!$A41, Data!$B$26:$J$49, 7, FALSE)</f>
        <v>0</v>
      </c>
      <c r="H41" s="78">
        <f>VLOOKUP('5-9'!$A41, Data!$B$26:$J$49, 8, FALSE)</f>
        <v>82</v>
      </c>
      <c r="I41" s="78">
        <f>VLOOKUP('5-9'!$A41, Data!$B$26:$J$49, 9, FALSE)</f>
        <v>7</v>
      </c>
      <c r="J41" s="79">
        <f t="shared" si="2"/>
        <v>147</v>
      </c>
      <c r="K41" s="80">
        <f t="shared" si="3"/>
        <v>1638</v>
      </c>
      <c r="L41" s="75">
        <f t="shared" si="4"/>
        <v>8.9743589743589744E-2</v>
      </c>
      <c r="M41" s="74">
        <f t="shared" si="5"/>
        <v>3</v>
      </c>
      <c r="N41" s="89" t="s">
        <v>10</v>
      </c>
      <c r="P41" s="29"/>
      <c r="Q41" s="29"/>
      <c r="R41" s="12"/>
      <c r="S41" s="12"/>
    </row>
    <row r="42" spans="1:19" ht="18" customHeight="1" x14ac:dyDescent="0.25">
      <c r="A42" s="73">
        <v>6</v>
      </c>
      <c r="B42" s="78">
        <f>VLOOKUP('5-9'!$A42, Data!$B$26:$J$49, 2, FALSE)</f>
        <v>420</v>
      </c>
      <c r="C42" s="78">
        <f>VLOOKUP('5-9'!$A42, Data!$B$26:$J$49, 3, FALSE)</f>
        <v>11</v>
      </c>
      <c r="D42" s="78">
        <f>VLOOKUP('5-9'!$A42, Data!$B$26:$J$49, 4, FALSE)</f>
        <v>1</v>
      </c>
      <c r="E42" s="78">
        <f>VLOOKUP('5-9'!$A42, Data!$B$26:$J$49, 5, FALSE)</f>
        <v>1</v>
      </c>
      <c r="F42" s="78">
        <f>VLOOKUP('5-9'!$A42, Data!$B$26:$J$49, 6, FALSE)</f>
        <v>0</v>
      </c>
      <c r="G42" s="78">
        <f>VLOOKUP('5-9'!$A42, Data!$B$26:$J$49, 7, FALSE)</f>
        <v>0</v>
      </c>
      <c r="H42" s="78">
        <f>VLOOKUP('5-9'!$A42, Data!$B$26:$J$49, 8, FALSE)</f>
        <v>9</v>
      </c>
      <c r="I42" s="78">
        <f>VLOOKUP('5-9'!$A42, Data!$B$26:$J$49, 9, FALSE)</f>
        <v>1</v>
      </c>
      <c r="J42" s="79">
        <f t="shared" si="2"/>
        <v>23</v>
      </c>
      <c r="K42" s="80">
        <f t="shared" si="3"/>
        <v>443</v>
      </c>
      <c r="L42" s="75">
        <f t="shared" si="4"/>
        <v>5.1918735891647853E-2</v>
      </c>
      <c r="M42" s="74">
        <f t="shared" si="5"/>
        <v>12</v>
      </c>
      <c r="N42" s="89" t="s">
        <v>11</v>
      </c>
      <c r="P42" s="29"/>
      <c r="Q42" s="29"/>
      <c r="R42" s="12"/>
      <c r="S42" s="12"/>
    </row>
    <row r="43" spans="1:19" ht="18" customHeight="1" x14ac:dyDescent="0.25">
      <c r="A43" s="73">
        <v>7</v>
      </c>
      <c r="B43" s="78">
        <f>VLOOKUP('5-9'!$A43, Data!$B$26:$J$49, 2, FALSE)</f>
        <v>470</v>
      </c>
      <c r="C43" s="78">
        <f>VLOOKUP('5-9'!$A43, Data!$B$26:$J$49, 3, FALSE)</f>
        <v>4</v>
      </c>
      <c r="D43" s="78">
        <f>VLOOKUP('5-9'!$A43, Data!$B$26:$J$49, 4, FALSE)</f>
        <v>0</v>
      </c>
      <c r="E43" s="78">
        <f>VLOOKUP('5-9'!$A43, Data!$B$26:$J$49, 5, FALSE)</f>
        <v>1</v>
      </c>
      <c r="F43" s="78">
        <f>VLOOKUP('5-9'!$A43, Data!$B$26:$J$49, 6, FALSE)</f>
        <v>0</v>
      </c>
      <c r="G43" s="78">
        <f>VLOOKUP('5-9'!$A43, Data!$B$26:$J$49, 7, FALSE)</f>
        <v>0</v>
      </c>
      <c r="H43" s="78">
        <f>VLOOKUP('5-9'!$A43, Data!$B$26:$J$49, 8, FALSE)</f>
        <v>19</v>
      </c>
      <c r="I43" s="78">
        <f>VLOOKUP('5-9'!$A43, Data!$B$26:$J$49, 9, FALSE)</f>
        <v>3</v>
      </c>
      <c r="J43" s="79">
        <f t="shared" si="2"/>
        <v>27</v>
      </c>
      <c r="K43" s="80">
        <f t="shared" si="3"/>
        <v>497</v>
      </c>
      <c r="L43" s="75">
        <f t="shared" si="4"/>
        <v>5.4325955734406441E-2</v>
      </c>
      <c r="M43" s="74">
        <f t="shared" si="5"/>
        <v>10</v>
      </c>
      <c r="N43" s="89" t="s">
        <v>12</v>
      </c>
      <c r="P43" s="29"/>
      <c r="Q43" s="29"/>
      <c r="R43" s="12"/>
      <c r="S43" s="12"/>
    </row>
    <row r="44" spans="1:19" ht="18" customHeight="1" x14ac:dyDescent="0.25">
      <c r="A44" s="73">
        <v>8</v>
      </c>
      <c r="B44" s="78">
        <f>VLOOKUP('5-9'!$A44, Data!$B$26:$J$49, 2, FALSE)</f>
        <v>6803</v>
      </c>
      <c r="C44" s="78">
        <f>VLOOKUP('5-9'!$A44, Data!$B$26:$J$49, 3, FALSE)</f>
        <v>30</v>
      </c>
      <c r="D44" s="78">
        <f>VLOOKUP('5-9'!$A44, Data!$B$26:$J$49, 4, FALSE)</f>
        <v>4</v>
      </c>
      <c r="E44" s="78">
        <f>VLOOKUP('5-9'!$A44, Data!$B$26:$J$49, 5, FALSE)</f>
        <v>9</v>
      </c>
      <c r="F44" s="78">
        <f>VLOOKUP('5-9'!$A44, Data!$B$26:$J$49, 6, FALSE)</f>
        <v>0</v>
      </c>
      <c r="G44" s="78">
        <f>VLOOKUP('5-9'!$A44, Data!$B$26:$J$49, 7, FALSE)</f>
        <v>0</v>
      </c>
      <c r="H44" s="78">
        <f>VLOOKUP('5-9'!$A44, Data!$B$26:$J$49, 8, FALSE)</f>
        <v>86</v>
      </c>
      <c r="I44" s="78">
        <f>VLOOKUP('5-9'!$A44, Data!$B$26:$J$49, 9, FALSE)</f>
        <v>7</v>
      </c>
      <c r="J44" s="79">
        <f t="shared" si="2"/>
        <v>136</v>
      </c>
      <c r="K44" s="80">
        <f t="shared" si="3"/>
        <v>6939</v>
      </c>
      <c r="L44" s="75">
        <f t="shared" si="4"/>
        <v>1.9599365902867847E-2</v>
      </c>
      <c r="M44" s="74">
        <f t="shared" si="5"/>
        <v>21</v>
      </c>
      <c r="N44" s="89" t="s">
        <v>13</v>
      </c>
      <c r="P44" s="29"/>
      <c r="Q44" s="29"/>
      <c r="R44" s="12"/>
      <c r="S44" s="12"/>
    </row>
    <row r="45" spans="1:19" ht="18" customHeight="1" x14ac:dyDescent="0.25">
      <c r="A45" s="73">
        <v>9</v>
      </c>
      <c r="B45" s="78">
        <f>VLOOKUP('5-9'!$A45, Data!$B$26:$J$49, 2, FALSE)</f>
        <v>1252</v>
      </c>
      <c r="C45" s="78">
        <f>VLOOKUP('5-9'!$A45, Data!$B$26:$J$49, 3, FALSE)</f>
        <v>22</v>
      </c>
      <c r="D45" s="78">
        <f>VLOOKUP('5-9'!$A45, Data!$B$26:$J$49, 4, FALSE)</f>
        <v>6</v>
      </c>
      <c r="E45" s="78">
        <f>VLOOKUP('5-9'!$A45, Data!$B$26:$J$49, 5, FALSE)</f>
        <v>8</v>
      </c>
      <c r="F45" s="78">
        <f>VLOOKUP('5-9'!$A45, Data!$B$26:$J$49, 6, FALSE)</f>
        <v>2</v>
      </c>
      <c r="G45" s="78">
        <f>VLOOKUP('5-9'!$A45, Data!$B$26:$J$49, 7, FALSE)</f>
        <v>0</v>
      </c>
      <c r="H45" s="78">
        <f>VLOOKUP('5-9'!$A45, Data!$B$26:$J$49, 8, FALSE)</f>
        <v>37</v>
      </c>
      <c r="I45" s="78">
        <f>VLOOKUP('5-9'!$A45, Data!$B$26:$J$49, 9, FALSE)</f>
        <v>9</v>
      </c>
      <c r="J45" s="79">
        <f t="shared" si="2"/>
        <v>84</v>
      </c>
      <c r="K45" s="80">
        <f t="shared" si="3"/>
        <v>1336</v>
      </c>
      <c r="L45" s="75">
        <f t="shared" si="4"/>
        <v>6.2874251497005984E-2</v>
      </c>
      <c r="M45" s="74">
        <f t="shared" si="5"/>
        <v>6</v>
      </c>
      <c r="N45" s="89" t="s">
        <v>14</v>
      </c>
      <c r="P45" s="29"/>
      <c r="Q45" s="29"/>
      <c r="R45" s="12"/>
      <c r="S45" s="12"/>
    </row>
    <row r="46" spans="1:19" ht="18" customHeight="1" x14ac:dyDescent="0.25">
      <c r="A46" s="73">
        <v>10</v>
      </c>
      <c r="B46" s="78">
        <f>VLOOKUP('5-9'!$A46, Data!$B$26:$J$49, 2, FALSE)</f>
        <v>2075</v>
      </c>
      <c r="C46" s="78">
        <f>VLOOKUP('5-9'!$A46, Data!$B$26:$J$49, 3, FALSE)</f>
        <v>39</v>
      </c>
      <c r="D46" s="78">
        <f>VLOOKUP('5-9'!$A46, Data!$B$26:$J$49, 4, FALSE)</f>
        <v>4</v>
      </c>
      <c r="E46" s="78">
        <f>VLOOKUP('5-9'!$A46, Data!$B$26:$J$49, 5, FALSE)</f>
        <v>16</v>
      </c>
      <c r="F46" s="78">
        <f>VLOOKUP('5-9'!$A46, Data!$B$26:$J$49, 6, FALSE)</f>
        <v>0</v>
      </c>
      <c r="G46" s="78">
        <f>VLOOKUP('5-9'!$A46, Data!$B$26:$J$49, 7, FALSE)</f>
        <v>0</v>
      </c>
      <c r="H46" s="78">
        <f>VLOOKUP('5-9'!$A46, Data!$B$26:$J$49, 8, FALSE)</f>
        <v>36</v>
      </c>
      <c r="I46" s="78">
        <f>VLOOKUP('5-9'!$A46, Data!$B$26:$J$49, 9, FALSE)</f>
        <v>6</v>
      </c>
      <c r="J46" s="79">
        <f t="shared" si="2"/>
        <v>101</v>
      </c>
      <c r="K46" s="80">
        <f t="shared" si="3"/>
        <v>2176</v>
      </c>
      <c r="L46" s="75">
        <f t="shared" si="4"/>
        <v>4.641544117647059E-2</v>
      </c>
      <c r="M46" s="74">
        <f t="shared" si="5"/>
        <v>14</v>
      </c>
      <c r="N46" s="89" t="s">
        <v>15</v>
      </c>
      <c r="P46" s="29"/>
      <c r="Q46" s="29"/>
      <c r="R46" s="12"/>
      <c r="S46" s="12"/>
    </row>
    <row r="47" spans="1:19" ht="18" customHeight="1" x14ac:dyDescent="0.25">
      <c r="A47" s="73">
        <v>11</v>
      </c>
      <c r="B47" s="78">
        <f>VLOOKUP('5-9'!$A47, Data!$B$26:$J$49, 2, FALSE)</f>
        <v>2704</v>
      </c>
      <c r="C47" s="78">
        <f>VLOOKUP('5-9'!$A47, Data!$B$26:$J$49, 3, FALSE)</f>
        <v>28</v>
      </c>
      <c r="D47" s="78">
        <f>VLOOKUP('5-9'!$A47, Data!$B$26:$J$49, 4, FALSE)</f>
        <v>2</v>
      </c>
      <c r="E47" s="78">
        <f>VLOOKUP('5-9'!$A47, Data!$B$26:$J$49, 5, FALSE)</f>
        <v>14</v>
      </c>
      <c r="F47" s="78">
        <f>VLOOKUP('5-9'!$A47, Data!$B$26:$J$49, 6, FALSE)</f>
        <v>0</v>
      </c>
      <c r="G47" s="78">
        <f>VLOOKUP('5-9'!$A47, Data!$B$26:$J$49, 7, FALSE)</f>
        <v>0</v>
      </c>
      <c r="H47" s="78">
        <f>VLOOKUP('5-9'!$A47, Data!$B$26:$J$49, 8, FALSE)</f>
        <v>31</v>
      </c>
      <c r="I47" s="78">
        <f>VLOOKUP('5-9'!$A47, Data!$B$26:$J$49, 9, FALSE)</f>
        <v>19</v>
      </c>
      <c r="J47" s="79">
        <f t="shared" si="2"/>
        <v>94</v>
      </c>
      <c r="K47" s="80">
        <f t="shared" si="3"/>
        <v>2798</v>
      </c>
      <c r="L47" s="75">
        <f t="shared" si="4"/>
        <v>3.3595425303788423E-2</v>
      </c>
      <c r="M47" s="74">
        <f t="shared" si="5"/>
        <v>16</v>
      </c>
      <c r="N47" s="89" t="s">
        <v>16</v>
      </c>
      <c r="P47" s="29"/>
      <c r="Q47" s="29"/>
      <c r="R47" s="12"/>
      <c r="S47" s="12"/>
    </row>
    <row r="48" spans="1:19" ht="18" customHeight="1" x14ac:dyDescent="0.25">
      <c r="A48" s="73">
        <v>12</v>
      </c>
      <c r="B48" s="78">
        <f>VLOOKUP('5-9'!$A48, Data!$B$26:$J$49, 2, FALSE)</f>
        <v>10422</v>
      </c>
      <c r="C48" s="78">
        <f>VLOOKUP('5-9'!$A48, Data!$B$26:$J$49, 3, FALSE)</f>
        <v>160</v>
      </c>
      <c r="D48" s="78">
        <f>VLOOKUP('5-9'!$A48, Data!$B$26:$J$49, 4, FALSE)</f>
        <v>3</v>
      </c>
      <c r="E48" s="78">
        <f>VLOOKUP('5-9'!$A48, Data!$B$26:$J$49, 5, FALSE)</f>
        <v>90</v>
      </c>
      <c r="F48" s="78">
        <f>VLOOKUP('5-9'!$A48, Data!$B$26:$J$49, 6, FALSE)</f>
        <v>0</v>
      </c>
      <c r="G48" s="78">
        <f>VLOOKUP('5-9'!$A48, Data!$B$26:$J$49, 7, FALSE)</f>
        <v>0</v>
      </c>
      <c r="H48" s="78">
        <f>VLOOKUP('5-9'!$A48, Data!$B$26:$J$49, 8, FALSE)</f>
        <v>336</v>
      </c>
      <c r="I48" s="78">
        <f>VLOOKUP('5-9'!$A48, Data!$B$26:$J$49, 9, FALSE)</f>
        <v>32</v>
      </c>
      <c r="J48" s="79">
        <f t="shared" si="2"/>
        <v>621</v>
      </c>
      <c r="K48" s="80">
        <f t="shared" si="3"/>
        <v>11043</v>
      </c>
      <c r="L48" s="75">
        <f t="shared" si="4"/>
        <v>5.623471882640587E-2</v>
      </c>
      <c r="M48" s="74">
        <f t="shared" si="5"/>
        <v>9</v>
      </c>
      <c r="N48" s="89" t="s">
        <v>17</v>
      </c>
      <c r="P48" s="29"/>
      <c r="Q48" s="29"/>
      <c r="R48" s="12"/>
      <c r="S48" s="12"/>
    </row>
    <row r="49" spans="1:21" ht="18" customHeight="1" x14ac:dyDescent="0.25">
      <c r="A49" s="73">
        <v>13</v>
      </c>
      <c r="B49" s="78">
        <f>VLOOKUP('5-9'!$A49, Data!$B$26:$J$49, 2, FALSE)</f>
        <v>2330</v>
      </c>
      <c r="C49" s="78">
        <f>VLOOKUP('5-9'!$A49, Data!$B$26:$J$49, 3, FALSE)</f>
        <v>91</v>
      </c>
      <c r="D49" s="78">
        <f>VLOOKUP('5-9'!$A49, Data!$B$26:$J$49, 4, FALSE)</f>
        <v>7</v>
      </c>
      <c r="E49" s="78">
        <f>VLOOKUP('5-9'!$A49, Data!$B$26:$J$49, 5, FALSE)</f>
        <v>29</v>
      </c>
      <c r="F49" s="78">
        <f>VLOOKUP('5-9'!$A49, Data!$B$26:$J$49, 6, FALSE)</f>
        <v>0</v>
      </c>
      <c r="G49" s="78">
        <f>VLOOKUP('5-9'!$A49, Data!$B$26:$J$49, 7, FALSE)</f>
        <v>0</v>
      </c>
      <c r="H49" s="78">
        <f>VLOOKUP('5-9'!$A49, Data!$B$26:$J$49, 8, FALSE)</f>
        <v>127</v>
      </c>
      <c r="I49" s="78">
        <f>VLOOKUP('5-9'!$A49, Data!$B$26:$J$49, 9, FALSE)</f>
        <v>18</v>
      </c>
      <c r="J49" s="79">
        <f t="shared" si="2"/>
        <v>272</v>
      </c>
      <c r="K49" s="80">
        <f t="shared" si="3"/>
        <v>2602</v>
      </c>
      <c r="L49" s="75">
        <f t="shared" si="4"/>
        <v>0.10453497309761722</v>
      </c>
      <c r="M49" s="74">
        <f t="shared" si="5"/>
        <v>2</v>
      </c>
      <c r="N49" s="89" t="s">
        <v>18</v>
      </c>
      <c r="P49" s="29"/>
      <c r="Q49" s="29"/>
      <c r="R49" s="12"/>
      <c r="S49" s="12"/>
    </row>
    <row r="50" spans="1:21" ht="18" customHeight="1" x14ac:dyDescent="0.25">
      <c r="A50" s="73">
        <v>14</v>
      </c>
      <c r="B50" s="78">
        <f>VLOOKUP('5-9'!$A50, Data!$B$26:$J$49, 2, FALSE)</f>
        <v>4832</v>
      </c>
      <c r="C50" s="78">
        <f>VLOOKUP('5-9'!$A50, Data!$B$26:$J$49, 3, FALSE)</f>
        <v>8</v>
      </c>
      <c r="D50" s="78">
        <f>VLOOKUP('5-9'!$A50, Data!$B$26:$J$49, 4, FALSE)</f>
        <v>0</v>
      </c>
      <c r="E50" s="78">
        <f>VLOOKUP('5-9'!$A50, Data!$B$26:$J$49, 5, FALSE)</f>
        <v>8</v>
      </c>
      <c r="F50" s="78">
        <f>VLOOKUP('5-9'!$A50, Data!$B$26:$J$49, 6, FALSE)</f>
        <v>0</v>
      </c>
      <c r="G50" s="78">
        <f>VLOOKUP('5-9'!$A50, Data!$B$26:$J$49, 7, FALSE)</f>
        <v>0</v>
      </c>
      <c r="H50" s="78">
        <f>VLOOKUP('5-9'!$A50, Data!$B$26:$J$49, 8, FALSE)</f>
        <v>71</v>
      </c>
      <c r="I50" s="78">
        <f>VLOOKUP('5-9'!$A50, Data!$B$26:$J$49, 9, FALSE)</f>
        <v>5</v>
      </c>
      <c r="J50" s="79">
        <f t="shared" si="2"/>
        <v>92</v>
      </c>
      <c r="K50" s="80">
        <f t="shared" si="3"/>
        <v>4924</v>
      </c>
      <c r="L50" s="75">
        <f t="shared" si="4"/>
        <v>1.868399675060926E-2</v>
      </c>
      <c r="M50" s="74">
        <f t="shared" si="5"/>
        <v>22</v>
      </c>
      <c r="N50" s="89" t="s">
        <v>19</v>
      </c>
      <c r="P50" s="29"/>
      <c r="Q50" s="29"/>
      <c r="R50" s="12"/>
      <c r="S50" s="12"/>
    </row>
    <row r="51" spans="1:21" ht="18" customHeight="1" x14ac:dyDescent="0.25">
      <c r="A51" s="73">
        <v>15</v>
      </c>
      <c r="B51" s="78">
        <f>VLOOKUP('5-9'!$A51, Data!$B$26:$J$49, 2, FALSE)</f>
        <v>6144</v>
      </c>
      <c r="C51" s="78">
        <f>VLOOKUP('5-9'!$A51, Data!$B$26:$J$49, 3, FALSE)</f>
        <v>15</v>
      </c>
      <c r="D51" s="78">
        <f>VLOOKUP('5-9'!$A51, Data!$B$26:$J$49, 4, FALSE)</f>
        <v>1</v>
      </c>
      <c r="E51" s="78">
        <f>VLOOKUP('5-9'!$A51, Data!$B$26:$J$49, 5, FALSE)</f>
        <v>8</v>
      </c>
      <c r="F51" s="78">
        <f>VLOOKUP('5-9'!$A51, Data!$B$26:$J$49, 6, FALSE)</f>
        <v>0</v>
      </c>
      <c r="G51" s="78">
        <f>VLOOKUP('5-9'!$A51, Data!$B$26:$J$49, 7, FALSE)</f>
        <v>0</v>
      </c>
      <c r="H51" s="78">
        <f>VLOOKUP('5-9'!$A51, Data!$B$26:$J$49, 8, FALSE)</f>
        <v>69</v>
      </c>
      <c r="I51" s="78">
        <f>VLOOKUP('5-9'!$A51, Data!$B$26:$J$49, 9, FALSE)</f>
        <v>0</v>
      </c>
      <c r="J51" s="79">
        <f t="shared" si="2"/>
        <v>93</v>
      </c>
      <c r="K51" s="80">
        <f t="shared" si="3"/>
        <v>6237</v>
      </c>
      <c r="L51" s="75">
        <f t="shared" si="4"/>
        <v>1.4911014911014911E-2</v>
      </c>
      <c r="M51" s="74">
        <f t="shared" si="5"/>
        <v>23</v>
      </c>
      <c r="N51" s="89" t="s">
        <v>20</v>
      </c>
      <c r="P51" s="29"/>
      <c r="Q51" s="29"/>
      <c r="R51" s="12"/>
      <c r="S51" s="12"/>
    </row>
    <row r="52" spans="1:21" ht="18" customHeight="1" x14ac:dyDescent="0.25">
      <c r="A52" s="73">
        <v>16</v>
      </c>
      <c r="B52" s="78">
        <f>VLOOKUP('5-9'!$A52, Data!$B$26:$J$49, 2, FALSE)</f>
        <v>2310</v>
      </c>
      <c r="C52" s="78">
        <f>VLOOKUP('5-9'!$A52, Data!$B$26:$J$49, 3, FALSE)</f>
        <v>36</v>
      </c>
      <c r="D52" s="78">
        <f>VLOOKUP('5-9'!$A52, Data!$B$26:$J$49, 4, FALSE)</f>
        <v>0</v>
      </c>
      <c r="E52" s="78">
        <f>VLOOKUP('5-9'!$A52, Data!$B$26:$J$49, 5, FALSE)</f>
        <v>11</v>
      </c>
      <c r="F52" s="78">
        <f>VLOOKUP('5-9'!$A52, Data!$B$26:$J$49, 6, FALSE)</f>
        <v>0</v>
      </c>
      <c r="G52" s="78">
        <f>VLOOKUP('5-9'!$A52, Data!$B$26:$J$49, 7, FALSE)</f>
        <v>0</v>
      </c>
      <c r="H52" s="78">
        <f>VLOOKUP('5-9'!$A52, Data!$B$26:$J$49, 8, FALSE)</f>
        <v>31</v>
      </c>
      <c r="I52" s="78">
        <f>VLOOKUP('5-9'!$A52, Data!$B$26:$J$49, 9, FALSE)</f>
        <v>12</v>
      </c>
      <c r="J52" s="79">
        <f t="shared" si="2"/>
        <v>90</v>
      </c>
      <c r="K52" s="80">
        <f t="shared" si="3"/>
        <v>2400</v>
      </c>
      <c r="L52" s="75">
        <f t="shared" si="4"/>
        <v>3.7499999999999999E-2</v>
      </c>
      <c r="M52" s="74">
        <f t="shared" si="5"/>
        <v>15</v>
      </c>
      <c r="N52" s="89" t="s">
        <v>21</v>
      </c>
      <c r="P52" s="29"/>
      <c r="Q52" s="29"/>
      <c r="R52" s="12"/>
      <c r="S52" s="12"/>
    </row>
    <row r="53" spans="1:21" ht="18" customHeight="1" x14ac:dyDescent="0.25">
      <c r="A53" s="73">
        <v>17</v>
      </c>
      <c r="B53" s="78">
        <f>VLOOKUP('5-9'!$A53, Data!$B$26:$J$49, 2, FALSE)</f>
        <v>2171</v>
      </c>
      <c r="C53" s="78">
        <f>VLOOKUP('5-9'!$A53, Data!$B$26:$J$49, 3, FALSE)</f>
        <v>13</v>
      </c>
      <c r="D53" s="78">
        <f>VLOOKUP('5-9'!$A53, Data!$B$26:$J$49, 4, FALSE)</f>
        <v>0</v>
      </c>
      <c r="E53" s="78">
        <f>VLOOKUP('5-9'!$A53, Data!$B$26:$J$49, 5, FALSE)</f>
        <v>12</v>
      </c>
      <c r="F53" s="78">
        <f>VLOOKUP('5-9'!$A53, Data!$B$26:$J$49, 6, FALSE)</f>
        <v>0</v>
      </c>
      <c r="G53" s="78">
        <f>VLOOKUP('5-9'!$A53, Data!$B$26:$J$49, 7, FALSE)</f>
        <v>0</v>
      </c>
      <c r="H53" s="78">
        <f>VLOOKUP('5-9'!$A53, Data!$B$26:$J$49, 8, FALSE)</f>
        <v>28</v>
      </c>
      <c r="I53" s="78">
        <f>VLOOKUP('5-9'!$A53, Data!$B$26:$J$49, 9, FALSE)</f>
        <v>8</v>
      </c>
      <c r="J53" s="79">
        <f t="shared" si="2"/>
        <v>61</v>
      </c>
      <c r="K53" s="80">
        <f t="shared" si="3"/>
        <v>2232</v>
      </c>
      <c r="L53" s="75">
        <f t="shared" si="4"/>
        <v>2.7329749103942653E-2</v>
      </c>
      <c r="M53" s="74">
        <f t="shared" si="5"/>
        <v>17</v>
      </c>
      <c r="N53" s="89" t="s">
        <v>22</v>
      </c>
      <c r="P53" s="29"/>
      <c r="Q53" s="29"/>
      <c r="R53" s="12"/>
      <c r="S53" s="12"/>
    </row>
    <row r="54" spans="1:21" ht="18" customHeight="1" x14ac:dyDescent="0.25">
      <c r="A54" s="73">
        <v>18</v>
      </c>
      <c r="B54" s="78">
        <f>VLOOKUP('5-9'!$A54, Data!$B$26:$J$49, 2, FALSE)</f>
        <v>3858</v>
      </c>
      <c r="C54" s="78">
        <f>VLOOKUP('5-9'!$A54, Data!$B$26:$J$49, 3, FALSE)</f>
        <v>21</v>
      </c>
      <c r="D54" s="78">
        <f>VLOOKUP('5-9'!$A54, Data!$B$26:$J$49, 4, FALSE)</f>
        <v>0</v>
      </c>
      <c r="E54" s="78">
        <f>VLOOKUP('5-9'!$A54, Data!$B$26:$J$49, 5, FALSE)</f>
        <v>12</v>
      </c>
      <c r="F54" s="78">
        <f>VLOOKUP('5-9'!$A54, Data!$B$26:$J$49, 6, FALSE)</f>
        <v>0</v>
      </c>
      <c r="G54" s="78">
        <f>VLOOKUP('5-9'!$A54, Data!$B$26:$J$49, 7, FALSE)</f>
        <v>0</v>
      </c>
      <c r="H54" s="78">
        <f>VLOOKUP('5-9'!$A54, Data!$B$26:$J$49, 8, FALSE)</f>
        <v>41</v>
      </c>
      <c r="I54" s="78">
        <f>VLOOKUP('5-9'!$A54, Data!$B$26:$J$49, 9, FALSE)</f>
        <v>4</v>
      </c>
      <c r="J54" s="79">
        <f t="shared" si="2"/>
        <v>78</v>
      </c>
      <c r="K54" s="80">
        <f t="shared" si="3"/>
        <v>3936</v>
      </c>
      <c r="L54" s="75">
        <f t="shared" si="4"/>
        <v>1.9817073170731708E-2</v>
      </c>
      <c r="M54" s="74">
        <f t="shared" si="5"/>
        <v>20</v>
      </c>
      <c r="N54" s="89" t="s">
        <v>23</v>
      </c>
      <c r="P54" s="29"/>
      <c r="Q54" s="29"/>
      <c r="R54" s="12"/>
      <c r="S54" s="12"/>
    </row>
    <row r="55" spans="1:21" ht="18" customHeight="1" x14ac:dyDescent="0.25">
      <c r="A55" s="73">
        <v>19</v>
      </c>
      <c r="B55" s="78">
        <f>VLOOKUP('5-9'!$A55, Data!$B$26:$J$49, 2, FALSE)</f>
        <v>808</v>
      </c>
      <c r="C55" s="78">
        <f>VLOOKUP('5-9'!$A55, Data!$B$26:$J$49, 3, FALSE)</f>
        <v>44</v>
      </c>
      <c r="D55" s="78">
        <f>VLOOKUP('5-9'!$A55, Data!$B$26:$J$49, 4, FALSE)</f>
        <v>8</v>
      </c>
      <c r="E55" s="78">
        <f>VLOOKUP('5-9'!$A55, Data!$B$26:$J$49, 5, FALSE)</f>
        <v>19</v>
      </c>
      <c r="F55" s="78">
        <f>VLOOKUP('5-9'!$A55, Data!$B$26:$J$49, 6, FALSE)</f>
        <v>0</v>
      </c>
      <c r="G55" s="78">
        <f>VLOOKUP('5-9'!$A55, Data!$B$26:$J$49, 7, FALSE)</f>
        <v>0</v>
      </c>
      <c r="H55" s="78">
        <f>VLOOKUP('5-9'!$A55, Data!$B$26:$J$49, 8, FALSE)</f>
        <v>36</v>
      </c>
      <c r="I55" s="78">
        <f>VLOOKUP('5-9'!$A55, Data!$B$26:$J$49, 9, FALSE)</f>
        <v>15</v>
      </c>
      <c r="J55" s="79">
        <f t="shared" si="2"/>
        <v>122</v>
      </c>
      <c r="K55" s="80">
        <f t="shared" si="3"/>
        <v>930</v>
      </c>
      <c r="L55" s="75">
        <f t="shared" si="4"/>
        <v>0.13118279569892474</v>
      </c>
      <c r="M55" s="74">
        <f t="shared" si="5"/>
        <v>1</v>
      </c>
      <c r="N55" s="89" t="s">
        <v>24</v>
      </c>
      <c r="P55" s="29"/>
      <c r="Q55" s="29"/>
      <c r="R55" s="12"/>
      <c r="S55" s="12"/>
    </row>
    <row r="56" spans="1:21" ht="18" customHeight="1" x14ac:dyDescent="0.25">
      <c r="A56" s="73">
        <v>20</v>
      </c>
      <c r="B56" s="78">
        <f>VLOOKUP('5-9'!$A56, Data!$B$26:$J$49, 2, FALSE)</f>
        <v>2717</v>
      </c>
      <c r="C56" s="78">
        <f>VLOOKUP('5-9'!$A56, Data!$B$26:$J$49, 3, FALSE)</f>
        <v>21</v>
      </c>
      <c r="D56" s="78">
        <f>VLOOKUP('5-9'!$A56, Data!$B$26:$J$49, 4, FALSE)</f>
        <v>4</v>
      </c>
      <c r="E56" s="78">
        <f>VLOOKUP('5-9'!$A56, Data!$B$26:$J$49, 5, FALSE)</f>
        <v>11</v>
      </c>
      <c r="F56" s="78">
        <f>VLOOKUP('5-9'!$A56, Data!$B$26:$J$49, 6, FALSE)</f>
        <v>0</v>
      </c>
      <c r="G56" s="78">
        <f>VLOOKUP('5-9'!$A56, Data!$B$26:$J$49, 7, FALSE)</f>
        <v>0</v>
      </c>
      <c r="H56" s="78">
        <f>VLOOKUP('5-9'!$A56, Data!$B$26:$J$49, 8, FALSE)</f>
        <v>31</v>
      </c>
      <c r="I56" s="78">
        <f>VLOOKUP('5-9'!$A56, Data!$B$26:$J$49, 9, FALSE)</f>
        <v>4</v>
      </c>
      <c r="J56" s="79">
        <f t="shared" si="2"/>
        <v>71</v>
      </c>
      <c r="K56" s="80">
        <f t="shared" si="3"/>
        <v>2788</v>
      </c>
      <c r="L56" s="75">
        <f t="shared" si="4"/>
        <v>2.5466284074605453E-2</v>
      </c>
      <c r="M56" s="74">
        <f t="shared" si="5"/>
        <v>18</v>
      </c>
      <c r="N56" s="89" t="s">
        <v>25</v>
      </c>
      <c r="P56" s="71"/>
      <c r="Q56" s="71"/>
      <c r="R56" s="72"/>
      <c r="S56" s="12"/>
    </row>
    <row r="57" spans="1:21" ht="18" customHeight="1" x14ac:dyDescent="0.25">
      <c r="A57" s="73">
        <v>21</v>
      </c>
      <c r="B57" s="78">
        <f>VLOOKUP('5-9'!$A57, Data!$B$26:$J$49, 2, FALSE)</f>
        <v>7244</v>
      </c>
      <c r="C57" s="78">
        <f>VLOOKUP('5-9'!$A57, Data!$B$26:$J$49, 3, FALSE)</f>
        <v>42</v>
      </c>
      <c r="D57" s="78">
        <f>VLOOKUP('5-9'!$A57, Data!$B$26:$J$49, 4, FALSE)</f>
        <v>4</v>
      </c>
      <c r="E57" s="78">
        <f>VLOOKUP('5-9'!$A57, Data!$B$26:$J$49, 5, FALSE)</f>
        <v>8</v>
      </c>
      <c r="F57" s="78">
        <f>VLOOKUP('5-9'!$A57, Data!$B$26:$J$49, 6, FALSE)</f>
        <v>0</v>
      </c>
      <c r="G57" s="78">
        <f>VLOOKUP('5-9'!$A57, Data!$B$26:$J$49, 7, FALSE)</f>
        <v>0</v>
      </c>
      <c r="H57" s="78">
        <f>VLOOKUP('5-9'!$A57, Data!$B$26:$J$49, 8, FALSE)</f>
        <v>110</v>
      </c>
      <c r="I57" s="78">
        <f>VLOOKUP('5-9'!$A57, Data!$B$26:$J$49, 9, FALSE)</f>
        <v>6</v>
      </c>
      <c r="J57" s="79">
        <f t="shared" si="2"/>
        <v>170</v>
      </c>
      <c r="K57" s="80">
        <f t="shared" si="3"/>
        <v>7414</v>
      </c>
      <c r="L57" s="75">
        <f t="shared" si="4"/>
        <v>2.2929592662530349E-2</v>
      </c>
      <c r="M57" s="74">
        <f t="shared" si="5"/>
        <v>19</v>
      </c>
      <c r="N57" s="89" t="s">
        <v>26</v>
      </c>
      <c r="P57" s="71"/>
      <c r="Q57" s="71"/>
      <c r="R57" s="72"/>
      <c r="S57" s="12"/>
      <c r="U57" s="41"/>
    </row>
    <row r="58" spans="1:21" ht="18" customHeight="1" x14ac:dyDescent="0.25">
      <c r="A58" s="73">
        <v>22</v>
      </c>
      <c r="B58" s="78">
        <f>VLOOKUP('5-9'!$A58, Data!$B$26:$J$49, 2, FALSE)</f>
        <v>8336</v>
      </c>
      <c r="C58" s="78">
        <f>VLOOKUP('5-9'!$A58, Data!$B$26:$J$49, 3, FALSE)</f>
        <v>86</v>
      </c>
      <c r="D58" s="78">
        <f>VLOOKUP('5-9'!$A58, Data!$B$26:$J$49, 4, FALSE)</f>
        <v>8</v>
      </c>
      <c r="E58" s="78">
        <f>VLOOKUP('5-9'!$A58, Data!$B$26:$J$49, 5, FALSE)</f>
        <v>20</v>
      </c>
      <c r="F58" s="78">
        <f>VLOOKUP('5-9'!$A58, Data!$B$26:$J$49, 6, FALSE)</f>
        <v>1</v>
      </c>
      <c r="G58" s="78">
        <f>VLOOKUP('5-9'!$A58, Data!$B$26:$J$49, 7, FALSE)</f>
        <v>0</v>
      </c>
      <c r="H58" s="78">
        <f>VLOOKUP('5-9'!$A58, Data!$B$26:$J$49, 8, FALSE)</f>
        <v>319</v>
      </c>
      <c r="I58" s="78">
        <f>VLOOKUP('5-9'!$A58, Data!$B$26:$J$49, 9, FALSE)</f>
        <v>27</v>
      </c>
      <c r="J58" s="79">
        <f t="shared" si="2"/>
        <v>461</v>
      </c>
      <c r="K58" s="80">
        <f t="shared" si="3"/>
        <v>8797</v>
      </c>
      <c r="L58" s="75">
        <f t="shared" si="4"/>
        <v>5.2404228714334429E-2</v>
      </c>
      <c r="M58" s="74">
        <f t="shared" si="5"/>
        <v>11</v>
      </c>
      <c r="N58" s="89" t="s">
        <v>27</v>
      </c>
      <c r="P58" s="71"/>
      <c r="Q58" s="71"/>
      <c r="R58" s="72"/>
      <c r="S58" s="12"/>
    </row>
    <row r="59" spans="1:21" ht="18" customHeight="1" x14ac:dyDescent="0.25">
      <c r="A59" s="73">
        <v>23</v>
      </c>
      <c r="B59" s="78">
        <f>VLOOKUP('5-9'!$A59, Data!$B$26:$J$49, 2, FALSE)</f>
        <v>12611</v>
      </c>
      <c r="C59" s="78">
        <f>VLOOKUP('5-9'!$A59, Data!$B$26:$J$49, 3, FALSE)</f>
        <v>197</v>
      </c>
      <c r="D59" s="78">
        <f>VLOOKUP('5-9'!$A59, Data!$B$26:$J$49, 4, FALSE)</f>
        <v>7</v>
      </c>
      <c r="E59" s="78">
        <f>VLOOKUP('5-9'!$A59, Data!$B$26:$J$49, 5, FALSE)</f>
        <v>75</v>
      </c>
      <c r="F59" s="78">
        <f>VLOOKUP('5-9'!$A59, Data!$B$26:$J$49, 6, FALSE)</f>
        <v>1</v>
      </c>
      <c r="G59" s="78">
        <f>VLOOKUP('5-9'!$A59, Data!$B$26:$J$49, 7, FALSE)</f>
        <v>0</v>
      </c>
      <c r="H59" s="78">
        <f>VLOOKUP('5-9'!$A59, Data!$B$26:$J$49, 8, FALSE)</f>
        <v>681</v>
      </c>
      <c r="I59" s="78">
        <f>VLOOKUP('5-9'!$A59, Data!$B$26:$J$49, 9, FALSE)</f>
        <v>52</v>
      </c>
      <c r="J59" s="79">
        <f t="shared" si="2"/>
        <v>1013</v>
      </c>
      <c r="K59" s="80">
        <f t="shared" si="3"/>
        <v>13624</v>
      </c>
      <c r="L59" s="75">
        <f t="shared" si="4"/>
        <v>7.435408103347034E-2</v>
      </c>
      <c r="M59" s="74">
        <f t="shared" si="5"/>
        <v>5</v>
      </c>
      <c r="N59" s="89" t="s">
        <v>28</v>
      </c>
      <c r="P59" s="29"/>
      <c r="Q59" s="29"/>
      <c r="R59" s="12"/>
      <c r="S59" s="12"/>
    </row>
    <row r="60" spans="1:21" ht="18" customHeight="1" x14ac:dyDescent="0.25">
      <c r="A60" s="73">
        <v>24</v>
      </c>
      <c r="B60" s="78">
        <f>VLOOKUP('5-9'!$A60, Data!$B$26:$J$49, 2, FALSE)</f>
        <v>6449</v>
      </c>
      <c r="C60" s="78">
        <f>VLOOKUP('5-9'!$A60, Data!$B$26:$J$49, 3, FALSE)</f>
        <v>27</v>
      </c>
      <c r="D60" s="78">
        <f>VLOOKUP('5-9'!$A60, Data!$B$26:$J$49, 4, FALSE)</f>
        <v>1</v>
      </c>
      <c r="E60" s="78">
        <f>VLOOKUP('5-9'!$A60, Data!$B$26:$J$49, 5, FALSE)</f>
        <v>8</v>
      </c>
      <c r="F60" s="78">
        <f>VLOOKUP('5-9'!$A60, Data!$B$26:$J$49, 6, FALSE)</f>
        <v>0</v>
      </c>
      <c r="G60" s="78">
        <f>VLOOKUP('5-9'!$A60, Data!$B$26:$J$49, 7, FALSE)</f>
        <v>0</v>
      </c>
      <c r="H60" s="78">
        <f>VLOOKUP('5-9'!$A60, Data!$B$26:$J$49, 8, FALSE)</f>
        <v>54</v>
      </c>
      <c r="I60" s="78">
        <f>VLOOKUP('5-9'!$A60, Data!$B$26:$J$49, 9, FALSE)</f>
        <v>4</v>
      </c>
      <c r="J60" s="79">
        <f t="shared" si="2"/>
        <v>94</v>
      </c>
      <c r="K60" s="80">
        <f t="shared" si="3"/>
        <v>6543</v>
      </c>
      <c r="L60" s="75">
        <f t="shared" si="4"/>
        <v>1.4366498548066636E-2</v>
      </c>
      <c r="M60" s="74">
        <f t="shared" si="5"/>
        <v>24</v>
      </c>
      <c r="N60" s="81" t="s">
        <v>29</v>
      </c>
      <c r="P60" s="29"/>
      <c r="Q60" s="29"/>
      <c r="R60" s="12"/>
      <c r="S60" s="12"/>
    </row>
    <row r="61" spans="1:21" ht="18" customHeight="1" x14ac:dyDescent="0.25">
      <c r="A61" s="76" t="s">
        <v>38</v>
      </c>
      <c r="B61" s="90">
        <f>SUM(B37:B60)</f>
        <v>90405</v>
      </c>
      <c r="C61" s="90">
        <f>SUM(C37:C60)</f>
        <v>1019</v>
      </c>
      <c r="D61" s="90">
        <f t="shared" ref="D61:I61" si="6">SUM(D37:D60)</f>
        <v>69</v>
      </c>
      <c r="E61" s="90">
        <f t="shared" si="6"/>
        <v>400</v>
      </c>
      <c r="F61" s="90">
        <f t="shared" si="6"/>
        <v>4</v>
      </c>
      <c r="G61" s="90">
        <f t="shared" si="6"/>
        <v>0</v>
      </c>
      <c r="H61" s="90">
        <f t="shared" si="6"/>
        <v>2373</v>
      </c>
      <c r="I61" s="90">
        <f t="shared" si="6"/>
        <v>315</v>
      </c>
      <c r="J61" s="91">
        <f t="shared" si="2"/>
        <v>4180</v>
      </c>
      <c r="K61" s="92">
        <f t="shared" si="3"/>
        <v>94585</v>
      </c>
      <c r="L61" s="93">
        <f t="shared" si="4"/>
        <v>4.4193053866892214E-2</v>
      </c>
      <c r="M61" s="76"/>
      <c r="N61" s="84" t="s">
        <v>38</v>
      </c>
      <c r="O61" s="28"/>
      <c r="P61" s="29"/>
      <c r="Q61" s="29"/>
      <c r="R61" s="12"/>
      <c r="S61" s="12"/>
    </row>
    <row r="62" spans="1:21" ht="18" customHeight="1" x14ac:dyDescent="0.25"/>
    <row r="63" spans="1:21" ht="18" customHeight="1" x14ac:dyDescent="0.25">
      <c r="J63" s="7" t="s">
        <v>45</v>
      </c>
      <c r="K63" s="8">
        <f>SUM(C61:I61)</f>
        <v>4180</v>
      </c>
    </row>
    <row r="64" spans="1:21" ht="18" customHeight="1" x14ac:dyDescent="0.25">
      <c r="I64" s="2"/>
      <c r="J64" s="7" t="s">
        <v>43</v>
      </c>
      <c r="K64" s="82">
        <f>K63/K61</f>
        <v>4.4193053866892214E-2</v>
      </c>
    </row>
    <row r="65" spans="3:14" ht="18" customHeight="1" x14ac:dyDescent="0.25">
      <c r="C65" s="3"/>
      <c r="K65" s="6"/>
      <c r="N65" s="3"/>
    </row>
    <row r="66" spans="3:14" ht="18" customHeight="1" x14ac:dyDescent="0.25">
      <c r="C66" s="3"/>
      <c r="K66" s="6"/>
      <c r="N66" s="3"/>
    </row>
    <row r="67" spans="3:14" ht="18" customHeight="1" x14ac:dyDescent="0.25">
      <c r="C67" s="3"/>
      <c r="K67" s="6"/>
      <c r="N67" s="3"/>
    </row>
    <row r="68" spans="3:14" ht="18" customHeight="1" x14ac:dyDescent="0.25">
      <c r="C68" s="3"/>
      <c r="K68" s="6"/>
      <c r="N68" s="3"/>
    </row>
    <row r="69" spans="3:14" ht="18" customHeight="1" x14ac:dyDescent="0.25">
      <c r="C69" s="3"/>
      <c r="K69" s="6"/>
      <c r="N69" s="3"/>
    </row>
    <row r="70" spans="3:14" x14ac:dyDescent="0.25">
      <c r="C70" s="3"/>
      <c r="K70" s="6"/>
      <c r="N70" s="3"/>
    </row>
    <row r="71" spans="3:14" x14ac:dyDescent="0.25">
      <c r="C71" s="3"/>
      <c r="K71" s="6"/>
      <c r="N71" s="3"/>
    </row>
    <row r="72" spans="3:14" x14ac:dyDescent="0.25">
      <c r="C72" s="3"/>
      <c r="K72" s="6"/>
      <c r="N72" s="3"/>
    </row>
    <row r="73" spans="3:14" x14ac:dyDescent="0.25">
      <c r="C73" s="3"/>
      <c r="K73" s="6"/>
      <c r="N73" s="3"/>
    </row>
    <row r="74" spans="3:14" x14ac:dyDescent="0.25">
      <c r="C74" s="3"/>
      <c r="K74" s="6"/>
      <c r="N74" s="3"/>
    </row>
    <row r="75" spans="3:14" x14ac:dyDescent="0.25">
      <c r="C75" s="3"/>
      <c r="K75" s="6"/>
      <c r="N75" s="3"/>
    </row>
    <row r="76" spans="3:14" x14ac:dyDescent="0.25">
      <c r="C76" s="3"/>
      <c r="K76" s="6"/>
      <c r="N76" s="3"/>
    </row>
    <row r="77" spans="3:14" x14ac:dyDescent="0.25">
      <c r="C77" s="3"/>
      <c r="K77" s="6"/>
      <c r="N77" s="3"/>
    </row>
    <row r="78" spans="3:14" x14ac:dyDescent="0.25">
      <c r="C78" s="3"/>
      <c r="K78" s="6"/>
      <c r="N78" s="3"/>
    </row>
    <row r="79" spans="3:14" x14ac:dyDescent="0.25">
      <c r="C79" s="3"/>
      <c r="K79" s="6"/>
      <c r="N79" s="3"/>
    </row>
    <row r="80" spans="3:14" x14ac:dyDescent="0.25">
      <c r="C80" s="3"/>
      <c r="K80" s="6"/>
      <c r="N80" s="3"/>
    </row>
    <row r="81" spans="3:14" x14ac:dyDescent="0.25">
      <c r="C81" s="3"/>
      <c r="K81" s="6"/>
      <c r="N81" s="3"/>
    </row>
    <row r="82" spans="3:14" x14ac:dyDescent="0.25">
      <c r="C82" s="3"/>
      <c r="K82" s="6"/>
      <c r="N82" s="3"/>
    </row>
    <row r="83" spans="3:14" x14ac:dyDescent="0.25">
      <c r="C83" s="3"/>
      <c r="K83" s="6"/>
      <c r="N83" s="3"/>
    </row>
    <row r="84" spans="3:14" x14ac:dyDescent="0.25">
      <c r="C84" s="3"/>
      <c r="K84" s="6"/>
      <c r="N84" s="3"/>
    </row>
    <row r="85" spans="3:14" x14ac:dyDescent="0.25">
      <c r="C85" s="3"/>
      <c r="K85" s="6"/>
      <c r="N85" s="3"/>
    </row>
    <row r="86" spans="3:14" x14ac:dyDescent="0.25">
      <c r="C86" s="3"/>
      <c r="K86" s="6"/>
      <c r="N86" s="3"/>
    </row>
    <row r="87" spans="3:14" x14ac:dyDescent="0.25">
      <c r="C87" s="3"/>
      <c r="K87" s="6"/>
      <c r="N87" s="3"/>
    </row>
    <row r="88" spans="3:14" x14ac:dyDescent="0.25">
      <c r="C88" s="3"/>
      <c r="K88" s="6"/>
      <c r="N88" s="3"/>
    </row>
    <row r="89" spans="3:14" x14ac:dyDescent="0.25">
      <c r="C89" s="3"/>
      <c r="K89" s="6"/>
      <c r="N89" s="3"/>
    </row>
    <row r="90" spans="3:14" x14ac:dyDescent="0.25">
      <c r="C90" s="3"/>
      <c r="K90" s="6"/>
      <c r="N90" s="3"/>
    </row>
    <row r="91" spans="3:14" x14ac:dyDescent="0.25">
      <c r="C91" s="3"/>
      <c r="K91" s="6"/>
      <c r="N91" s="3"/>
    </row>
    <row r="92" spans="3:14" x14ac:dyDescent="0.25">
      <c r="C92" s="3"/>
      <c r="K92" s="6"/>
      <c r="N92" s="3"/>
    </row>
    <row r="93" spans="3:14" x14ac:dyDescent="0.25">
      <c r="C93" s="3"/>
      <c r="K93" s="6"/>
      <c r="N93" s="3"/>
    </row>
    <row r="94" spans="3:14" x14ac:dyDescent="0.25">
      <c r="C94" s="3"/>
      <c r="K94" s="6"/>
      <c r="N94" s="3"/>
    </row>
    <row r="95" spans="3:14" x14ac:dyDescent="0.25">
      <c r="C95" s="3"/>
      <c r="K95" s="6"/>
      <c r="N95" s="3"/>
    </row>
    <row r="96" spans="3:14" x14ac:dyDescent="0.25">
      <c r="C96" s="3"/>
      <c r="K96" s="6"/>
      <c r="N96" s="3"/>
    </row>
    <row r="97" spans="3:14" x14ac:dyDescent="0.25">
      <c r="C97" s="3"/>
      <c r="K97" s="6"/>
      <c r="N97" s="3"/>
    </row>
    <row r="98" spans="3:14" x14ac:dyDescent="0.25">
      <c r="C98" s="3"/>
      <c r="K98" s="6"/>
      <c r="N98" s="3"/>
    </row>
    <row r="99" spans="3:14" x14ac:dyDescent="0.25">
      <c r="C99" s="3"/>
      <c r="K99" s="6"/>
      <c r="N99" s="3"/>
    </row>
    <row r="100" spans="3:14" x14ac:dyDescent="0.25">
      <c r="C100" s="3"/>
      <c r="K100" s="6"/>
      <c r="N100" s="3"/>
    </row>
    <row r="101" spans="3:14" x14ac:dyDescent="0.25">
      <c r="C101" s="3"/>
      <c r="K101" s="6"/>
      <c r="N101" s="3"/>
    </row>
    <row r="102" spans="3:14" x14ac:dyDescent="0.25">
      <c r="C102" s="3"/>
      <c r="K102" s="6"/>
      <c r="N102" s="3"/>
    </row>
    <row r="103" spans="3:14" x14ac:dyDescent="0.25">
      <c r="C103" s="3"/>
      <c r="K103" s="6"/>
      <c r="N103" s="3"/>
    </row>
    <row r="104" spans="3:14" x14ac:dyDescent="0.25">
      <c r="C104" s="3"/>
      <c r="K104" s="6"/>
      <c r="N104" s="3"/>
    </row>
    <row r="105" spans="3:14" x14ac:dyDescent="0.25">
      <c r="C105" s="3"/>
      <c r="K105" s="6"/>
      <c r="N105" s="3"/>
    </row>
    <row r="106" spans="3:14" x14ac:dyDescent="0.25">
      <c r="C106" s="3"/>
      <c r="K106" s="6"/>
      <c r="N106" s="3"/>
    </row>
    <row r="107" spans="3:14" x14ac:dyDescent="0.25">
      <c r="C107" s="3"/>
      <c r="K107" s="6"/>
      <c r="N107" s="3"/>
    </row>
    <row r="108" spans="3:14" x14ac:dyDescent="0.25">
      <c r="C108" s="3"/>
      <c r="K108" s="6"/>
      <c r="N108" s="3"/>
    </row>
    <row r="109" spans="3:14" x14ac:dyDescent="0.25">
      <c r="C109" s="3"/>
      <c r="K109" s="6"/>
      <c r="N109" s="3"/>
    </row>
    <row r="110" spans="3:14" x14ac:dyDescent="0.25">
      <c r="C110" s="3"/>
      <c r="K110" s="6"/>
      <c r="N110" s="3"/>
    </row>
    <row r="111" spans="3:14" x14ac:dyDescent="0.25">
      <c r="C111" s="3"/>
      <c r="K111" s="6"/>
      <c r="N111" s="3"/>
    </row>
    <row r="112" spans="3:14" x14ac:dyDescent="0.25">
      <c r="C112" s="3"/>
      <c r="K112" s="6"/>
      <c r="N112" s="3"/>
    </row>
    <row r="113" spans="3:14" x14ac:dyDescent="0.25">
      <c r="C113" s="3"/>
      <c r="K113" s="6"/>
      <c r="N113" s="3"/>
    </row>
    <row r="114" spans="3:14" x14ac:dyDescent="0.25">
      <c r="C114" s="3"/>
      <c r="K114" s="6"/>
      <c r="N114" s="3"/>
    </row>
    <row r="115" spans="3:14" x14ac:dyDescent="0.25">
      <c r="C115" s="3"/>
      <c r="K115" s="6"/>
      <c r="N115" s="3"/>
    </row>
    <row r="116" spans="3:14" x14ac:dyDescent="0.25">
      <c r="C116" s="3"/>
      <c r="K116" s="6"/>
      <c r="N116" s="3"/>
    </row>
    <row r="117" spans="3:14" x14ac:dyDescent="0.25">
      <c r="C117" s="3"/>
      <c r="K117" s="6"/>
      <c r="N117" s="3"/>
    </row>
    <row r="118" spans="3:14" x14ac:dyDescent="0.25">
      <c r="C118" s="3"/>
      <c r="K118" s="6"/>
      <c r="N118" s="3"/>
    </row>
    <row r="119" spans="3:14" x14ac:dyDescent="0.25">
      <c r="C119" s="3"/>
      <c r="K119" s="6"/>
      <c r="N119" s="3"/>
    </row>
    <row r="120" spans="3:14" x14ac:dyDescent="0.25">
      <c r="C120" s="3"/>
      <c r="K120" s="6"/>
      <c r="N120" s="3"/>
    </row>
    <row r="121" spans="3:14" x14ac:dyDescent="0.25">
      <c r="C121" s="3"/>
      <c r="K121" s="6"/>
      <c r="N121" s="3"/>
    </row>
    <row r="122" spans="3:14" x14ac:dyDescent="0.25">
      <c r="C122" s="3"/>
      <c r="K122" s="6"/>
      <c r="N122" s="3"/>
    </row>
    <row r="123" spans="3:14" x14ac:dyDescent="0.25">
      <c r="C123" s="3"/>
      <c r="K123" s="6"/>
      <c r="N123" s="3"/>
    </row>
    <row r="124" spans="3:14" x14ac:dyDescent="0.25">
      <c r="C124" s="3"/>
      <c r="K124" s="6"/>
      <c r="N124" s="3"/>
    </row>
    <row r="125" spans="3:14" x14ac:dyDescent="0.25">
      <c r="C125" s="3"/>
      <c r="K125" s="6"/>
      <c r="N125" s="3"/>
    </row>
    <row r="126" spans="3:14" x14ac:dyDescent="0.25">
      <c r="C126" s="3"/>
      <c r="K126" s="6"/>
      <c r="N126" s="3"/>
    </row>
    <row r="127" spans="3:14" x14ac:dyDescent="0.25">
      <c r="C127" s="3"/>
      <c r="K127" s="6"/>
      <c r="N127" s="3"/>
    </row>
    <row r="128" spans="3:14" x14ac:dyDescent="0.25">
      <c r="C128" s="3"/>
      <c r="K128" s="6"/>
      <c r="N128" s="3"/>
    </row>
    <row r="129" spans="3:14" x14ac:dyDescent="0.25">
      <c r="C129" s="3"/>
      <c r="K129" s="6"/>
      <c r="N129" s="3"/>
    </row>
    <row r="130" spans="3:14" x14ac:dyDescent="0.25">
      <c r="C130" s="3"/>
      <c r="K130" s="6"/>
      <c r="N130" s="3"/>
    </row>
    <row r="131" spans="3:14" x14ac:dyDescent="0.25">
      <c r="C131" s="3"/>
      <c r="K131" s="6"/>
      <c r="N131" s="3"/>
    </row>
    <row r="132" spans="3:14" x14ac:dyDescent="0.25">
      <c r="C132" s="3"/>
      <c r="K132" s="6"/>
      <c r="N132" s="3"/>
    </row>
    <row r="133" spans="3:14" x14ac:dyDescent="0.25">
      <c r="C133" s="3"/>
      <c r="K133" s="6"/>
      <c r="N133" s="3"/>
    </row>
    <row r="134" spans="3:14" x14ac:dyDescent="0.25">
      <c r="C134" s="3"/>
      <c r="K134" s="6"/>
      <c r="N134" s="3"/>
    </row>
    <row r="135" spans="3:14" x14ac:dyDescent="0.25">
      <c r="C135" s="3"/>
      <c r="K135" s="6"/>
      <c r="N135" s="3"/>
    </row>
    <row r="136" spans="3:14" x14ac:dyDescent="0.25">
      <c r="C136" s="3"/>
      <c r="K136" s="6"/>
      <c r="N136" s="3"/>
    </row>
    <row r="137" spans="3:14" x14ac:dyDescent="0.25">
      <c r="C137" s="3"/>
      <c r="K137" s="6"/>
      <c r="N137" s="3"/>
    </row>
    <row r="138" spans="3:14" x14ac:dyDescent="0.25">
      <c r="C138" s="3"/>
      <c r="K138" s="6"/>
      <c r="N138" s="3"/>
    </row>
    <row r="139" spans="3:14" x14ac:dyDescent="0.25">
      <c r="C139" s="3"/>
      <c r="K139" s="6"/>
      <c r="N139" s="3"/>
    </row>
    <row r="140" spans="3:14" x14ac:dyDescent="0.25">
      <c r="C140" s="3"/>
      <c r="K140" s="6"/>
      <c r="N140" s="3"/>
    </row>
    <row r="141" spans="3:14" x14ac:dyDescent="0.25">
      <c r="C141" s="3"/>
      <c r="K141" s="6"/>
      <c r="N141" s="3"/>
    </row>
    <row r="142" spans="3:14" x14ac:dyDescent="0.25">
      <c r="C142" s="3"/>
      <c r="K142" s="6"/>
      <c r="N142" s="3"/>
    </row>
    <row r="143" spans="3:14" x14ac:dyDescent="0.25">
      <c r="C143" s="3"/>
      <c r="K143" s="6"/>
      <c r="N143" s="3"/>
    </row>
    <row r="144" spans="3:14" x14ac:dyDescent="0.25">
      <c r="C144" s="3"/>
      <c r="K144" s="6"/>
      <c r="N144" s="3"/>
    </row>
    <row r="145" spans="3:14" x14ac:dyDescent="0.25">
      <c r="C145" s="3"/>
      <c r="K145" s="6"/>
      <c r="N145" s="3"/>
    </row>
    <row r="146" spans="3:14" x14ac:dyDescent="0.25">
      <c r="C146" s="3"/>
      <c r="K146" s="6"/>
      <c r="N146" s="3"/>
    </row>
    <row r="147" spans="3:14" x14ac:dyDescent="0.25">
      <c r="C147" s="3"/>
      <c r="K147" s="6"/>
      <c r="N147" s="3"/>
    </row>
    <row r="148" spans="3:14" x14ac:dyDescent="0.25">
      <c r="C148" s="3"/>
      <c r="K148" s="6"/>
      <c r="N148" s="3"/>
    </row>
    <row r="149" spans="3:14" x14ac:dyDescent="0.25">
      <c r="C149" s="3"/>
      <c r="K149" s="6"/>
      <c r="N149" s="3"/>
    </row>
    <row r="150" spans="3:14" x14ac:dyDescent="0.25">
      <c r="C150" s="3"/>
      <c r="K150" s="6"/>
      <c r="N150" s="3"/>
    </row>
    <row r="151" spans="3:14" x14ac:dyDescent="0.25">
      <c r="C151" s="3"/>
      <c r="K151" s="6"/>
      <c r="N151" s="3"/>
    </row>
    <row r="152" spans="3:14" x14ac:dyDescent="0.25">
      <c r="C152" s="3"/>
      <c r="K152" s="6"/>
      <c r="N152" s="3"/>
    </row>
    <row r="153" spans="3:14" x14ac:dyDescent="0.25">
      <c r="C153" s="3"/>
      <c r="K153" s="6"/>
      <c r="N153" s="3"/>
    </row>
    <row r="154" spans="3:14" x14ac:dyDescent="0.25">
      <c r="C154" s="3"/>
      <c r="K154" s="6"/>
      <c r="N154" s="3"/>
    </row>
    <row r="155" spans="3:14" x14ac:dyDescent="0.25">
      <c r="C155" s="3"/>
      <c r="K155" s="6"/>
      <c r="N155" s="3"/>
    </row>
    <row r="156" spans="3:14" x14ac:dyDescent="0.25">
      <c r="C156" s="3"/>
      <c r="K156" s="6"/>
      <c r="N156" s="3"/>
    </row>
    <row r="157" spans="3:14" x14ac:dyDescent="0.25">
      <c r="C157" s="3"/>
      <c r="K157" s="6"/>
      <c r="N157" s="3"/>
    </row>
    <row r="158" spans="3:14" x14ac:dyDescent="0.25">
      <c r="C158" s="3"/>
      <c r="K158" s="6"/>
      <c r="N158" s="3"/>
    </row>
    <row r="159" spans="3:14" x14ac:dyDescent="0.25">
      <c r="C159" s="3"/>
      <c r="K159" s="6"/>
      <c r="N159" s="3"/>
    </row>
    <row r="160" spans="3:14" x14ac:dyDescent="0.25">
      <c r="C160" s="3"/>
      <c r="K160" s="6"/>
      <c r="N160" s="3"/>
    </row>
    <row r="161" spans="3:14" x14ac:dyDescent="0.25">
      <c r="C161" s="3"/>
      <c r="K161" s="6"/>
      <c r="N161" s="3"/>
    </row>
    <row r="162" spans="3:14" x14ac:dyDescent="0.25">
      <c r="C162" s="3"/>
      <c r="K162" s="6"/>
      <c r="N162" s="3"/>
    </row>
    <row r="163" spans="3:14" x14ac:dyDescent="0.25">
      <c r="C163" s="3"/>
      <c r="K163" s="6"/>
      <c r="N163" s="3"/>
    </row>
    <row r="164" spans="3:14" x14ac:dyDescent="0.25">
      <c r="C164" s="3"/>
      <c r="K164" s="6"/>
      <c r="N164" s="3"/>
    </row>
    <row r="165" spans="3:14" x14ac:dyDescent="0.25">
      <c r="C165" s="3"/>
      <c r="K165" s="6"/>
      <c r="N165" s="3"/>
    </row>
    <row r="166" spans="3:14" x14ac:dyDescent="0.25">
      <c r="C166" s="3"/>
      <c r="K166" s="6"/>
      <c r="N166" s="3"/>
    </row>
    <row r="167" spans="3:14" x14ac:dyDescent="0.25">
      <c r="C167" s="3"/>
      <c r="K167" s="6"/>
      <c r="N167" s="3"/>
    </row>
    <row r="168" spans="3:14" x14ac:dyDescent="0.25">
      <c r="C168" s="3"/>
      <c r="K168" s="6"/>
      <c r="N168" s="3"/>
    </row>
    <row r="169" spans="3:14" x14ac:dyDescent="0.25">
      <c r="C169" s="3"/>
      <c r="K169" s="6"/>
      <c r="N169" s="3"/>
    </row>
    <row r="170" spans="3:14" x14ac:dyDescent="0.25">
      <c r="C170" s="3"/>
      <c r="K170" s="6"/>
      <c r="N170" s="3"/>
    </row>
    <row r="171" spans="3:14" x14ac:dyDescent="0.25">
      <c r="C171" s="3"/>
      <c r="K171" s="6"/>
      <c r="N171" s="3"/>
    </row>
    <row r="172" spans="3:14" x14ac:dyDescent="0.25">
      <c r="C172" s="3"/>
      <c r="K172" s="6"/>
      <c r="N172" s="3"/>
    </row>
    <row r="173" spans="3:14" x14ac:dyDescent="0.25">
      <c r="C173" s="3"/>
      <c r="K173" s="6"/>
      <c r="N173" s="3"/>
    </row>
    <row r="174" spans="3:14" x14ac:dyDescent="0.25">
      <c r="C174" s="3"/>
      <c r="K174" s="6"/>
      <c r="N174" s="3"/>
    </row>
    <row r="175" spans="3:14" x14ac:dyDescent="0.25">
      <c r="C175" s="3"/>
      <c r="K175" s="6"/>
      <c r="N175" s="3"/>
    </row>
    <row r="176" spans="3:14" x14ac:dyDescent="0.25">
      <c r="C176" s="3"/>
      <c r="K176" s="6"/>
      <c r="N176" s="3"/>
    </row>
    <row r="177" spans="3:14" x14ac:dyDescent="0.25">
      <c r="C177" s="3"/>
      <c r="K177" s="6"/>
      <c r="N177" s="3"/>
    </row>
    <row r="178" spans="3:14" x14ac:dyDescent="0.25">
      <c r="C178" s="3"/>
      <c r="K178" s="6"/>
      <c r="N178" s="3"/>
    </row>
    <row r="179" spans="3:14" x14ac:dyDescent="0.25">
      <c r="C179" s="3"/>
      <c r="K179" s="6"/>
      <c r="N179" s="3"/>
    </row>
    <row r="180" spans="3:14" x14ac:dyDescent="0.25">
      <c r="C180" s="3"/>
      <c r="K180" s="6"/>
      <c r="N180" s="3"/>
    </row>
    <row r="181" spans="3:14" x14ac:dyDescent="0.25">
      <c r="C181" s="3"/>
      <c r="K181" s="6"/>
      <c r="N181" s="3"/>
    </row>
    <row r="182" spans="3:14" x14ac:dyDescent="0.25">
      <c r="C182" s="3"/>
      <c r="K182" s="6"/>
      <c r="N182" s="3"/>
    </row>
    <row r="183" spans="3:14" x14ac:dyDescent="0.25">
      <c r="C183" s="3"/>
      <c r="K183" s="6"/>
      <c r="N183" s="3"/>
    </row>
    <row r="184" spans="3:14" x14ac:dyDescent="0.25">
      <c r="C184" s="3"/>
      <c r="K184" s="6"/>
      <c r="N184" s="3"/>
    </row>
    <row r="185" spans="3:14" x14ac:dyDescent="0.25">
      <c r="C185" s="3"/>
      <c r="K185" s="6"/>
      <c r="N185" s="3"/>
    </row>
    <row r="186" spans="3:14" x14ac:dyDescent="0.25">
      <c r="C186" s="3"/>
      <c r="K186" s="6"/>
      <c r="N186" s="3"/>
    </row>
    <row r="187" spans="3:14" x14ac:dyDescent="0.25">
      <c r="C187" s="3"/>
      <c r="K187" s="6"/>
      <c r="N187" s="3"/>
    </row>
    <row r="188" spans="3:14" x14ac:dyDescent="0.25">
      <c r="C188" s="3"/>
      <c r="K188" s="6"/>
      <c r="N188" s="3"/>
    </row>
    <row r="189" spans="3:14" x14ac:dyDescent="0.25">
      <c r="C189" s="3"/>
      <c r="K189" s="6"/>
      <c r="N189" s="3"/>
    </row>
    <row r="190" spans="3:14" x14ac:dyDescent="0.25">
      <c r="C190" s="3"/>
      <c r="K190" s="6"/>
      <c r="N190" s="3"/>
    </row>
    <row r="191" spans="3:14" x14ac:dyDescent="0.25">
      <c r="C191" s="3"/>
      <c r="K191" s="6"/>
      <c r="N191" s="3"/>
    </row>
    <row r="192" spans="3:14" x14ac:dyDescent="0.25">
      <c r="C192" s="3"/>
      <c r="K192" s="6"/>
      <c r="N192" s="3"/>
    </row>
    <row r="193" spans="3:14" x14ac:dyDescent="0.25">
      <c r="C193" s="3"/>
      <c r="K193" s="6"/>
      <c r="N193" s="3"/>
    </row>
    <row r="194" spans="3:14" x14ac:dyDescent="0.25">
      <c r="C194" s="3"/>
      <c r="K194" s="6"/>
      <c r="N194" s="3"/>
    </row>
    <row r="195" spans="3:14" x14ac:dyDescent="0.25">
      <c r="C195" s="3"/>
      <c r="K195" s="6"/>
      <c r="N195" s="3"/>
    </row>
    <row r="196" spans="3:14" x14ac:dyDescent="0.25">
      <c r="C196" s="3"/>
      <c r="K196" s="6"/>
      <c r="N196" s="3"/>
    </row>
    <row r="197" spans="3:14" x14ac:dyDescent="0.25">
      <c r="C197" s="3"/>
      <c r="K197" s="6"/>
      <c r="N197" s="3"/>
    </row>
    <row r="198" spans="3:14" x14ac:dyDescent="0.25">
      <c r="C198" s="3"/>
      <c r="K198" s="6"/>
      <c r="N198" s="3"/>
    </row>
    <row r="199" spans="3:14" x14ac:dyDescent="0.25">
      <c r="C199" s="3"/>
      <c r="K199" s="6"/>
      <c r="N199" s="3"/>
    </row>
    <row r="200" spans="3:14" x14ac:dyDescent="0.25">
      <c r="C200" s="3"/>
      <c r="K200" s="6"/>
      <c r="N200" s="3"/>
    </row>
    <row r="201" spans="3:14" x14ac:dyDescent="0.25">
      <c r="C201" s="3"/>
      <c r="K201" s="6"/>
      <c r="N201" s="3"/>
    </row>
    <row r="202" spans="3:14" x14ac:dyDescent="0.25">
      <c r="C202" s="3"/>
      <c r="K202" s="6"/>
      <c r="N202" s="3"/>
    </row>
    <row r="203" spans="3:14" x14ac:dyDescent="0.25">
      <c r="C203" s="3"/>
      <c r="K203" s="6"/>
      <c r="N203" s="3"/>
    </row>
    <row r="204" spans="3:14" x14ac:dyDescent="0.25">
      <c r="C204" s="3"/>
      <c r="K204" s="6"/>
      <c r="N204" s="3"/>
    </row>
    <row r="205" spans="3:14" x14ac:dyDescent="0.25">
      <c r="C205" s="3"/>
      <c r="K205" s="6"/>
      <c r="N205" s="3"/>
    </row>
    <row r="206" spans="3:14" x14ac:dyDescent="0.25">
      <c r="C206" s="3"/>
      <c r="K206" s="6"/>
      <c r="N206" s="3"/>
    </row>
    <row r="207" spans="3:14" x14ac:dyDescent="0.25">
      <c r="C207" s="3"/>
      <c r="K207" s="6"/>
      <c r="N207" s="3"/>
    </row>
    <row r="208" spans="3:14" x14ac:dyDescent="0.25">
      <c r="C208" s="3"/>
      <c r="K208" s="6"/>
      <c r="N208" s="3"/>
    </row>
    <row r="209" spans="3:14" x14ac:dyDescent="0.25">
      <c r="C209" s="3"/>
      <c r="K209" s="6"/>
      <c r="N209" s="3"/>
    </row>
    <row r="210" spans="3:14" x14ac:dyDescent="0.25">
      <c r="C210" s="3"/>
      <c r="K210" s="6"/>
      <c r="N210" s="3"/>
    </row>
    <row r="211" spans="3:14" x14ac:dyDescent="0.25">
      <c r="C211" s="3"/>
      <c r="K211" s="6"/>
      <c r="N211" s="3"/>
    </row>
    <row r="212" spans="3:14" x14ac:dyDescent="0.25">
      <c r="C212" s="3"/>
      <c r="K212" s="6"/>
      <c r="N212" s="3"/>
    </row>
    <row r="213" spans="3:14" x14ac:dyDescent="0.25">
      <c r="C213" s="3"/>
      <c r="K213" s="6"/>
      <c r="N213" s="3"/>
    </row>
    <row r="214" spans="3:14" x14ac:dyDescent="0.25">
      <c r="C214" s="3"/>
      <c r="K214" s="6"/>
      <c r="N214" s="3"/>
    </row>
    <row r="215" spans="3:14" x14ac:dyDescent="0.25">
      <c r="C215" s="3"/>
      <c r="K215" s="6"/>
      <c r="N215" s="3"/>
    </row>
    <row r="216" spans="3:14" x14ac:dyDescent="0.25">
      <c r="C216" s="3"/>
      <c r="K216" s="6"/>
      <c r="N216" s="3"/>
    </row>
    <row r="217" spans="3:14" x14ac:dyDescent="0.25">
      <c r="C217" s="3"/>
      <c r="K217" s="6"/>
      <c r="N217" s="3"/>
    </row>
    <row r="218" spans="3:14" x14ac:dyDescent="0.25">
      <c r="C218" s="3"/>
      <c r="K218" s="6"/>
      <c r="N218" s="3"/>
    </row>
    <row r="219" spans="3:14" x14ac:dyDescent="0.25">
      <c r="C219" s="3"/>
      <c r="K219" s="6"/>
      <c r="N219" s="3"/>
    </row>
    <row r="220" spans="3:14" x14ac:dyDescent="0.25">
      <c r="C220" s="3"/>
      <c r="K220" s="6"/>
      <c r="N220" s="3"/>
    </row>
    <row r="221" spans="3:14" x14ac:dyDescent="0.25">
      <c r="C221" s="3"/>
      <c r="K221" s="6"/>
      <c r="N221" s="3"/>
    </row>
    <row r="222" spans="3:14" x14ac:dyDescent="0.25">
      <c r="C222" s="3"/>
      <c r="K222" s="6"/>
      <c r="N222" s="3"/>
    </row>
    <row r="223" spans="3:14" x14ac:dyDescent="0.25">
      <c r="C223" s="3"/>
      <c r="K223" s="6"/>
      <c r="N223" s="3"/>
    </row>
    <row r="224" spans="3:14" x14ac:dyDescent="0.25">
      <c r="C224" s="3"/>
      <c r="K224" s="6"/>
      <c r="N224" s="3"/>
    </row>
    <row r="225" spans="3:14" x14ac:dyDescent="0.25">
      <c r="C225" s="3"/>
      <c r="K225" s="6"/>
      <c r="N225" s="3"/>
    </row>
    <row r="226" spans="3:14" x14ac:dyDescent="0.25">
      <c r="C226" s="3"/>
      <c r="K226" s="6"/>
      <c r="N226" s="3"/>
    </row>
    <row r="227" spans="3:14" x14ac:dyDescent="0.25">
      <c r="C227" s="3"/>
      <c r="K227" s="6"/>
      <c r="N227" s="3"/>
    </row>
    <row r="228" spans="3:14" x14ac:dyDescent="0.25">
      <c r="C228" s="3"/>
      <c r="K228" s="6"/>
      <c r="N228" s="3"/>
    </row>
    <row r="229" spans="3:14" x14ac:dyDescent="0.25">
      <c r="C229" s="3"/>
      <c r="K229" s="6"/>
      <c r="N229" s="3"/>
    </row>
    <row r="230" spans="3:14" x14ac:dyDescent="0.25">
      <c r="C230" s="3"/>
      <c r="K230" s="6"/>
      <c r="N230" s="3"/>
    </row>
    <row r="231" spans="3:14" x14ac:dyDescent="0.25">
      <c r="C231" s="3"/>
      <c r="K231" s="6"/>
      <c r="N231" s="3"/>
    </row>
    <row r="232" spans="3:14" x14ac:dyDescent="0.25">
      <c r="C232" s="3"/>
      <c r="K232" s="6"/>
      <c r="N232" s="3"/>
    </row>
    <row r="233" spans="3:14" x14ac:dyDescent="0.25">
      <c r="C233" s="3"/>
      <c r="K233" s="6"/>
      <c r="N233" s="3"/>
    </row>
    <row r="234" spans="3:14" x14ac:dyDescent="0.25">
      <c r="C234" s="3"/>
      <c r="K234" s="6"/>
      <c r="N234" s="3"/>
    </row>
    <row r="235" spans="3:14" x14ac:dyDescent="0.25">
      <c r="C235" s="3"/>
      <c r="K235" s="6"/>
      <c r="N235" s="3"/>
    </row>
    <row r="236" spans="3:14" x14ac:dyDescent="0.25">
      <c r="C236" s="3"/>
      <c r="K236" s="6"/>
      <c r="N236" s="3"/>
    </row>
    <row r="237" spans="3:14" x14ac:dyDescent="0.25">
      <c r="C237" s="3"/>
      <c r="K237" s="6"/>
      <c r="N237" s="3"/>
    </row>
    <row r="238" spans="3:14" x14ac:dyDescent="0.25">
      <c r="C238" s="3"/>
      <c r="K238" s="6"/>
      <c r="N238" s="3"/>
    </row>
    <row r="239" spans="3:14" x14ac:dyDescent="0.25">
      <c r="C239" s="3"/>
      <c r="K239" s="6"/>
      <c r="N239" s="3"/>
    </row>
    <row r="240" spans="3:14" x14ac:dyDescent="0.25">
      <c r="C240" s="3"/>
      <c r="K240" s="6"/>
      <c r="N240" s="3"/>
    </row>
    <row r="241" spans="3:14" x14ac:dyDescent="0.25">
      <c r="C241" s="3"/>
      <c r="K241" s="6"/>
      <c r="N241" s="3"/>
    </row>
    <row r="242" spans="3:14" x14ac:dyDescent="0.25">
      <c r="C242" s="3"/>
      <c r="K242" s="6"/>
      <c r="N242" s="3"/>
    </row>
    <row r="243" spans="3:14" x14ac:dyDescent="0.25">
      <c r="C243" s="3"/>
      <c r="K243" s="6"/>
      <c r="N243" s="3"/>
    </row>
    <row r="244" spans="3:14" x14ac:dyDescent="0.25">
      <c r="C244" s="3"/>
      <c r="K244" s="6"/>
      <c r="N244" s="3"/>
    </row>
    <row r="245" spans="3:14" x14ac:dyDescent="0.25">
      <c r="C245" s="3"/>
      <c r="K245" s="6"/>
      <c r="N245" s="3"/>
    </row>
    <row r="246" spans="3:14" x14ac:dyDescent="0.25">
      <c r="C246" s="3"/>
      <c r="K246" s="6"/>
      <c r="N246" s="3"/>
    </row>
    <row r="247" spans="3:14" x14ac:dyDescent="0.25">
      <c r="C247" s="3"/>
      <c r="K247" s="6"/>
      <c r="N247" s="3"/>
    </row>
    <row r="248" spans="3:14" x14ac:dyDescent="0.25">
      <c r="C248" s="3"/>
      <c r="K248" s="6"/>
      <c r="N248" s="3"/>
    </row>
    <row r="249" spans="3:14" x14ac:dyDescent="0.25">
      <c r="C249" s="3"/>
      <c r="K249" s="6"/>
      <c r="N249" s="3"/>
    </row>
    <row r="250" spans="3:14" x14ac:dyDescent="0.25">
      <c r="C250" s="3"/>
      <c r="K250" s="6"/>
      <c r="N250" s="3"/>
    </row>
    <row r="251" spans="3:14" x14ac:dyDescent="0.25">
      <c r="C251" s="3"/>
      <c r="K251" s="6"/>
      <c r="N251" s="3"/>
    </row>
    <row r="252" spans="3:14" x14ac:dyDescent="0.25">
      <c r="C252" s="3"/>
      <c r="K252" s="6"/>
      <c r="N252" s="3"/>
    </row>
    <row r="253" spans="3:14" x14ac:dyDescent="0.25">
      <c r="C253" s="3"/>
      <c r="K253" s="6"/>
      <c r="N253" s="3"/>
    </row>
    <row r="254" spans="3:14" x14ac:dyDescent="0.25">
      <c r="C254" s="3"/>
      <c r="K254" s="6"/>
      <c r="N254" s="3"/>
    </row>
    <row r="255" spans="3:14" x14ac:dyDescent="0.25">
      <c r="C255" s="3"/>
      <c r="K255" s="6"/>
      <c r="N255" s="3"/>
    </row>
    <row r="256" spans="3:14" x14ac:dyDescent="0.25">
      <c r="C256" s="3"/>
      <c r="K256" s="6"/>
      <c r="N256" s="3"/>
    </row>
    <row r="257" spans="3:14" x14ac:dyDescent="0.25">
      <c r="C257" s="3"/>
      <c r="K257" s="6"/>
      <c r="N257" s="3"/>
    </row>
    <row r="258" spans="3:14" x14ac:dyDescent="0.25">
      <c r="C258" s="3"/>
      <c r="K258" s="6"/>
      <c r="N258" s="3"/>
    </row>
    <row r="259" spans="3:14" x14ac:dyDescent="0.25">
      <c r="C259" s="3"/>
      <c r="K259" s="6"/>
      <c r="N259" s="3"/>
    </row>
    <row r="260" spans="3:14" x14ac:dyDescent="0.25">
      <c r="C260" s="3"/>
      <c r="K260" s="6"/>
      <c r="N260" s="3"/>
    </row>
    <row r="261" spans="3:14" x14ac:dyDescent="0.25">
      <c r="C261" s="3"/>
      <c r="K261" s="6"/>
      <c r="N261" s="3"/>
    </row>
    <row r="262" spans="3:14" x14ac:dyDescent="0.25">
      <c r="C262" s="3"/>
      <c r="K262" s="6"/>
      <c r="N262" s="3"/>
    </row>
    <row r="263" spans="3:14" x14ac:dyDescent="0.25">
      <c r="C263" s="3"/>
      <c r="K263" s="6"/>
      <c r="N263" s="3"/>
    </row>
    <row r="264" spans="3:14" x14ac:dyDescent="0.25">
      <c r="C264" s="3"/>
      <c r="K264" s="6"/>
      <c r="N264" s="3"/>
    </row>
    <row r="265" spans="3:14" x14ac:dyDescent="0.25">
      <c r="C265" s="3"/>
      <c r="K265" s="6"/>
      <c r="N265" s="3"/>
    </row>
    <row r="266" spans="3:14" x14ac:dyDescent="0.25">
      <c r="C266" s="3"/>
      <c r="K266" s="6"/>
      <c r="N266" s="3"/>
    </row>
    <row r="267" spans="3:14" x14ac:dyDescent="0.25">
      <c r="C267" s="3"/>
      <c r="K267" s="6"/>
      <c r="N267" s="3"/>
    </row>
    <row r="268" spans="3:14" x14ac:dyDescent="0.25">
      <c r="C268" s="3"/>
      <c r="K268" s="6"/>
      <c r="N268" s="3"/>
    </row>
    <row r="269" spans="3:14" x14ac:dyDescent="0.25">
      <c r="C269" s="3"/>
      <c r="K269" s="6"/>
      <c r="N269" s="3"/>
    </row>
    <row r="270" spans="3:14" x14ac:dyDescent="0.25">
      <c r="C270" s="3"/>
      <c r="K270" s="6"/>
      <c r="N270" s="3"/>
    </row>
    <row r="271" spans="3:14" x14ac:dyDescent="0.25">
      <c r="C271" s="3"/>
      <c r="K271" s="6"/>
      <c r="N271" s="3"/>
    </row>
    <row r="272" spans="3:14" x14ac:dyDescent="0.25">
      <c r="C272" s="3"/>
      <c r="K272" s="6"/>
      <c r="N272" s="3"/>
    </row>
    <row r="273" spans="3:14" x14ac:dyDescent="0.25">
      <c r="C273" s="3"/>
      <c r="K273" s="6"/>
      <c r="N273" s="3"/>
    </row>
    <row r="274" spans="3:14" x14ac:dyDescent="0.25">
      <c r="C274" s="3"/>
      <c r="K274" s="6"/>
      <c r="N274" s="3"/>
    </row>
    <row r="275" spans="3:14" x14ac:dyDescent="0.25">
      <c r="C275" s="3"/>
      <c r="K275" s="6"/>
      <c r="N275" s="3"/>
    </row>
    <row r="276" spans="3:14" x14ac:dyDescent="0.25">
      <c r="C276" s="3"/>
      <c r="K276" s="6"/>
      <c r="N276" s="3"/>
    </row>
    <row r="277" spans="3:14" x14ac:dyDescent="0.25">
      <c r="C277" s="3"/>
      <c r="K277" s="6"/>
      <c r="N277" s="3"/>
    </row>
    <row r="278" spans="3:14" x14ac:dyDescent="0.25">
      <c r="C278" s="3"/>
      <c r="K278" s="6"/>
      <c r="N278" s="3"/>
    </row>
    <row r="279" spans="3:14" x14ac:dyDescent="0.25">
      <c r="C279" s="3"/>
      <c r="K279" s="6"/>
      <c r="N279" s="3"/>
    </row>
    <row r="280" spans="3:14" x14ac:dyDescent="0.25">
      <c r="C280" s="3"/>
      <c r="K280" s="6"/>
      <c r="N280" s="3"/>
    </row>
    <row r="281" spans="3:14" x14ac:dyDescent="0.25">
      <c r="C281" s="3"/>
      <c r="K281" s="6"/>
      <c r="N281" s="3"/>
    </row>
    <row r="282" spans="3:14" x14ac:dyDescent="0.25">
      <c r="C282" s="3"/>
      <c r="K282" s="6"/>
      <c r="N282" s="3"/>
    </row>
    <row r="283" spans="3:14" x14ac:dyDescent="0.25">
      <c r="C283" s="3"/>
      <c r="K283" s="6"/>
      <c r="N283" s="3"/>
    </row>
    <row r="284" spans="3:14" x14ac:dyDescent="0.25">
      <c r="C284" s="3"/>
      <c r="K284" s="6"/>
      <c r="N284" s="3"/>
    </row>
    <row r="285" spans="3:14" x14ac:dyDescent="0.25">
      <c r="C285" s="3"/>
      <c r="K285" s="6"/>
      <c r="N285" s="3"/>
    </row>
    <row r="286" spans="3:14" x14ac:dyDescent="0.25">
      <c r="C286" s="3"/>
      <c r="K286" s="6"/>
      <c r="N286" s="3"/>
    </row>
    <row r="287" spans="3:14" x14ac:dyDescent="0.25">
      <c r="C287" s="3"/>
      <c r="K287" s="6"/>
      <c r="N287" s="3"/>
    </row>
    <row r="288" spans="3:14" x14ac:dyDescent="0.25">
      <c r="C288" s="3"/>
      <c r="K288" s="6"/>
      <c r="N288" s="3"/>
    </row>
    <row r="289" spans="3:14" x14ac:dyDescent="0.25">
      <c r="C289" s="3"/>
      <c r="K289" s="6"/>
      <c r="N289" s="3"/>
    </row>
    <row r="290" spans="3:14" x14ac:dyDescent="0.25">
      <c r="C290" s="3"/>
      <c r="K290" s="6"/>
      <c r="N290" s="3"/>
    </row>
    <row r="291" spans="3:14" x14ac:dyDescent="0.25">
      <c r="C291" s="3"/>
      <c r="K291" s="6"/>
      <c r="N291" s="3"/>
    </row>
    <row r="292" spans="3:14" x14ac:dyDescent="0.25">
      <c r="C292" s="3"/>
      <c r="K292" s="6"/>
      <c r="N292" s="3"/>
    </row>
    <row r="293" spans="3:14" x14ac:dyDescent="0.25">
      <c r="C293" s="3"/>
      <c r="K293" s="6"/>
      <c r="N293" s="3"/>
    </row>
    <row r="294" spans="3:14" x14ac:dyDescent="0.25">
      <c r="C294" s="3"/>
      <c r="K294" s="6"/>
      <c r="N294" s="3"/>
    </row>
    <row r="295" spans="3:14" x14ac:dyDescent="0.25">
      <c r="C295" s="3"/>
      <c r="K295" s="6"/>
      <c r="N295" s="3"/>
    </row>
    <row r="296" spans="3:14" x14ac:dyDescent="0.25">
      <c r="C296" s="3"/>
      <c r="K296" s="6"/>
      <c r="N296" s="3"/>
    </row>
    <row r="297" spans="3:14" x14ac:dyDescent="0.25">
      <c r="C297" s="3"/>
      <c r="K297" s="6"/>
      <c r="N297" s="3"/>
    </row>
    <row r="298" spans="3:14" x14ac:dyDescent="0.25">
      <c r="C298" s="3"/>
      <c r="K298" s="6"/>
      <c r="N298" s="3"/>
    </row>
    <row r="299" spans="3:14" x14ac:dyDescent="0.25">
      <c r="C299" s="3"/>
      <c r="K299" s="6"/>
      <c r="N299" s="3"/>
    </row>
  </sheetData>
  <mergeCells count="2">
    <mergeCell ref="A3:C3"/>
    <mergeCell ref="A4:C4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04"/>
  <sheetViews>
    <sheetView view="pageBreakPreview" zoomScaleNormal="100" zoomScaleSheetLayoutView="100" workbookViewId="0">
      <selection activeCell="X58" sqref="X58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95</v>
      </c>
    </row>
    <row r="2" spans="1:15" ht="18" customHeight="1" x14ac:dyDescent="0.25">
      <c r="A2" s="64"/>
    </row>
    <row r="3" spans="1:15" ht="18" customHeight="1" x14ac:dyDescent="0.25">
      <c r="A3" s="100" t="s">
        <v>46</v>
      </c>
      <c r="B3" s="100"/>
      <c r="C3" s="100"/>
      <c r="D3" s="8">
        <f>$K$63</f>
        <v>4722</v>
      </c>
    </row>
    <row r="4" spans="1:15" ht="18" customHeight="1" x14ac:dyDescent="0.25">
      <c r="A4" s="100" t="s">
        <v>48</v>
      </c>
      <c r="B4" s="100"/>
      <c r="C4" s="100"/>
      <c r="D4" s="8">
        <f>$K$61</f>
        <v>82712</v>
      </c>
    </row>
    <row r="5" spans="1:15" ht="18" customHeight="1" x14ac:dyDescent="0.25">
      <c r="B5" s="9"/>
      <c r="C5" s="10" t="s">
        <v>47</v>
      </c>
      <c r="D5" s="15">
        <f>$K$64</f>
        <v>5.7089660508753262E-2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0.18687589158345222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07</v>
      </c>
      <c r="C10" s="75">
        <f t="shared" ref="C10:C32" si="1">SUMIF($M$37:$M$60,$A10,$L$37:$L$60)</f>
        <v>0.12878787878787878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13</v>
      </c>
      <c r="C11" s="75">
        <f t="shared" si="1"/>
        <v>0.12353998203054807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05</v>
      </c>
      <c r="C12" s="75">
        <f t="shared" si="1"/>
        <v>0.12207463630613535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03</v>
      </c>
      <c r="C13" s="75">
        <f t="shared" si="1"/>
        <v>0.11144578313253012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09</v>
      </c>
      <c r="C14" s="75">
        <f t="shared" si="1"/>
        <v>0.10229132569558101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23</v>
      </c>
      <c r="C15" s="75">
        <f t="shared" si="1"/>
        <v>9.8917232519728393E-2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04</v>
      </c>
      <c r="C16" s="75">
        <f t="shared" si="1"/>
        <v>9.5106186518928895E-2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02</v>
      </c>
      <c r="C17" s="75">
        <f t="shared" si="1"/>
        <v>8.9136490250696379E-2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01</v>
      </c>
      <c r="C18" s="75">
        <f t="shared" si="1"/>
        <v>7.7384196185286108E-2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10</v>
      </c>
      <c r="C19" s="75">
        <f t="shared" si="1"/>
        <v>7.1388733965421086E-2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22</v>
      </c>
      <c r="C20" s="75">
        <f t="shared" si="1"/>
        <v>6.860054880439044E-2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06</v>
      </c>
      <c r="C21" s="75">
        <f t="shared" si="1"/>
        <v>6.6265060240963861E-2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12</v>
      </c>
      <c r="C22" s="75">
        <f t="shared" si="1"/>
        <v>6.0262008733624452E-2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17</v>
      </c>
      <c r="C23" s="75">
        <f t="shared" si="1"/>
        <v>4.8316251830161056E-2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16</v>
      </c>
      <c r="C24" s="75">
        <f t="shared" si="1"/>
        <v>4.5522761380690342E-2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20</v>
      </c>
      <c r="C25" s="75">
        <f t="shared" si="1"/>
        <v>4.3817787418655101E-2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11</v>
      </c>
      <c r="C26" s="75">
        <f t="shared" si="1"/>
        <v>4.2253521126760563E-2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08</v>
      </c>
      <c r="C27" s="75">
        <f t="shared" si="1"/>
        <v>2.8588445503275758E-2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18</v>
      </c>
      <c r="C28" s="75">
        <f t="shared" si="1"/>
        <v>2.7232796486090775E-2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21</v>
      </c>
      <c r="C29" s="75">
        <f t="shared" si="1"/>
        <v>2.5314465408805033E-2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15</v>
      </c>
      <c r="C30" s="75">
        <f t="shared" si="1"/>
        <v>2.2806147744174516E-2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24</v>
      </c>
      <c r="C31" s="75">
        <f t="shared" si="1"/>
        <v>2.0309130122214233E-2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1.8863419293218719E-2</v>
      </c>
      <c r="N32" s="15"/>
      <c r="O32" s="22"/>
    </row>
    <row r="33" spans="1:19" ht="18" customHeight="1" x14ac:dyDescent="0.25"/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VLOOKUP('10-25'!$A37, Data!$B$50:$J$97, 2, FALSE)</f>
        <v>1693</v>
      </c>
      <c r="C37" s="78">
        <f>VLOOKUP('10-25'!$A37, Data!$B$50:$J$97, 3, FALSE)</f>
        <v>30</v>
      </c>
      <c r="D37" s="78">
        <f>VLOOKUP('10-25'!$A37, Data!$B$50:$J$97, 4, FALSE)</f>
        <v>5</v>
      </c>
      <c r="E37" s="78">
        <f>VLOOKUP('10-25'!$A37, Data!$B$50:$J$97, 5, FALSE)</f>
        <v>7</v>
      </c>
      <c r="F37" s="78">
        <f>VLOOKUP('10-25'!$A37, Data!$B$50:$J$97, 6, FALSE)</f>
        <v>0</v>
      </c>
      <c r="G37" s="78">
        <f>VLOOKUP('10-25'!$A37, Data!$B$50:$J$97, 7, FALSE)</f>
        <v>0</v>
      </c>
      <c r="H37" s="78">
        <f>VLOOKUP('10-25'!$A37, Data!$B$50:$J$97, 8, FALSE)</f>
        <v>55</v>
      </c>
      <c r="I37" s="78">
        <f>VLOOKUP('10-25'!$A37, Data!$B$50:$J$97, 9, FALSE)</f>
        <v>45</v>
      </c>
      <c r="J37" s="79">
        <f t="shared" ref="J37:J61" si="2">SUM(C37:I37)</f>
        <v>142</v>
      </c>
      <c r="K37" s="80">
        <f t="shared" ref="K37:K61" si="3">SUM(B37:I37)</f>
        <v>1835</v>
      </c>
      <c r="L37" s="75">
        <f>J37/K37</f>
        <v>7.7384196185286108E-2</v>
      </c>
      <c r="M37" s="74">
        <f>RANK(L37,$L$37:$L$60)</f>
        <v>10</v>
      </c>
      <c r="N37" s="89" t="s">
        <v>6</v>
      </c>
      <c r="R37" s="12"/>
      <c r="S37" s="12"/>
    </row>
    <row r="38" spans="1:19" ht="18" customHeight="1" x14ac:dyDescent="0.25">
      <c r="A38" s="73">
        <v>2</v>
      </c>
      <c r="B38" s="78">
        <f>VLOOKUP('10-25'!$A38, Data!$B$50:$J$97, 2, FALSE)</f>
        <v>1308</v>
      </c>
      <c r="C38" s="78">
        <f>VLOOKUP('10-25'!$A38, Data!$B$50:$J$97, 3, FALSE)</f>
        <v>28</v>
      </c>
      <c r="D38" s="78">
        <f>VLOOKUP('10-25'!$A38, Data!$B$50:$J$97, 4, FALSE)</f>
        <v>0</v>
      </c>
      <c r="E38" s="78">
        <f>VLOOKUP('10-25'!$A38, Data!$B$50:$J$97, 5, FALSE)</f>
        <v>16</v>
      </c>
      <c r="F38" s="78">
        <f>VLOOKUP('10-25'!$A38, Data!$B$50:$J$97, 6, FALSE)</f>
        <v>0</v>
      </c>
      <c r="G38" s="78">
        <f>VLOOKUP('10-25'!$A38, Data!$B$50:$J$97, 7, FALSE)</f>
        <v>0</v>
      </c>
      <c r="H38" s="78">
        <f>VLOOKUP('10-25'!$A38, Data!$B$50:$J$97, 8, FALSE)</f>
        <v>47</v>
      </c>
      <c r="I38" s="78">
        <f>VLOOKUP('10-25'!$A38, Data!$B$50:$J$97, 9, FALSE)</f>
        <v>37</v>
      </c>
      <c r="J38" s="79">
        <f t="shared" si="2"/>
        <v>128</v>
      </c>
      <c r="K38" s="80">
        <f t="shared" si="3"/>
        <v>1436</v>
      </c>
      <c r="L38" s="75">
        <f t="shared" ref="L38:L60" si="4">J38/K38</f>
        <v>8.9136490250696379E-2</v>
      </c>
      <c r="M38" s="74">
        <f t="shared" ref="M38:M60" si="5">RANK(L38,$L$37:$L$60)</f>
        <v>9</v>
      </c>
      <c r="N38" s="89" t="s">
        <v>7</v>
      </c>
      <c r="R38" s="12"/>
      <c r="S38" s="12"/>
    </row>
    <row r="39" spans="1:19" ht="18" customHeight="1" x14ac:dyDescent="0.25">
      <c r="A39" s="73">
        <v>3</v>
      </c>
      <c r="B39" s="78">
        <f>VLOOKUP('10-25'!$A39, Data!$B$50:$J$97, 2, FALSE)</f>
        <v>295</v>
      </c>
      <c r="C39" s="78">
        <f>VLOOKUP('10-25'!$A39, Data!$B$50:$J$97, 3, FALSE)</f>
        <v>19</v>
      </c>
      <c r="D39" s="78">
        <f>VLOOKUP('10-25'!$A39, Data!$B$50:$J$97, 4, FALSE)</f>
        <v>0</v>
      </c>
      <c r="E39" s="78">
        <f>VLOOKUP('10-25'!$A39, Data!$B$50:$J$97, 5, FALSE)</f>
        <v>4</v>
      </c>
      <c r="F39" s="78">
        <f>VLOOKUP('10-25'!$A39, Data!$B$50:$J$97, 6, FALSE)</f>
        <v>0</v>
      </c>
      <c r="G39" s="78">
        <f>VLOOKUP('10-25'!$A39, Data!$B$50:$J$97, 7, FALSE)</f>
        <v>0</v>
      </c>
      <c r="H39" s="78">
        <f>VLOOKUP('10-25'!$A39, Data!$B$50:$J$97, 8, FALSE)</f>
        <v>11</v>
      </c>
      <c r="I39" s="78">
        <f>VLOOKUP('10-25'!$A39, Data!$B$50:$J$97, 9, FALSE)</f>
        <v>3</v>
      </c>
      <c r="J39" s="79">
        <f t="shared" si="2"/>
        <v>37</v>
      </c>
      <c r="K39" s="80">
        <f t="shared" si="3"/>
        <v>332</v>
      </c>
      <c r="L39" s="75">
        <f t="shared" si="4"/>
        <v>0.11144578313253012</v>
      </c>
      <c r="M39" s="74">
        <f t="shared" si="5"/>
        <v>5</v>
      </c>
      <c r="N39" s="89" t="s">
        <v>8</v>
      </c>
      <c r="R39" s="12"/>
      <c r="S39" s="12"/>
    </row>
    <row r="40" spans="1:19" ht="18" customHeight="1" x14ac:dyDescent="0.25">
      <c r="A40" s="73">
        <v>4</v>
      </c>
      <c r="B40" s="78">
        <f>VLOOKUP('10-25'!$A40, Data!$B$50:$J$97, 2, FALSE)</f>
        <v>980</v>
      </c>
      <c r="C40" s="78">
        <f>VLOOKUP('10-25'!$A40, Data!$B$50:$J$97, 3, FALSE)</f>
        <v>45</v>
      </c>
      <c r="D40" s="78">
        <f>VLOOKUP('10-25'!$A40, Data!$B$50:$J$97, 4, FALSE)</f>
        <v>2</v>
      </c>
      <c r="E40" s="78">
        <f>VLOOKUP('10-25'!$A40, Data!$B$50:$J$97, 5, FALSE)</f>
        <v>15</v>
      </c>
      <c r="F40" s="78">
        <f>VLOOKUP('10-25'!$A40, Data!$B$50:$J$97, 6, FALSE)</f>
        <v>0</v>
      </c>
      <c r="G40" s="78">
        <f>VLOOKUP('10-25'!$A40, Data!$B$50:$J$97, 7, FALSE)</f>
        <v>0</v>
      </c>
      <c r="H40" s="78">
        <f>VLOOKUP('10-25'!$A40, Data!$B$50:$J$97, 8, FALSE)</f>
        <v>34</v>
      </c>
      <c r="I40" s="78">
        <f>VLOOKUP('10-25'!$A40, Data!$B$50:$J$97, 9, FALSE)</f>
        <v>7</v>
      </c>
      <c r="J40" s="79">
        <f t="shared" si="2"/>
        <v>103</v>
      </c>
      <c r="K40" s="80">
        <f t="shared" si="3"/>
        <v>1083</v>
      </c>
      <c r="L40" s="75">
        <f t="shared" si="4"/>
        <v>9.5106186518928895E-2</v>
      </c>
      <c r="M40" s="74">
        <f t="shared" si="5"/>
        <v>8</v>
      </c>
      <c r="N40" s="89" t="s">
        <v>9</v>
      </c>
      <c r="R40" s="12"/>
      <c r="S40" s="12"/>
    </row>
    <row r="41" spans="1:19" ht="18" customHeight="1" x14ac:dyDescent="0.25">
      <c r="A41" s="73">
        <v>5</v>
      </c>
      <c r="B41" s="78">
        <f>VLOOKUP('10-25'!$A41, Data!$B$50:$J$97, 2, FALSE)</f>
        <v>1388</v>
      </c>
      <c r="C41" s="78">
        <f>VLOOKUP('10-25'!$A41, Data!$B$50:$J$97, 3, FALSE)</f>
        <v>57</v>
      </c>
      <c r="D41" s="78">
        <f>VLOOKUP('10-25'!$A41, Data!$B$50:$J$97, 4, FALSE)</f>
        <v>7</v>
      </c>
      <c r="E41" s="78">
        <f>VLOOKUP('10-25'!$A41, Data!$B$50:$J$97, 5, FALSE)</f>
        <v>26</v>
      </c>
      <c r="F41" s="78">
        <f>VLOOKUP('10-25'!$A41, Data!$B$50:$J$97, 6, FALSE)</f>
        <v>0</v>
      </c>
      <c r="G41" s="78">
        <f>VLOOKUP('10-25'!$A41, Data!$B$50:$J$97, 7, FALSE)</f>
        <v>0</v>
      </c>
      <c r="H41" s="78">
        <f>VLOOKUP('10-25'!$A41, Data!$B$50:$J$97, 8, FALSE)</f>
        <v>93</v>
      </c>
      <c r="I41" s="78">
        <f>VLOOKUP('10-25'!$A41, Data!$B$50:$J$97, 9, FALSE)</f>
        <v>10</v>
      </c>
      <c r="J41" s="79">
        <f t="shared" si="2"/>
        <v>193</v>
      </c>
      <c r="K41" s="80">
        <f t="shared" si="3"/>
        <v>1581</v>
      </c>
      <c r="L41" s="75">
        <f t="shared" si="4"/>
        <v>0.12207463630613535</v>
      </c>
      <c r="M41" s="74">
        <f t="shared" si="5"/>
        <v>4</v>
      </c>
      <c r="N41" s="89" t="s">
        <v>10</v>
      </c>
      <c r="R41" s="12"/>
      <c r="S41" s="12"/>
    </row>
    <row r="42" spans="1:19" ht="18" customHeight="1" x14ac:dyDescent="0.25">
      <c r="A42" s="73">
        <v>6</v>
      </c>
      <c r="B42" s="78">
        <f>VLOOKUP('10-25'!$A42, Data!$B$50:$J$97, 2, FALSE)</f>
        <v>310</v>
      </c>
      <c r="C42" s="78">
        <f>VLOOKUP('10-25'!$A42, Data!$B$50:$J$97, 3, FALSE)</f>
        <v>11</v>
      </c>
      <c r="D42" s="78">
        <f>VLOOKUP('10-25'!$A42, Data!$B$50:$J$97, 4, FALSE)</f>
        <v>1</v>
      </c>
      <c r="E42" s="78">
        <f>VLOOKUP('10-25'!$A42, Data!$B$50:$J$97, 5, FALSE)</f>
        <v>2</v>
      </c>
      <c r="F42" s="78">
        <f>VLOOKUP('10-25'!$A42, Data!$B$50:$J$97, 6, FALSE)</f>
        <v>0</v>
      </c>
      <c r="G42" s="78">
        <f>VLOOKUP('10-25'!$A42, Data!$B$50:$J$97, 7, FALSE)</f>
        <v>0</v>
      </c>
      <c r="H42" s="78">
        <f>VLOOKUP('10-25'!$A42, Data!$B$50:$J$97, 8, FALSE)</f>
        <v>6</v>
      </c>
      <c r="I42" s="78">
        <f>VLOOKUP('10-25'!$A42, Data!$B$50:$J$97, 9, FALSE)</f>
        <v>2</v>
      </c>
      <c r="J42" s="79">
        <f t="shared" si="2"/>
        <v>22</v>
      </c>
      <c r="K42" s="80">
        <f t="shared" si="3"/>
        <v>332</v>
      </c>
      <c r="L42" s="75">
        <f t="shared" si="4"/>
        <v>6.6265060240963861E-2</v>
      </c>
      <c r="M42" s="74">
        <f t="shared" si="5"/>
        <v>13</v>
      </c>
      <c r="N42" s="89" t="s">
        <v>11</v>
      </c>
      <c r="R42" s="12"/>
      <c r="S42" s="12"/>
    </row>
    <row r="43" spans="1:19" ht="18" customHeight="1" x14ac:dyDescent="0.25">
      <c r="A43" s="73">
        <v>7</v>
      </c>
      <c r="B43" s="78">
        <f>VLOOKUP('10-25'!$A43, Data!$B$50:$J$97, 2, FALSE)</f>
        <v>345</v>
      </c>
      <c r="C43" s="78">
        <f>VLOOKUP('10-25'!$A43, Data!$B$50:$J$97, 3, FALSE)</f>
        <v>21</v>
      </c>
      <c r="D43" s="78">
        <f>VLOOKUP('10-25'!$A43, Data!$B$50:$J$97, 4, FALSE)</f>
        <v>1</v>
      </c>
      <c r="E43" s="78">
        <f>VLOOKUP('10-25'!$A43, Data!$B$50:$J$97, 5, FALSE)</f>
        <v>4</v>
      </c>
      <c r="F43" s="78">
        <f>VLOOKUP('10-25'!$A43, Data!$B$50:$J$97, 6, FALSE)</f>
        <v>0</v>
      </c>
      <c r="G43" s="78">
        <f>VLOOKUP('10-25'!$A43, Data!$B$50:$J$97, 7, FALSE)</f>
        <v>0</v>
      </c>
      <c r="H43" s="78">
        <f>VLOOKUP('10-25'!$A43, Data!$B$50:$J$97, 8, FALSE)</f>
        <v>23</v>
      </c>
      <c r="I43" s="78">
        <f>VLOOKUP('10-25'!$A43, Data!$B$50:$J$97, 9, FALSE)</f>
        <v>2</v>
      </c>
      <c r="J43" s="79">
        <f t="shared" si="2"/>
        <v>51</v>
      </c>
      <c r="K43" s="80">
        <f t="shared" si="3"/>
        <v>396</v>
      </c>
      <c r="L43" s="75">
        <f t="shared" si="4"/>
        <v>0.12878787878787878</v>
      </c>
      <c r="M43" s="74">
        <f t="shared" si="5"/>
        <v>2</v>
      </c>
      <c r="N43" s="89" t="s">
        <v>12</v>
      </c>
      <c r="R43" s="12"/>
      <c r="S43" s="12"/>
    </row>
    <row r="44" spans="1:19" ht="18" customHeight="1" x14ac:dyDescent="0.25">
      <c r="A44" s="73">
        <v>8</v>
      </c>
      <c r="B44" s="78">
        <f>VLOOKUP('10-25'!$A44, Data!$B$50:$J$97, 2, FALSE)</f>
        <v>6524</v>
      </c>
      <c r="C44" s="78">
        <f>VLOOKUP('10-25'!$A44, Data!$B$50:$J$97, 3, FALSE)</f>
        <v>47</v>
      </c>
      <c r="D44" s="78">
        <f>VLOOKUP('10-25'!$A44, Data!$B$50:$J$97, 4, FALSE)</f>
        <v>4</v>
      </c>
      <c r="E44" s="78">
        <f>VLOOKUP('10-25'!$A44, Data!$B$50:$J$97, 5, FALSE)</f>
        <v>17</v>
      </c>
      <c r="F44" s="78">
        <f>VLOOKUP('10-25'!$A44, Data!$B$50:$J$97, 6, FALSE)</f>
        <v>0</v>
      </c>
      <c r="G44" s="78">
        <f>VLOOKUP('10-25'!$A44, Data!$B$50:$J$97, 7, FALSE)</f>
        <v>0</v>
      </c>
      <c r="H44" s="78">
        <f>VLOOKUP('10-25'!$A44, Data!$B$50:$J$97, 8, FALSE)</f>
        <v>119</v>
      </c>
      <c r="I44" s="78">
        <f>VLOOKUP('10-25'!$A44, Data!$B$50:$J$97, 9, FALSE)</f>
        <v>5</v>
      </c>
      <c r="J44" s="79">
        <f t="shared" si="2"/>
        <v>192</v>
      </c>
      <c r="K44" s="80">
        <f t="shared" si="3"/>
        <v>6716</v>
      </c>
      <c r="L44" s="75">
        <f t="shared" si="4"/>
        <v>2.8588445503275758E-2</v>
      </c>
      <c r="M44" s="74">
        <f t="shared" si="5"/>
        <v>19</v>
      </c>
      <c r="N44" s="89" t="s">
        <v>13</v>
      </c>
      <c r="R44" s="12"/>
      <c r="S44" s="12"/>
    </row>
    <row r="45" spans="1:19" ht="18" customHeight="1" x14ac:dyDescent="0.25">
      <c r="A45" s="73">
        <v>9</v>
      </c>
      <c r="B45" s="78">
        <f>VLOOKUP('10-25'!$A45, Data!$B$50:$J$97, 2, FALSE)</f>
        <v>1097</v>
      </c>
      <c r="C45" s="78">
        <f>VLOOKUP('10-25'!$A45, Data!$B$50:$J$97, 3, FALSE)</f>
        <v>38</v>
      </c>
      <c r="D45" s="78">
        <f>VLOOKUP('10-25'!$A45, Data!$B$50:$J$97, 4, FALSE)</f>
        <v>9</v>
      </c>
      <c r="E45" s="78">
        <f>VLOOKUP('10-25'!$A45, Data!$B$50:$J$97, 5, FALSE)</f>
        <v>12</v>
      </c>
      <c r="F45" s="78">
        <f>VLOOKUP('10-25'!$A45, Data!$B$50:$J$97, 6, FALSE)</f>
        <v>2</v>
      </c>
      <c r="G45" s="78">
        <f>VLOOKUP('10-25'!$A45, Data!$B$50:$J$97, 7, FALSE)</f>
        <v>0</v>
      </c>
      <c r="H45" s="78">
        <f>VLOOKUP('10-25'!$A45, Data!$B$50:$J$97, 8, FALSE)</f>
        <v>54</v>
      </c>
      <c r="I45" s="78">
        <f>VLOOKUP('10-25'!$A45, Data!$B$50:$J$97, 9, FALSE)</f>
        <v>10</v>
      </c>
      <c r="J45" s="79">
        <f t="shared" si="2"/>
        <v>125</v>
      </c>
      <c r="K45" s="80">
        <f t="shared" si="3"/>
        <v>1222</v>
      </c>
      <c r="L45" s="75">
        <f t="shared" si="4"/>
        <v>0.10229132569558101</v>
      </c>
      <c r="M45" s="74">
        <f t="shared" si="5"/>
        <v>6</v>
      </c>
      <c r="N45" s="89" t="s">
        <v>14</v>
      </c>
      <c r="R45" s="12"/>
      <c r="S45" s="12"/>
    </row>
    <row r="46" spans="1:19" ht="18" customHeight="1" x14ac:dyDescent="0.25">
      <c r="A46" s="73">
        <v>10</v>
      </c>
      <c r="B46" s="78">
        <f>VLOOKUP('10-25'!$A46, Data!$B$50:$J$97, 2, FALSE)</f>
        <v>1665</v>
      </c>
      <c r="C46" s="78">
        <f>VLOOKUP('10-25'!$A46, Data!$B$50:$J$97, 3, FALSE)</f>
        <v>65</v>
      </c>
      <c r="D46" s="78">
        <f>VLOOKUP('10-25'!$A46, Data!$B$50:$J$97, 4, FALSE)</f>
        <v>3</v>
      </c>
      <c r="E46" s="78">
        <f>VLOOKUP('10-25'!$A46, Data!$B$50:$J$97, 5, FALSE)</f>
        <v>8</v>
      </c>
      <c r="F46" s="78">
        <f>VLOOKUP('10-25'!$A46, Data!$B$50:$J$97, 6, FALSE)</f>
        <v>0</v>
      </c>
      <c r="G46" s="78">
        <f>VLOOKUP('10-25'!$A46, Data!$B$50:$J$97, 7, FALSE)</f>
        <v>0</v>
      </c>
      <c r="H46" s="78">
        <f>VLOOKUP('10-25'!$A46, Data!$B$50:$J$97, 8, FALSE)</f>
        <v>44</v>
      </c>
      <c r="I46" s="78">
        <f>VLOOKUP('10-25'!$A46, Data!$B$50:$J$97, 9, FALSE)</f>
        <v>8</v>
      </c>
      <c r="J46" s="79">
        <f t="shared" si="2"/>
        <v>128</v>
      </c>
      <c r="K46" s="80">
        <f t="shared" si="3"/>
        <v>1793</v>
      </c>
      <c r="L46" s="75">
        <f t="shared" si="4"/>
        <v>7.1388733965421086E-2</v>
      </c>
      <c r="M46" s="74">
        <f t="shared" si="5"/>
        <v>11</v>
      </c>
      <c r="N46" s="89" t="s">
        <v>15</v>
      </c>
      <c r="R46" s="12"/>
      <c r="S46" s="12"/>
    </row>
    <row r="47" spans="1:19" ht="18" customHeight="1" x14ac:dyDescent="0.25">
      <c r="A47" s="73">
        <v>11</v>
      </c>
      <c r="B47" s="78">
        <f>VLOOKUP('10-25'!$A47, Data!$B$50:$J$97, 2, FALSE)</f>
        <v>2176</v>
      </c>
      <c r="C47" s="78">
        <f>VLOOKUP('10-25'!$A47, Data!$B$50:$J$97, 3, FALSE)</f>
        <v>31</v>
      </c>
      <c r="D47" s="78">
        <f>VLOOKUP('10-25'!$A47, Data!$B$50:$J$97, 4, FALSE)</f>
        <v>4</v>
      </c>
      <c r="E47" s="78">
        <f>VLOOKUP('10-25'!$A47, Data!$B$50:$J$97, 5, FALSE)</f>
        <v>11</v>
      </c>
      <c r="F47" s="78">
        <f>VLOOKUP('10-25'!$A47, Data!$B$50:$J$97, 6, FALSE)</f>
        <v>1</v>
      </c>
      <c r="G47" s="78">
        <f>VLOOKUP('10-25'!$A47, Data!$B$50:$J$97, 7, FALSE)</f>
        <v>0</v>
      </c>
      <c r="H47" s="78">
        <f>VLOOKUP('10-25'!$A47, Data!$B$50:$J$97, 8, FALSE)</f>
        <v>37</v>
      </c>
      <c r="I47" s="78">
        <f>VLOOKUP('10-25'!$A47, Data!$B$50:$J$97, 9, FALSE)</f>
        <v>12</v>
      </c>
      <c r="J47" s="79">
        <f t="shared" si="2"/>
        <v>96</v>
      </c>
      <c r="K47" s="80">
        <f t="shared" si="3"/>
        <v>2272</v>
      </c>
      <c r="L47" s="75">
        <f t="shared" si="4"/>
        <v>4.2253521126760563E-2</v>
      </c>
      <c r="M47" s="74">
        <f t="shared" si="5"/>
        <v>18</v>
      </c>
      <c r="N47" s="89" t="s">
        <v>16</v>
      </c>
      <c r="R47" s="12"/>
      <c r="S47" s="12"/>
    </row>
    <row r="48" spans="1:19" ht="18" customHeight="1" x14ac:dyDescent="0.25">
      <c r="A48" s="73">
        <v>12</v>
      </c>
      <c r="B48" s="78">
        <f>VLOOKUP('10-25'!$A48, Data!$B$50:$J$97, 2, FALSE)</f>
        <v>9684</v>
      </c>
      <c r="C48" s="78">
        <f>VLOOKUP('10-25'!$A48, Data!$B$50:$J$97, 3, FALSE)</f>
        <v>166</v>
      </c>
      <c r="D48" s="78">
        <f>VLOOKUP('10-25'!$A48, Data!$B$50:$J$97, 4, FALSE)</f>
        <v>8</v>
      </c>
      <c r="E48" s="78">
        <f>VLOOKUP('10-25'!$A48, Data!$B$50:$J$97, 5, FALSE)</f>
        <v>63</v>
      </c>
      <c r="F48" s="78">
        <f>VLOOKUP('10-25'!$A48, Data!$B$50:$J$97, 6, FALSE)</f>
        <v>0</v>
      </c>
      <c r="G48" s="78">
        <f>VLOOKUP('10-25'!$A48, Data!$B$50:$J$97, 7, FALSE)</f>
        <v>0</v>
      </c>
      <c r="H48" s="78">
        <f>VLOOKUP('10-25'!$A48, Data!$B$50:$J$97, 8, FALSE)</f>
        <v>336</v>
      </c>
      <c r="I48" s="78">
        <f>VLOOKUP('10-25'!$A48, Data!$B$50:$J$97, 9, FALSE)</f>
        <v>48</v>
      </c>
      <c r="J48" s="79">
        <f t="shared" si="2"/>
        <v>621</v>
      </c>
      <c r="K48" s="80">
        <f t="shared" si="3"/>
        <v>10305</v>
      </c>
      <c r="L48" s="75">
        <f t="shared" si="4"/>
        <v>6.0262008733624452E-2</v>
      </c>
      <c r="M48" s="74">
        <f t="shared" si="5"/>
        <v>14</v>
      </c>
      <c r="N48" s="89" t="s">
        <v>17</v>
      </c>
      <c r="R48" s="12"/>
      <c r="S48" s="12"/>
    </row>
    <row r="49" spans="1:19" ht="18" customHeight="1" x14ac:dyDescent="0.25">
      <c r="A49" s="73">
        <v>13</v>
      </c>
      <c r="B49" s="78">
        <f>VLOOKUP('10-25'!$A49, Data!$B$50:$J$97, 2, FALSE)</f>
        <v>1951</v>
      </c>
      <c r="C49" s="78">
        <f>VLOOKUP('10-25'!$A49, Data!$B$50:$J$97, 3, FALSE)</f>
        <v>117</v>
      </c>
      <c r="D49" s="78">
        <f>VLOOKUP('10-25'!$A49, Data!$B$50:$J$97, 4, FALSE)</f>
        <v>7</v>
      </c>
      <c r="E49" s="78">
        <f>VLOOKUP('10-25'!$A49, Data!$B$50:$J$97, 5, FALSE)</f>
        <v>34</v>
      </c>
      <c r="F49" s="78">
        <f>VLOOKUP('10-25'!$A49, Data!$B$50:$J$97, 6, FALSE)</f>
        <v>1</v>
      </c>
      <c r="G49" s="78">
        <f>VLOOKUP('10-25'!$A49, Data!$B$50:$J$97, 7, FALSE)</f>
        <v>0</v>
      </c>
      <c r="H49" s="78">
        <f>VLOOKUP('10-25'!$A49, Data!$B$50:$J$97, 8, FALSE)</f>
        <v>103</v>
      </c>
      <c r="I49" s="78">
        <f>VLOOKUP('10-25'!$A49, Data!$B$50:$J$97, 9, FALSE)</f>
        <v>13</v>
      </c>
      <c r="J49" s="79">
        <f t="shared" si="2"/>
        <v>275</v>
      </c>
      <c r="K49" s="80">
        <f t="shared" si="3"/>
        <v>2226</v>
      </c>
      <c r="L49" s="75">
        <f t="shared" si="4"/>
        <v>0.12353998203054807</v>
      </c>
      <c r="M49" s="74">
        <f t="shared" si="5"/>
        <v>3</v>
      </c>
      <c r="N49" s="89" t="s">
        <v>18</v>
      </c>
      <c r="R49" s="12"/>
      <c r="S49" s="12"/>
    </row>
    <row r="50" spans="1:19" ht="18" customHeight="1" x14ac:dyDescent="0.25">
      <c r="A50" s="73">
        <v>14</v>
      </c>
      <c r="B50" s="78">
        <f>VLOOKUP('10-25'!$A50, Data!$B$50:$J$97, 2, FALSE)</f>
        <v>4109</v>
      </c>
      <c r="C50" s="78">
        <f>VLOOKUP('10-25'!$A50, Data!$B$50:$J$97, 3, FALSE)</f>
        <v>15</v>
      </c>
      <c r="D50" s="78">
        <f>VLOOKUP('10-25'!$A50, Data!$B$50:$J$97, 4, FALSE)</f>
        <v>1</v>
      </c>
      <c r="E50" s="78">
        <f>VLOOKUP('10-25'!$A50, Data!$B$50:$J$97, 5, FALSE)</f>
        <v>4</v>
      </c>
      <c r="F50" s="78">
        <f>VLOOKUP('10-25'!$A50, Data!$B$50:$J$97, 6, FALSE)</f>
        <v>0</v>
      </c>
      <c r="G50" s="78">
        <f>VLOOKUP('10-25'!$A50, Data!$B$50:$J$97, 7, FALSE)</f>
        <v>0</v>
      </c>
      <c r="H50" s="78">
        <f>VLOOKUP('10-25'!$A50, Data!$B$50:$J$97, 8, FALSE)</f>
        <v>53</v>
      </c>
      <c r="I50" s="78">
        <f>VLOOKUP('10-25'!$A50, Data!$B$50:$J$97, 9, FALSE)</f>
        <v>6</v>
      </c>
      <c r="J50" s="79">
        <f t="shared" si="2"/>
        <v>79</v>
      </c>
      <c r="K50" s="80">
        <f t="shared" si="3"/>
        <v>4188</v>
      </c>
      <c r="L50" s="75">
        <f t="shared" si="4"/>
        <v>1.8863419293218719E-2</v>
      </c>
      <c r="M50" s="74">
        <f t="shared" si="5"/>
        <v>24</v>
      </c>
      <c r="N50" s="89" t="s">
        <v>19</v>
      </c>
      <c r="R50" s="12"/>
      <c r="S50" s="12"/>
    </row>
    <row r="51" spans="1:19" ht="18" customHeight="1" x14ac:dyDescent="0.25">
      <c r="A51" s="73">
        <v>15</v>
      </c>
      <c r="B51" s="78">
        <f>VLOOKUP('10-25'!$A51, Data!$B$50:$J$97, 2, FALSE)</f>
        <v>5913</v>
      </c>
      <c r="C51" s="78">
        <f>VLOOKUP('10-25'!$A51, Data!$B$50:$J$97, 3, FALSE)</f>
        <v>32</v>
      </c>
      <c r="D51" s="78">
        <f>VLOOKUP('10-25'!$A51, Data!$B$50:$J$97, 4, FALSE)</f>
        <v>0</v>
      </c>
      <c r="E51" s="78">
        <f>VLOOKUP('10-25'!$A51, Data!$B$50:$J$97, 5, FALSE)</f>
        <v>7</v>
      </c>
      <c r="F51" s="78">
        <f>VLOOKUP('10-25'!$A51, Data!$B$50:$J$97, 6, FALSE)</f>
        <v>1</v>
      </c>
      <c r="G51" s="78">
        <f>VLOOKUP('10-25'!$A51, Data!$B$50:$J$97, 7, FALSE)</f>
        <v>0</v>
      </c>
      <c r="H51" s="78">
        <f>VLOOKUP('10-25'!$A51, Data!$B$50:$J$97, 8, FALSE)</f>
        <v>91</v>
      </c>
      <c r="I51" s="78">
        <f>VLOOKUP('10-25'!$A51, Data!$B$50:$J$97, 9, FALSE)</f>
        <v>7</v>
      </c>
      <c r="J51" s="79">
        <f t="shared" si="2"/>
        <v>138</v>
      </c>
      <c r="K51" s="80">
        <f t="shared" si="3"/>
        <v>6051</v>
      </c>
      <c r="L51" s="75">
        <f t="shared" si="4"/>
        <v>2.2806147744174516E-2</v>
      </c>
      <c r="M51" s="74">
        <f t="shared" si="5"/>
        <v>22</v>
      </c>
      <c r="N51" s="89" t="s">
        <v>20</v>
      </c>
      <c r="R51" s="12"/>
      <c r="S51" s="12"/>
    </row>
    <row r="52" spans="1:19" ht="18" customHeight="1" x14ac:dyDescent="0.25">
      <c r="A52" s="73">
        <v>16</v>
      </c>
      <c r="B52" s="78">
        <f>VLOOKUP('10-25'!$A52, Data!$B$50:$J$97, 2, FALSE)</f>
        <v>1908</v>
      </c>
      <c r="C52" s="78">
        <f>VLOOKUP('10-25'!$A52, Data!$B$50:$J$97, 3, FALSE)</f>
        <v>25</v>
      </c>
      <c r="D52" s="78">
        <f>VLOOKUP('10-25'!$A52, Data!$B$50:$J$97, 4, FALSE)</f>
        <v>3</v>
      </c>
      <c r="E52" s="78">
        <f>VLOOKUP('10-25'!$A52, Data!$B$50:$J$97, 5, FALSE)</f>
        <v>9</v>
      </c>
      <c r="F52" s="78">
        <f>VLOOKUP('10-25'!$A52, Data!$B$50:$J$97, 6, FALSE)</f>
        <v>1</v>
      </c>
      <c r="G52" s="78">
        <f>VLOOKUP('10-25'!$A52, Data!$B$50:$J$97, 7, FALSE)</f>
        <v>0</v>
      </c>
      <c r="H52" s="78">
        <f>VLOOKUP('10-25'!$A52, Data!$B$50:$J$97, 8, FALSE)</f>
        <v>46</v>
      </c>
      <c r="I52" s="78">
        <f>VLOOKUP('10-25'!$A52, Data!$B$50:$J$97, 9, FALSE)</f>
        <v>7</v>
      </c>
      <c r="J52" s="79">
        <f t="shared" si="2"/>
        <v>91</v>
      </c>
      <c r="K52" s="80">
        <f t="shared" si="3"/>
        <v>1999</v>
      </c>
      <c r="L52" s="75">
        <f t="shared" si="4"/>
        <v>4.5522761380690342E-2</v>
      </c>
      <c r="M52" s="74">
        <f t="shared" si="5"/>
        <v>16</v>
      </c>
      <c r="N52" s="89" t="s">
        <v>21</v>
      </c>
      <c r="R52" s="12"/>
      <c r="S52" s="12"/>
    </row>
    <row r="53" spans="1:19" ht="18" customHeight="1" x14ac:dyDescent="0.25">
      <c r="A53" s="73">
        <v>17</v>
      </c>
      <c r="B53" s="78">
        <f>VLOOKUP('10-25'!$A53, Data!$B$50:$J$97, 2, FALSE)</f>
        <v>1950</v>
      </c>
      <c r="C53" s="78">
        <f>VLOOKUP('10-25'!$A53, Data!$B$50:$J$97, 3, FALSE)</f>
        <v>44</v>
      </c>
      <c r="D53" s="78">
        <f>VLOOKUP('10-25'!$A53, Data!$B$50:$J$97, 4, FALSE)</f>
        <v>1</v>
      </c>
      <c r="E53" s="78">
        <f>VLOOKUP('10-25'!$A53, Data!$B$50:$J$97, 5, FALSE)</f>
        <v>11</v>
      </c>
      <c r="F53" s="78">
        <f>VLOOKUP('10-25'!$A53, Data!$B$50:$J$97, 6, FALSE)</f>
        <v>1</v>
      </c>
      <c r="G53" s="78">
        <f>VLOOKUP('10-25'!$A53, Data!$B$50:$J$97, 7, FALSE)</f>
        <v>0</v>
      </c>
      <c r="H53" s="78">
        <f>VLOOKUP('10-25'!$A53, Data!$B$50:$J$97, 8, FALSE)</f>
        <v>36</v>
      </c>
      <c r="I53" s="78">
        <f>VLOOKUP('10-25'!$A53, Data!$B$50:$J$97, 9, FALSE)</f>
        <v>6</v>
      </c>
      <c r="J53" s="79">
        <f t="shared" si="2"/>
        <v>99</v>
      </c>
      <c r="K53" s="80">
        <f t="shared" si="3"/>
        <v>2049</v>
      </c>
      <c r="L53" s="75">
        <f t="shared" si="4"/>
        <v>4.8316251830161056E-2</v>
      </c>
      <c r="M53" s="74">
        <f t="shared" si="5"/>
        <v>15</v>
      </c>
      <c r="N53" s="89" t="s">
        <v>22</v>
      </c>
      <c r="R53" s="12"/>
      <c r="S53" s="12"/>
    </row>
    <row r="54" spans="1:19" ht="18" customHeight="1" x14ac:dyDescent="0.25">
      <c r="A54" s="73">
        <v>18</v>
      </c>
      <c r="B54" s="78">
        <f>VLOOKUP('10-25'!$A54, Data!$B$50:$J$97, 2, FALSE)</f>
        <v>3322</v>
      </c>
      <c r="C54" s="78">
        <f>VLOOKUP('10-25'!$A54, Data!$B$50:$J$97, 3, FALSE)</f>
        <v>32</v>
      </c>
      <c r="D54" s="78">
        <f>VLOOKUP('10-25'!$A54, Data!$B$50:$J$97, 4, FALSE)</f>
        <v>1</v>
      </c>
      <c r="E54" s="78">
        <f>VLOOKUP('10-25'!$A54, Data!$B$50:$J$97, 5, FALSE)</f>
        <v>8</v>
      </c>
      <c r="F54" s="78">
        <f>VLOOKUP('10-25'!$A54, Data!$B$50:$J$97, 6, FALSE)</f>
        <v>0</v>
      </c>
      <c r="G54" s="78">
        <f>VLOOKUP('10-25'!$A54, Data!$B$50:$J$97, 7, FALSE)</f>
        <v>0</v>
      </c>
      <c r="H54" s="78">
        <f>VLOOKUP('10-25'!$A54, Data!$B$50:$J$97, 8, FALSE)</f>
        <v>49</v>
      </c>
      <c r="I54" s="78">
        <f>VLOOKUP('10-25'!$A54, Data!$B$50:$J$97, 9, FALSE)</f>
        <v>3</v>
      </c>
      <c r="J54" s="79">
        <f t="shared" si="2"/>
        <v>93</v>
      </c>
      <c r="K54" s="80">
        <f t="shared" si="3"/>
        <v>3415</v>
      </c>
      <c r="L54" s="75">
        <f t="shared" si="4"/>
        <v>2.7232796486090775E-2</v>
      </c>
      <c r="M54" s="74">
        <f t="shared" si="5"/>
        <v>20</v>
      </c>
      <c r="N54" s="89" t="s">
        <v>23</v>
      </c>
      <c r="R54" s="12"/>
      <c r="S54" s="12"/>
    </row>
    <row r="55" spans="1:19" ht="18" customHeight="1" x14ac:dyDescent="0.25">
      <c r="A55" s="73">
        <v>19</v>
      </c>
      <c r="B55" s="78">
        <f>VLOOKUP('10-25'!$A55, Data!$B$50:$J$97, 2, FALSE)</f>
        <v>570</v>
      </c>
      <c r="C55" s="78">
        <f>VLOOKUP('10-25'!$A55, Data!$B$50:$J$97, 3, FALSE)</f>
        <v>55</v>
      </c>
      <c r="D55" s="78">
        <f>VLOOKUP('10-25'!$A55, Data!$B$50:$J$97, 4, FALSE)</f>
        <v>9</v>
      </c>
      <c r="E55" s="78">
        <f>VLOOKUP('10-25'!$A55, Data!$B$50:$J$97, 5, FALSE)</f>
        <v>22</v>
      </c>
      <c r="F55" s="78">
        <f>VLOOKUP('10-25'!$A55, Data!$B$50:$J$97, 6, FALSE)</f>
        <v>0</v>
      </c>
      <c r="G55" s="78">
        <f>VLOOKUP('10-25'!$A55, Data!$B$50:$J$97, 7, FALSE)</f>
        <v>0</v>
      </c>
      <c r="H55" s="78">
        <f>VLOOKUP('10-25'!$A55, Data!$B$50:$J$97, 8, FALSE)</f>
        <v>32</v>
      </c>
      <c r="I55" s="78">
        <f>VLOOKUP('10-25'!$A55, Data!$B$50:$J$97, 9, FALSE)</f>
        <v>13</v>
      </c>
      <c r="J55" s="79">
        <f t="shared" si="2"/>
        <v>131</v>
      </c>
      <c r="K55" s="80">
        <f t="shared" si="3"/>
        <v>701</v>
      </c>
      <c r="L55" s="75">
        <f t="shared" si="4"/>
        <v>0.18687589158345222</v>
      </c>
      <c r="M55" s="74">
        <f t="shared" si="5"/>
        <v>1</v>
      </c>
      <c r="N55" s="89" t="s">
        <v>24</v>
      </c>
      <c r="R55" s="12"/>
      <c r="S55" s="12"/>
    </row>
    <row r="56" spans="1:19" ht="18" customHeight="1" x14ac:dyDescent="0.25">
      <c r="A56" s="73">
        <v>20</v>
      </c>
      <c r="B56" s="78">
        <f>VLOOKUP('10-25'!$A56, Data!$B$50:$J$97, 2, FALSE)</f>
        <v>2204</v>
      </c>
      <c r="C56" s="78">
        <f>VLOOKUP('10-25'!$A56, Data!$B$50:$J$97, 3, FALSE)</f>
        <v>32</v>
      </c>
      <c r="D56" s="78">
        <f>VLOOKUP('10-25'!$A56, Data!$B$50:$J$97, 4, FALSE)</f>
        <v>3</v>
      </c>
      <c r="E56" s="78">
        <f>VLOOKUP('10-25'!$A56, Data!$B$50:$J$97, 5, FALSE)</f>
        <v>24</v>
      </c>
      <c r="F56" s="78">
        <f>VLOOKUP('10-25'!$A56, Data!$B$50:$J$97, 6, FALSE)</f>
        <v>0</v>
      </c>
      <c r="G56" s="78">
        <f>VLOOKUP('10-25'!$A56, Data!$B$50:$J$97, 7, FALSE)</f>
        <v>0</v>
      </c>
      <c r="H56" s="78">
        <f>VLOOKUP('10-25'!$A56, Data!$B$50:$J$97, 8, FALSE)</f>
        <v>38</v>
      </c>
      <c r="I56" s="78">
        <f>VLOOKUP('10-25'!$A56, Data!$B$50:$J$97, 9, FALSE)</f>
        <v>4</v>
      </c>
      <c r="J56" s="79">
        <f t="shared" si="2"/>
        <v>101</v>
      </c>
      <c r="K56" s="80">
        <f t="shared" si="3"/>
        <v>2305</v>
      </c>
      <c r="L56" s="75">
        <f t="shared" si="4"/>
        <v>4.3817787418655101E-2</v>
      </c>
      <c r="M56" s="74">
        <f t="shared" si="5"/>
        <v>17</v>
      </c>
      <c r="N56" s="89" t="s">
        <v>25</v>
      </c>
      <c r="P56" s="16"/>
      <c r="Q56" s="16"/>
      <c r="R56" s="72"/>
      <c r="S56" s="72"/>
    </row>
    <row r="57" spans="1:19" ht="18" customHeight="1" x14ac:dyDescent="0.25">
      <c r="A57" s="73">
        <v>21</v>
      </c>
      <c r="B57" s="78">
        <f>VLOOKUP('10-25'!$A57, Data!$B$50:$J$97, 2, FALSE)</f>
        <v>6199</v>
      </c>
      <c r="C57" s="78">
        <f>VLOOKUP('10-25'!$A57, Data!$B$50:$J$97, 3, FALSE)</f>
        <v>34</v>
      </c>
      <c r="D57" s="78">
        <f>VLOOKUP('10-25'!$A57, Data!$B$50:$J$97, 4, FALSE)</f>
        <v>1</v>
      </c>
      <c r="E57" s="78">
        <f>VLOOKUP('10-25'!$A57, Data!$B$50:$J$97, 5, FALSE)</f>
        <v>6</v>
      </c>
      <c r="F57" s="78">
        <f>VLOOKUP('10-25'!$A57, Data!$B$50:$J$97, 6, FALSE)</f>
        <v>1</v>
      </c>
      <c r="G57" s="78">
        <f>VLOOKUP('10-25'!$A57, Data!$B$50:$J$97, 7, FALSE)</f>
        <v>0</v>
      </c>
      <c r="H57" s="78">
        <f>VLOOKUP('10-25'!$A57, Data!$B$50:$J$97, 8, FALSE)</f>
        <v>113</v>
      </c>
      <c r="I57" s="78">
        <f>VLOOKUP('10-25'!$A57, Data!$B$50:$J$97, 9, FALSE)</f>
        <v>6</v>
      </c>
      <c r="J57" s="79">
        <f t="shared" si="2"/>
        <v>161</v>
      </c>
      <c r="K57" s="80">
        <f t="shared" si="3"/>
        <v>6360</v>
      </c>
      <c r="L57" s="75">
        <f t="shared" si="4"/>
        <v>2.5314465408805033E-2</v>
      </c>
      <c r="M57" s="74">
        <f t="shared" si="5"/>
        <v>21</v>
      </c>
      <c r="N57" s="89" t="s">
        <v>26</v>
      </c>
      <c r="P57" s="16"/>
      <c r="Q57" s="16"/>
      <c r="R57" s="72"/>
      <c r="S57" s="72"/>
    </row>
    <row r="58" spans="1:19" ht="18" customHeight="1" x14ac:dyDescent="0.25">
      <c r="A58" s="73">
        <v>22</v>
      </c>
      <c r="B58" s="78">
        <f>VLOOKUP('10-25'!$A58, Data!$B$50:$J$97, 2, FALSE)</f>
        <v>7128</v>
      </c>
      <c r="C58" s="78">
        <f>VLOOKUP('10-25'!$A58, Data!$B$50:$J$97, 3, FALSE)</f>
        <v>131</v>
      </c>
      <c r="D58" s="78">
        <f>VLOOKUP('10-25'!$A58, Data!$B$50:$J$97, 4, FALSE)</f>
        <v>10</v>
      </c>
      <c r="E58" s="78">
        <f>VLOOKUP('10-25'!$A58, Data!$B$50:$J$97, 5, FALSE)</f>
        <v>29</v>
      </c>
      <c r="F58" s="78">
        <f>VLOOKUP('10-25'!$A58, Data!$B$50:$J$97, 6, FALSE)</f>
        <v>0</v>
      </c>
      <c r="G58" s="78">
        <f>VLOOKUP('10-25'!$A58, Data!$B$50:$J$97, 7, FALSE)</f>
        <v>0</v>
      </c>
      <c r="H58" s="78">
        <f>VLOOKUP('10-25'!$A58, Data!$B$50:$J$97, 8, FALSE)</f>
        <v>326</v>
      </c>
      <c r="I58" s="78">
        <f>VLOOKUP('10-25'!$A58, Data!$B$50:$J$97, 9, FALSE)</f>
        <v>29</v>
      </c>
      <c r="J58" s="79">
        <f t="shared" si="2"/>
        <v>525</v>
      </c>
      <c r="K58" s="80">
        <f t="shared" si="3"/>
        <v>7653</v>
      </c>
      <c r="L58" s="75">
        <f t="shared" si="4"/>
        <v>6.860054880439044E-2</v>
      </c>
      <c r="M58" s="74">
        <f t="shared" si="5"/>
        <v>12</v>
      </c>
      <c r="N58" s="89" t="s">
        <v>27</v>
      </c>
      <c r="P58" s="16"/>
      <c r="Q58" s="16"/>
      <c r="R58" s="72"/>
      <c r="S58" s="72"/>
    </row>
    <row r="59" spans="1:19" ht="18" customHeight="1" x14ac:dyDescent="0.25">
      <c r="A59" s="73">
        <v>23</v>
      </c>
      <c r="B59" s="78">
        <f>VLOOKUP('10-25'!$A59, Data!$B$50:$J$97, 2, FALSE)</f>
        <v>9820</v>
      </c>
      <c r="C59" s="78">
        <f>VLOOKUP('10-25'!$A59, Data!$B$50:$J$97, 3, FALSE)</f>
        <v>250</v>
      </c>
      <c r="D59" s="78">
        <f>VLOOKUP('10-25'!$A59, Data!$B$50:$J$97, 4, FALSE)</f>
        <v>20</v>
      </c>
      <c r="E59" s="78">
        <f>VLOOKUP('10-25'!$A59, Data!$B$50:$J$97, 5, FALSE)</f>
        <v>64</v>
      </c>
      <c r="F59" s="78">
        <f>VLOOKUP('10-25'!$A59, Data!$B$50:$J$97, 6, FALSE)</f>
        <v>3</v>
      </c>
      <c r="G59" s="78">
        <f>VLOOKUP('10-25'!$A59, Data!$B$50:$J$97, 7, FALSE)</f>
        <v>0</v>
      </c>
      <c r="H59" s="78">
        <f>VLOOKUP('10-25'!$A59, Data!$B$50:$J$97, 8, FALSE)</f>
        <v>671</v>
      </c>
      <c r="I59" s="78">
        <f>VLOOKUP('10-25'!$A59, Data!$B$50:$J$97, 9, FALSE)</f>
        <v>70</v>
      </c>
      <c r="J59" s="79">
        <f t="shared" si="2"/>
        <v>1078</v>
      </c>
      <c r="K59" s="80">
        <f t="shared" si="3"/>
        <v>10898</v>
      </c>
      <c r="L59" s="75">
        <f t="shared" si="4"/>
        <v>9.8917232519728393E-2</v>
      </c>
      <c r="M59" s="74">
        <f t="shared" si="5"/>
        <v>7</v>
      </c>
      <c r="N59" s="89" t="s">
        <v>28</v>
      </c>
      <c r="R59" s="12"/>
      <c r="S59" s="12"/>
    </row>
    <row r="60" spans="1:19" ht="18" customHeight="1" x14ac:dyDescent="0.25">
      <c r="A60" s="73">
        <v>24</v>
      </c>
      <c r="B60" s="78">
        <f>VLOOKUP('10-25'!$A60, Data!$B$50:$J$97, 2, FALSE)</f>
        <v>5451</v>
      </c>
      <c r="C60" s="78">
        <f>VLOOKUP('10-25'!$A60, Data!$B$50:$J$97, 3, FALSE)</f>
        <v>31</v>
      </c>
      <c r="D60" s="78">
        <f>VLOOKUP('10-25'!$A60, Data!$B$50:$J$97, 4, FALSE)</f>
        <v>3</v>
      </c>
      <c r="E60" s="78">
        <f>VLOOKUP('10-25'!$A60, Data!$B$50:$J$97, 5, FALSE)</f>
        <v>5</v>
      </c>
      <c r="F60" s="78">
        <f>VLOOKUP('10-25'!$A60, Data!$B$50:$J$97, 6, FALSE)</f>
        <v>0</v>
      </c>
      <c r="G60" s="78">
        <f>VLOOKUP('10-25'!$A60, Data!$B$50:$J$97, 7, FALSE)</f>
        <v>0</v>
      </c>
      <c r="H60" s="78">
        <f>VLOOKUP('10-25'!$A60, Data!$B$50:$J$97, 8, FALSE)</f>
        <v>68</v>
      </c>
      <c r="I60" s="78">
        <f>VLOOKUP('10-25'!$A60, Data!$B$50:$J$97, 9, FALSE)</f>
        <v>6</v>
      </c>
      <c r="J60" s="79">
        <f t="shared" si="2"/>
        <v>113</v>
      </c>
      <c r="K60" s="80">
        <f t="shared" si="3"/>
        <v>5564</v>
      </c>
      <c r="L60" s="75">
        <f t="shared" si="4"/>
        <v>2.0309130122214233E-2</v>
      </c>
      <c r="M60" s="74">
        <f t="shared" si="5"/>
        <v>23</v>
      </c>
      <c r="N60" s="81" t="s">
        <v>29</v>
      </c>
      <c r="R60" s="12"/>
      <c r="S60" s="12"/>
    </row>
    <row r="61" spans="1:19" ht="18" customHeight="1" x14ac:dyDescent="0.25">
      <c r="A61" s="76" t="s">
        <v>38</v>
      </c>
      <c r="B61" s="90">
        <f t="shared" ref="B61:I61" si="6">SUM(B37:B60)</f>
        <v>77990</v>
      </c>
      <c r="C61" s="90">
        <f t="shared" si="6"/>
        <v>1356</v>
      </c>
      <c r="D61" s="90">
        <f t="shared" si="6"/>
        <v>103</v>
      </c>
      <c r="E61" s="90">
        <f t="shared" si="6"/>
        <v>408</v>
      </c>
      <c r="F61" s="90">
        <f t="shared" si="6"/>
        <v>11</v>
      </c>
      <c r="G61" s="90">
        <f t="shared" si="6"/>
        <v>0</v>
      </c>
      <c r="H61" s="90">
        <f t="shared" si="6"/>
        <v>2485</v>
      </c>
      <c r="I61" s="90">
        <f t="shared" si="6"/>
        <v>359</v>
      </c>
      <c r="J61" s="91">
        <f t="shared" si="2"/>
        <v>4722</v>
      </c>
      <c r="K61" s="92">
        <f t="shared" si="3"/>
        <v>82712</v>
      </c>
      <c r="L61" s="93">
        <f>J61/K61</f>
        <v>5.7089660508753262E-2</v>
      </c>
      <c r="M61" s="76"/>
      <c r="N61" s="84" t="s">
        <v>38</v>
      </c>
      <c r="R61" s="12"/>
      <c r="S61" s="12"/>
    </row>
    <row r="62" spans="1:19" ht="18" customHeight="1" x14ac:dyDescent="0.25"/>
    <row r="63" spans="1:19" ht="18" customHeight="1" x14ac:dyDescent="0.25">
      <c r="J63" s="7" t="s">
        <v>45</v>
      </c>
      <c r="K63" s="8">
        <f>SUM(C61:I61)</f>
        <v>4722</v>
      </c>
    </row>
    <row r="64" spans="1:19" ht="18" customHeight="1" x14ac:dyDescent="0.25">
      <c r="I64" s="2"/>
      <c r="J64" s="7" t="s">
        <v>43</v>
      </c>
      <c r="K64" s="82">
        <f>K63/K61</f>
        <v>5.7089660508753262E-2</v>
      </c>
    </row>
    <row r="65" spans="1:14" ht="18" customHeight="1" x14ac:dyDescent="0.25">
      <c r="K65" s="6"/>
      <c r="N65" s="3"/>
    </row>
    <row r="66" spans="1:14" ht="18" customHeight="1" x14ac:dyDescent="0.25">
      <c r="K66" s="6"/>
      <c r="N66" s="3"/>
    </row>
    <row r="67" spans="1:14" ht="18" customHeight="1" x14ac:dyDescent="0.25">
      <c r="A67" s="18"/>
      <c r="B67" s="18"/>
      <c r="C67" s="18"/>
      <c r="K67" s="6"/>
      <c r="N67" s="3"/>
    </row>
    <row r="68" spans="1:14" ht="18" customHeight="1" x14ac:dyDescent="0.25">
      <c r="A68" s="18"/>
      <c r="B68" s="18"/>
      <c r="C68" s="18"/>
      <c r="K68" s="6"/>
      <c r="N68" s="3"/>
    </row>
    <row r="69" spans="1:14" ht="18" customHeight="1" x14ac:dyDescent="0.25">
      <c r="A69" s="18"/>
      <c r="B69" s="18"/>
      <c r="C69" s="18"/>
      <c r="K69" s="6"/>
      <c r="N69" s="3"/>
    </row>
    <row r="70" spans="1:14" ht="18" customHeight="1" x14ac:dyDescent="0.25">
      <c r="A70" s="18"/>
      <c r="B70" s="18"/>
      <c r="C70" s="18"/>
      <c r="K70" s="6"/>
      <c r="N70" s="3"/>
    </row>
    <row r="71" spans="1:14" x14ac:dyDescent="0.25">
      <c r="A71" s="18"/>
      <c r="B71" s="18"/>
      <c r="C71" s="18"/>
      <c r="K71" s="6"/>
      <c r="N71" s="3"/>
    </row>
    <row r="72" spans="1:14" x14ac:dyDescent="0.25">
      <c r="A72" s="18"/>
      <c r="B72" s="18"/>
      <c r="C72" s="18"/>
      <c r="K72" s="6"/>
      <c r="N72" s="3"/>
    </row>
    <row r="73" spans="1:14" x14ac:dyDescent="0.25">
      <c r="B73" s="18"/>
      <c r="C73" s="18"/>
      <c r="K73" s="6"/>
      <c r="N73" s="3"/>
    </row>
    <row r="74" spans="1:14" x14ac:dyDescent="0.25">
      <c r="A74" s="18"/>
      <c r="B74" s="18"/>
      <c r="C74" s="18"/>
      <c r="K74" s="6"/>
      <c r="N74" s="3"/>
    </row>
    <row r="75" spans="1:14" x14ac:dyDescent="0.25">
      <c r="A75" s="18"/>
      <c r="B75" s="18"/>
      <c r="C75" s="18"/>
      <c r="K75" s="6"/>
      <c r="N75" s="3"/>
    </row>
    <row r="76" spans="1:14" x14ac:dyDescent="0.25">
      <c r="A76" s="18"/>
      <c r="B76" s="18"/>
      <c r="C76" s="18"/>
      <c r="K76" s="6"/>
      <c r="N76" s="3"/>
    </row>
    <row r="77" spans="1:14" x14ac:dyDescent="0.25">
      <c r="A77" s="18"/>
      <c r="B77" s="18"/>
      <c r="C77" s="18"/>
      <c r="K77" s="6"/>
      <c r="N77" s="3"/>
    </row>
    <row r="78" spans="1:14" x14ac:dyDescent="0.25">
      <c r="B78" s="18"/>
      <c r="C78" s="18"/>
      <c r="K78" s="6"/>
      <c r="N78" s="3"/>
    </row>
    <row r="79" spans="1:14" x14ac:dyDescent="0.25">
      <c r="A79" s="18"/>
      <c r="B79" s="18"/>
      <c r="C79" s="18"/>
      <c r="K79" s="6"/>
      <c r="N79" s="3"/>
    </row>
    <row r="80" spans="1:14" x14ac:dyDescent="0.25">
      <c r="B80" s="18"/>
      <c r="C80" s="18"/>
      <c r="K80" s="6"/>
      <c r="N80" s="3"/>
    </row>
    <row r="81" spans="1:14" x14ac:dyDescent="0.25">
      <c r="B81" s="18"/>
      <c r="C81" s="18"/>
      <c r="K81" s="6"/>
      <c r="N81" s="3"/>
    </row>
    <row r="82" spans="1:14" x14ac:dyDescent="0.25">
      <c r="A82" s="18"/>
      <c r="B82" s="18"/>
      <c r="C82" s="18"/>
      <c r="K82" s="6"/>
      <c r="N82" s="3"/>
    </row>
    <row r="83" spans="1:14" x14ac:dyDescent="0.25">
      <c r="A83" s="18"/>
      <c r="B83" s="18"/>
      <c r="C83" s="18"/>
      <c r="K83" s="6"/>
      <c r="N83" s="3"/>
    </row>
    <row r="84" spans="1:14" x14ac:dyDescent="0.25">
      <c r="A84" s="18"/>
      <c r="B84" s="18"/>
      <c r="C84" s="18"/>
      <c r="K84" s="6"/>
      <c r="N84" s="3"/>
    </row>
    <row r="85" spans="1:14" x14ac:dyDescent="0.25">
      <c r="A85" s="18"/>
      <c r="B85" s="18"/>
      <c r="C85" s="18"/>
      <c r="K85" s="6"/>
      <c r="N85" s="3"/>
    </row>
    <row r="86" spans="1:14" x14ac:dyDescent="0.25">
      <c r="B86" s="18"/>
      <c r="C86" s="18"/>
      <c r="K86" s="6"/>
      <c r="N86" s="3"/>
    </row>
    <row r="87" spans="1:14" x14ac:dyDescent="0.25">
      <c r="A87" s="18"/>
      <c r="B87" s="18"/>
      <c r="C87" s="18"/>
      <c r="K87" s="6"/>
      <c r="N87" s="3"/>
    </row>
    <row r="88" spans="1:14" x14ac:dyDescent="0.25">
      <c r="A88" s="18"/>
      <c r="B88" s="18"/>
      <c r="C88" s="18"/>
      <c r="K88" s="6"/>
      <c r="N88" s="3"/>
    </row>
    <row r="89" spans="1:14" x14ac:dyDescent="0.25">
      <c r="B89" s="18"/>
      <c r="C89" s="18"/>
      <c r="K89" s="6"/>
      <c r="N89" s="3"/>
    </row>
    <row r="90" spans="1:14" x14ac:dyDescent="0.25">
      <c r="A90" s="18"/>
      <c r="B90" s="18"/>
      <c r="C90" s="18"/>
      <c r="K90" s="6"/>
      <c r="N90" s="3"/>
    </row>
    <row r="91" spans="1:14" x14ac:dyDescent="0.25">
      <c r="A91" s="18"/>
      <c r="B91" s="18"/>
      <c r="C91" s="18"/>
      <c r="K91" s="6"/>
      <c r="N91" s="3"/>
    </row>
    <row r="92" spans="1:14" x14ac:dyDescent="0.25">
      <c r="A92" s="18"/>
      <c r="B92" s="18"/>
      <c r="C92" s="18"/>
      <c r="K92" s="6"/>
      <c r="N92" s="3"/>
    </row>
    <row r="93" spans="1:14" x14ac:dyDescent="0.25">
      <c r="A93" s="18"/>
      <c r="B93" s="18"/>
      <c r="C93" s="18"/>
      <c r="K93" s="6"/>
      <c r="N93" s="3"/>
    </row>
    <row r="94" spans="1:14" x14ac:dyDescent="0.25">
      <c r="B94" s="18"/>
      <c r="C94" s="18"/>
      <c r="K94" s="6"/>
      <c r="N94" s="3"/>
    </row>
    <row r="95" spans="1:14" x14ac:dyDescent="0.25">
      <c r="A95" s="18"/>
      <c r="B95" s="18"/>
      <c r="C95" s="18"/>
      <c r="K95" s="6"/>
      <c r="N95" s="3"/>
    </row>
    <row r="96" spans="1:14" x14ac:dyDescent="0.25">
      <c r="B96" s="18"/>
      <c r="C96" s="18"/>
      <c r="K96" s="6"/>
      <c r="N96" s="3"/>
    </row>
    <row r="97" spans="1:14" x14ac:dyDescent="0.25">
      <c r="B97" s="18"/>
      <c r="C97" s="18"/>
      <c r="K97" s="6"/>
      <c r="N97" s="3"/>
    </row>
    <row r="98" spans="1:14" x14ac:dyDescent="0.25">
      <c r="A98" s="18"/>
      <c r="B98" s="18"/>
      <c r="C98" s="18"/>
      <c r="K98" s="6"/>
      <c r="N98" s="3"/>
    </row>
    <row r="99" spans="1:14" x14ac:dyDescent="0.25">
      <c r="A99" s="18"/>
      <c r="B99" s="18"/>
      <c r="C99" s="18"/>
      <c r="K99" s="6"/>
      <c r="N99" s="3"/>
    </row>
    <row r="100" spans="1:14" x14ac:dyDescent="0.25">
      <c r="A100" s="18"/>
      <c r="B100" s="18"/>
      <c r="C100" s="18"/>
      <c r="K100" s="6"/>
      <c r="N100" s="3"/>
    </row>
    <row r="101" spans="1:14" x14ac:dyDescent="0.25">
      <c r="A101" s="18"/>
      <c r="B101" s="18"/>
      <c r="C101" s="18"/>
      <c r="K101" s="6"/>
      <c r="N101" s="3"/>
    </row>
    <row r="102" spans="1:14" x14ac:dyDescent="0.25">
      <c r="A102" s="18"/>
      <c r="B102" s="18"/>
      <c r="C102" s="18"/>
      <c r="K102" s="6"/>
      <c r="N102" s="3"/>
    </row>
    <row r="103" spans="1:14" x14ac:dyDescent="0.25">
      <c r="A103" s="18"/>
      <c r="B103" s="18"/>
      <c r="C103" s="18"/>
      <c r="K103" s="6"/>
      <c r="N103" s="3"/>
    </row>
    <row r="104" spans="1:14" x14ac:dyDescent="0.25">
      <c r="B104" s="18"/>
      <c r="C104" s="18"/>
      <c r="K104" s="6"/>
      <c r="N104" s="3"/>
    </row>
    <row r="105" spans="1:14" x14ac:dyDescent="0.25">
      <c r="B105" s="18"/>
      <c r="C105" s="18"/>
      <c r="K105" s="6"/>
      <c r="N105" s="3"/>
    </row>
    <row r="106" spans="1:14" x14ac:dyDescent="0.25">
      <c r="A106" s="18"/>
      <c r="B106" s="18"/>
      <c r="C106" s="18"/>
      <c r="K106" s="6"/>
      <c r="N106" s="3"/>
    </row>
    <row r="107" spans="1:14" x14ac:dyDescent="0.25">
      <c r="A107" s="18"/>
      <c r="B107" s="18"/>
      <c r="C107" s="18"/>
      <c r="K107" s="6"/>
      <c r="N107" s="3"/>
    </row>
    <row r="108" spans="1:14" x14ac:dyDescent="0.25">
      <c r="A108" s="18"/>
      <c r="B108" s="18"/>
      <c r="C108" s="18"/>
      <c r="K108" s="6"/>
      <c r="N108" s="3"/>
    </row>
    <row r="109" spans="1:14" x14ac:dyDescent="0.25">
      <c r="A109" s="18"/>
      <c r="B109" s="18"/>
      <c r="C109" s="18"/>
      <c r="K109" s="6"/>
      <c r="N109" s="3"/>
    </row>
    <row r="110" spans="1:14" x14ac:dyDescent="0.25">
      <c r="A110" s="18"/>
      <c r="B110" s="18"/>
      <c r="C110" s="18"/>
      <c r="K110" s="6"/>
      <c r="N110" s="3"/>
    </row>
    <row r="111" spans="1:14" x14ac:dyDescent="0.25">
      <c r="A111" s="18"/>
      <c r="B111" s="18"/>
      <c r="C111" s="18"/>
      <c r="K111" s="6"/>
      <c r="N111" s="3"/>
    </row>
    <row r="112" spans="1:14" x14ac:dyDescent="0.25">
      <c r="B112" s="18"/>
      <c r="C112" s="18"/>
      <c r="K112" s="6"/>
      <c r="N112" s="3"/>
    </row>
    <row r="113" spans="1:14" x14ac:dyDescent="0.25">
      <c r="B113" s="18"/>
      <c r="C113" s="18"/>
      <c r="K113" s="6"/>
      <c r="N113" s="3"/>
    </row>
    <row r="114" spans="1:14" x14ac:dyDescent="0.25">
      <c r="A114" s="18"/>
      <c r="B114" s="18"/>
      <c r="C114" s="18"/>
      <c r="K114" s="6"/>
      <c r="N114" s="3"/>
    </row>
    <row r="115" spans="1:14" x14ac:dyDescent="0.25">
      <c r="A115" s="18"/>
      <c r="B115" s="18"/>
      <c r="C115" s="18"/>
      <c r="K115" s="6"/>
      <c r="N115" s="3"/>
    </row>
    <row r="116" spans="1:14" x14ac:dyDescent="0.25">
      <c r="A116" s="18"/>
      <c r="B116" s="18"/>
      <c r="C116" s="18"/>
      <c r="K116" s="6"/>
      <c r="N116" s="3"/>
    </row>
    <row r="117" spans="1:14" x14ac:dyDescent="0.25">
      <c r="A117" s="18"/>
      <c r="B117" s="18"/>
      <c r="C117" s="18"/>
      <c r="K117" s="6"/>
      <c r="N117" s="3"/>
    </row>
    <row r="118" spans="1:14" x14ac:dyDescent="0.25">
      <c r="B118" s="18"/>
      <c r="C118" s="18"/>
      <c r="K118" s="6"/>
      <c r="N118" s="3"/>
    </row>
    <row r="119" spans="1:14" x14ac:dyDescent="0.25">
      <c r="A119" s="18"/>
      <c r="B119" s="18"/>
      <c r="C119" s="18"/>
      <c r="K119" s="6"/>
      <c r="N119" s="3"/>
    </row>
    <row r="120" spans="1:14" x14ac:dyDescent="0.25">
      <c r="B120" s="18"/>
      <c r="C120" s="18"/>
      <c r="K120" s="6"/>
      <c r="N120" s="3"/>
    </row>
    <row r="121" spans="1:14" x14ac:dyDescent="0.25">
      <c r="A121" s="18"/>
      <c r="B121" s="18"/>
      <c r="C121" s="18"/>
      <c r="K121" s="6"/>
      <c r="N121" s="3"/>
    </row>
    <row r="122" spans="1:14" x14ac:dyDescent="0.25">
      <c r="A122" s="18"/>
      <c r="B122" s="18"/>
      <c r="C122" s="18"/>
      <c r="K122" s="6"/>
      <c r="N122" s="3"/>
    </row>
    <row r="123" spans="1:14" x14ac:dyDescent="0.25">
      <c r="A123" s="18"/>
      <c r="B123" s="18"/>
      <c r="C123" s="18"/>
      <c r="K123" s="6"/>
      <c r="N123" s="3"/>
    </row>
    <row r="124" spans="1:14" x14ac:dyDescent="0.25">
      <c r="A124" s="18"/>
      <c r="B124" s="18"/>
      <c r="C124" s="18"/>
      <c r="K124" s="6"/>
      <c r="N124" s="3"/>
    </row>
    <row r="125" spans="1:14" x14ac:dyDescent="0.25">
      <c r="A125" s="18"/>
      <c r="B125" s="18"/>
      <c r="C125" s="18"/>
      <c r="K125" s="6"/>
      <c r="N125" s="3"/>
    </row>
    <row r="126" spans="1:14" x14ac:dyDescent="0.25">
      <c r="A126" s="18"/>
      <c r="B126" s="18"/>
      <c r="C126" s="18"/>
      <c r="K126" s="6"/>
      <c r="N126" s="3"/>
    </row>
    <row r="127" spans="1:14" x14ac:dyDescent="0.25">
      <c r="A127" s="18"/>
      <c r="B127" s="18"/>
      <c r="C127" s="18"/>
      <c r="K127" s="6"/>
      <c r="N127" s="3"/>
    </row>
    <row r="128" spans="1:14" x14ac:dyDescent="0.25">
      <c r="A128" s="18"/>
      <c r="B128" s="18"/>
      <c r="C128" s="18"/>
      <c r="K128" s="6"/>
      <c r="N128" s="3"/>
    </row>
    <row r="129" spans="1:14" x14ac:dyDescent="0.25">
      <c r="A129" s="18"/>
      <c r="B129" s="18"/>
      <c r="C129" s="18"/>
      <c r="K129" s="6"/>
      <c r="N129" s="3"/>
    </row>
    <row r="130" spans="1:14" x14ac:dyDescent="0.25">
      <c r="A130" s="18"/>
      <c r="B130" s="18"/>
      <c r="C130" s="18"/>
      <c r="K130" s="6"/>
      <c r="N130" s="3"/>
    </row>
    <row r="131" spans="1:14" x14ac:dyDescent="0.25">
      <c r="A131" s="18"/>
      <c r="B131" s="18"/>
      <c r="C131" s="18"/>
      <c r="K131" s="6"/>
      <c r="N131" s="3"/>
    </row>
    <row r="132" spans="1:14" x14ac:dyDescent="0.25">
      <c r="A132" s="18"/>
      <c r="B132" s="18"/>
      <c r="C132" s="18"/>
      <c r="K132" s="6"/>
      <c r="N132" s="3"/>
    </row>
    <row r="133" spans="1:14" x14ac:dyDescent="0.25">
      <c r="A133" s="18"/>
      <c r="B133" s="18"/>
      <c r="C133" s="18"/>
      <c r="K133" s="6"/>
      <c r="N133" s="3"/>
    </row>
    <row r="134" spans="1:14" x14ac:dyDescent="0.25">
      <c r="B134" s="18"/>
      <c r="C134" s="18"/>
      <c r="K134" s="6"/>
      <c r="N134" s="3"/>
    </row>
    <row r="135" spans="1:14" x14ac:dyDescent="0.25">
      <c r="A135" s="18"/>
      <c r="B135" s="18"/>
      <c r="C135" s="18"/>
      <c r="K135" s="6"/>
      <c r="N135" s="3"/>
    </row>
    <row r="136" spans="1:14" x14ac:dyDescent="0.25">
      <c r="B136" s="18"/>
      <c r="C136" s="18"/>
      <c r="K136" s="6"/>
      <c r="N136" s="3"/>
    </row>
    <row r="137" spans="1:14" x14ac:dyDescent="0.25">
      <c r="B137" s="18"/>
      <c r="C137" s="18"/>
      <c r="K137" s="6"/>
      <c r="N137" s="3"/>
    </row>
    <row r="138" spans="1:14" x14ac:dyDescent="0.25">
      <c r="A138" s="18"/>
      <c r="B138" s="18"/>
      <c r="C138" s="18"/>
      <c r="K138" s="6"/>
      <c r="N138" s="3"/>
    </row>
    <row r="139" spans="1:14" x14ac:dyDescent="0.25">
      <c r="A139" s="18"/>
      <c r="B139" s="18"/>
      <c r="C139" s="18"/>
      <c r="K139" s="6"/>
      <c r="N139" s="3"/>
    </row>
    <row r="140" spans="1:14" x14ac:dyDescent="0.25">
      <c r="A140" s="18"/>
      <c r="B140" s="18"/>
      <c r="C140" s="18"/>
      <c r="K140" s="6"/>
      <c r="N140" s="3"/>
    </row>
    <row r="141" spans="1:14" x14ac:dyDescent="0.25">
      <c r="A141" s="18"/>
      <c r="B141" s="18"/>
      <c r="C141" s="18"/>
      <c r="K141" s="6"/>
      <c r="N141" s="3"/>
    </row>
    <row r="142" spans="1:14" x14ac:dyDescent="0.25">
      <c r="A142" s="18"/>
      <c r="B142" s="18"/>
      <c r="C142" s="18"/>
      <c r="K142" s="6"/>
      <c r="N142" s="3"/>
    </row>
    <row r="143" spans="1:14" x14ac:dyDescent="0.25">
      <c r="A143" s="18"/>
      <c r="B143" s="18"/>
      <c r="C143" s="18"/>
      <c r="K143" s="6"/>
      <c r="N143" s="3"/>
    </row>
    <row r="144" spans="1:14" x14ac:dyDescent="0.25">
      <c r="B144" s="18"/>
      <c r="C144" s="18"/>
      <c r="K144" s="6"/>
      <c r="N144" s="3"/>
    </row>
    <row r="145" spans="1:14" x14ac:dyDescent="0.25">
      <c r="B145" s="18"/>
      <c r="C145" s="18"/>
      <c r="K145" s="6"/>
      <c r="N145" s="3"/>
    </row>
    <row r="146" spans="1:14" x14ac:dyDescent="0.25">
      <c r="A146" s="18"/>
      <c r="B146" s="18"/>
      <c r="C146" s="18"/>
      <c r="K146" s="6"/>
      <c r="N146" s="3"/>
    </row>
    <row r="147" spans="1:14" x14ac:dyDescent="0.25">
      <c r="A147" s="18"/>
      <c r="B147" s="18"/>
      <c r="C147" s="18"/>
      <c r="K147" s="6"/>
      <c r="N147" s="3"/>
    </row>
    <row r="148" spans="1:14" x14ac:dyDescent="0.25">
      <c r="A148" s="18"/>
      <c r="B148" s="18"/>
      <c r="C148" s="18"/>
      <c r="K148" s="6"/>
      <c r="N148" s="3"/>
    </row>
    <row r="149" spans="1:14" x14ac:dyDescent="0.25">
      <c r="A149" s="18"/>
      <c r="B149" s="18"/>
      <c r="C149" s="18"/>
      <c r="K149" s="6"/>
      <c r="N149" s="3"/>
    </row>
    <row r="150" spans="1:14" x14ac:dyDescent="0.25">
      <c r="B150" s="18"/>
      <c r="C150" s="18"/>
      <c r="K150" s="6"/>
      <c r="N150" s="3"/>
    </row>
    <row r="151" spans="1:14" x14ac:dyDescent="0.25">
      <c r="A151" s="18"/>
      <c r="B151" s="18"/>
      <c r="C151" s="18"/>
      <c r="K151" s="6"/>
      <c r="N151" s="3"/>
    </row>
    <row r="152" spans="1:14" x14ac:dyDescent="0.25">
      <c r="B152" s="18"/>
      <c r="C152" s="18"/>
      <c r="K152" s="6"/>
      <c r="N152" s="3"/>
    </row>
    <row r="153" spans="1:14" x14ac:dyDescent="0.25">
      <c r="B153" s="18"/>
      <c r="C153" s="18"/>
      <c r="K153" s="6"/>
      <c r="N153" s="3"/>
    </row>
    <row r="154" spans="1:14" x14ac:dyDescent="0.25">
      <c r="A154" s="18"/>
      <c r="B154" s="18"/>
      <c r="C154" s="18"/>
      <c r="K154" s="6"/>
      <c r="N154" s="3"/>
    </row>
    <row r="155" spans="1:14" x14ac:dyDescent="0.25">
      <c r="A155" s="18"/>
      <c r="B155" s="18"/>
      <c r="C155" s="18"/>
      <c r="K155" s="6"/>
      <c r="N155" s="3"/>
    </row>
    <row r="156" spans="1:14" x14ac:dyDescent="0.25">
      <c r="A156" s="18"/>
      <c r="B156" s="18"/>
      <c r="C156" s="18"/>
      <c r="K156" s="6"/>
      <c r="N156" s="3"/>
    </row>
    <row r="157" spans="1:14" x14ac:dyDescent="0.25">
      <c r="A157" s="18"/>
      <c r="B157" s="18"/>
      <c r="C157" s="18"/>
      <c r="K157" s="6"/>
      <c r="N157" s="3"/>
    </row>
    <row r="158" spans="1:14" x14ac:dyDescent="0.25">
      <c r="A158" s="18"/>
      <c r="B158" s="18"/>
      <c r="C158" s="18"/>
      <c r="K158" s="6"/>
      <c r="N158" s="3"/>
    </row>
    <row r="159" spans="1:14" x14ac:dyDescent="0.25">
      <c r="A159" s="18"/>
      <c r="B159" s="18"/>
      <c r="C159" s="18"/>
      <c r="K159" s="6"/>
      <c r="N159" s="3"/>
    </row>
    <row r="160" spans="1:14" x14ac:dyDescent="0.25">
      <c r="B160" s="18"/>
      <c r="C160" s="18"/>
      <c r="K160" s="6"/>
      <c r="N160" s="3"/>
    </row>
    <row r="161" spans="1:14" x14ac:dyDescent="0.25">
      <c r="A161" s="18"/>
      <c r="B161" s="18"/>
      <c r="C161" s="18"/>
      <c r="K161" s="6"/>
      <c r="N161" s="3"/>
    </row>
    <row r="162" spans="1:14" x14ac:dyDescent="0.25">
      <c r="A162" s="18"/>
      <c r="B162" s="18"/>
      <c r="C162" s="18"/>
      <c r="K162" s="6"/>
      <c r="N162" s="3"/>
    </row>
    <row r="163" spans="1:14" x14ac:dyDescent="0.25">
      <c r="A163" s="18"/>
      <c r="B163" s="18"/>
      <c r="C163" s="18"/>
      <c r="K163" s="6"/>
      <c r="N163" s="3"/>
    </row>
    <row r="164" spans="1:14" x14ac:dyDescent="0.25">
      <c r="A164" s="18"/>
      <c r="B164" s="18"/>
      <c r="C164" s="18"/>
      <c r="K164" s="6"/>
      <c r="N164" s="3"/>
    </row>
    <row r="165" spans="1:14" x14ac:dyDescent="0.25">
      <c r="A165" s="18"/>
      <c r="B165" s="18"/>
      <c r="C165" s="18"/>
      <c r="K165" s="6"/>
      <c r="N165" s="3"/>
    </row>
    <row r="166" spans="1:14" x14ac:dyDescent="0.25">
      <c r="A166" s="18"/>
      <c r="B166" s="18"/>
      <c r="C166" s="18"/>
      <c r="K166" s="6"/>
      <c r="N166" s="3"/>
    </row>
    <row r="167" spans="1:14" x14ac:dyDescent="0.25">
      <c r="A167" s="18"/>
      <c r="B167" s="18"/>
      <c r="C167" s="18"/>
      <c r="K167" s="6"/>
      <c r="N167" s="3"/>
    </row>
    <row r="168" spans="1:14" x14ac:dyDescent="0.25">
      <c r="A168" s="18"/>
      <c r="B168" s="18"/>
      <c r="C168" s="18"/>
      <c r="K168" s="6"/>
      <c r="N168" s="3"/>
    </row>
    <row r="169" spans="1:14" x14ac:dyDescent="0.25">
      <c r="A169" s="18"/>
      <c r="B169" s="18"/>
      <c r="C169" s="18"/>
      <c r="K169" s="6"/>
      <c r="N169" s="3"/>
    </row>
    <row r="170" spans="1:14" x14ac:dyDescent="0.25">
      <c r="A170" s="18"/>
      <c r="B170" s="18"/>
      <c r="C170" s="18"/>
      <c r="K170" s="6"/>
      <c r="N170" s="3"/>
    </row>
    <row r="171" spans="1:14" x14ac:dyDescent="0.25">
      <c r="A171" s="18"/>
      <c r="B171" s="18"/>
      <c r="C171" s="18"/>
      <c r="K171" s="6"/>
      <c r="N171" s="3"/>
    </row>
    <row r="172" spans="1:14" x14ac:dyDescent="0.25">
      <c r="A172" s="18"/>
      <c r="B172" s="18"/>
      <c r="C172" s="18"/>
      <c r="K172" s="6"/>
      <c r="N172" s="3"/>
    </row>
    <row r="173" spans="1:14" x14ac:dyDescent="0.25">
      <c r="A173" s="18"/>
      <c r="B173" s="18"/>
      <c r="C173" s="18"/>
      <c r="K173" s="6"/>
      <c r="N173" s="3"/>
    </row>
    <row r="174" spans="1:14" x14ac:dyDescent="0.25">
      <c r="A174" s="18"/>
      <c r="B174" s="18"/>
      <c r="C174" s="18"/>
      <c r="K174" s="6"/>
      <c r="N174" s="3"/>
    </row>
    <row r="175" spans="1:14" x14ac:dyDescent="0.25">
      <c r="A175" s="18"/>
      <c r="B175" s="18"/>
      <c r="C175" s="18"/>
      <c r="K175" s="6"/>
      <c r="N175" s="3"/>
    </row>
    <row r="176" spans="1:14" x14ac:dyDescent="0.25">
      <c r="B176" s="18"/>
      <c r="C176" s="18"/>
      <c r="K176" s="6"/>
      <c r="N176" s="3"/>
    </row>
    <row r="177" spans="1:14" x14ac:dyDescent="0.25">
      <c r="A177" s="18"/>
      <c r="B177" s="18"/>
      <c r="C177" s="18"/>
      <c r="K177" s="6"/>
      <c r="N177" s="3"/>
    </row>
    <row r="178" spans="1:14" x14ac:dyDescent="0.25">
      <c r="A178" s="18"/>
      <c r="B178" s="18"/>
      <c r="C178" s="18"/>
      <c r="K178" s="6"/>
      <c r="N178" s="3"/>
    </row>
    <row r="179" spans="1:14" x14ac:dyDescent="0.25">
      <c r="A179" s="18"/>
      <c r="B179" s="18"/>
      <c r="C179" s="18"/>
      <c r="K179" s="6"/>
      <c r="N179" s="3"/>
    </row>
    <row r="180" spans="1:14" x14ac:dyDescent="0.25">
      <c r="A180" s="18"/>
      <c r="B180" s="18"/>
      <c r="C180" s="18"/>
      <c r="K180" s="6"/>
      <c r="N180" s="3"/>
    </row>
    <row r="181" spans="1:14" x14ac:dyDescent="0.25">
      <c r="A181" s="18"/>
      <c r="B181" s="18"/>
      <c r="C181" s="18"/>
      <c r="K181" s="6"/>
      <c r="N181" s="3"/>
    </row>
    <row r="182" spans="1:14" x14ac:dyDescent="0.25">
      <c r="A182" s="18"/>
      <c r="B182" s="18"/>
      <c r="C182" s="18"/>
      <c r="K182" s="6"/>
      <c r="N182" s="3"/>
    </row>
    <row r="183" spans="1:14" x14ac:dyDescent="0.25">
      <c r="A183" s="18"/>
      <c r="B183" s="18"/>
      <c r="C183" s="18"/>
      <c r="K183" s="6"/>
      <c r="N183" s="3"/>
    </row>
    <row r="184" spans="1:14" x14ac:dyDescent="0.25">
      <c r="A184" s="18"/>
      <c r="B184" s="18"/>
      <c r="C184" s="18"/>
      <c r="K184" s="6"/>
      <c r="N184" s="3"/>
    </row>
    <row r="185" spans="1:14" x14ac:dyDescent="0.25">
      <c r="B185" s="18"/>
      <c r="C185" s="18"/>
      <c r="K185" s="6"/>
      <c r="N185" s="3"/>
    </row>
    <row r="186" spans="1:14" x14ac:dyDescent="0.25">
      <c r="A186" s="18"/>
      <c r="B186" s="18"/>
      <c r="C186" s="18"/>
      <c r="K186" s="6"/>
      <c r="N186" s="3"/>
    </row>
    <row r="187" spans="1:14" x14ac:dyDescent="0.25">
      <c r="A187" s="18"/>
      <c r="B187" s="18"/>
      <c r="C187" s="18"/>
      <c r="K187" s="6"/>
      <c r="N187" s="3"/>
    </row>
    <row r="188" spans="1:14" x14ac:dyDescent="0.25">
      <c r="A188" s="18"/>
      <c r="B188" s="18"/>
      <c r="C188" s="18"/>
      <c r="K188" s="6"/>
      <c r="N188" s="3"/>
    </row>
    <row r="189" spans="1:14" x14ac:dyDescent="0.25">
      <c r="A189" s="18"/>
      <c r="B189" s="18"/>
      <c r="C189" s="18"/>
      <c r="K189" s="6"/>
      <c r="N189" s="3"/>
    </row>
    <row r="190" spans="1:14" x14ac:dyDescent="0.25">
      <c r="A190" s="18"/>
      <c r="B190" s="18"/>
      <c r="C190" s="18"/>
      <c r="K190" s="6"/>
      <c r="N190" s="3"/>
    </row>
    <row r="191" spans="1:14" x14ac:dyDescent="0.25">
      <c r="A191" s="18"/>
      <c r="B191" s="18"/>
      <c r="C191" s="18"/>
      <c r="K191" s="6"/>
      <c r="N191" s="3"/>
    </row>
    <row r="192" spans="1:14" x14ac:dyDescent="0.25">
      <c r="A192" s="18"/>
      <c r="B192" s="18"/>
      <c r="C192" s="18"/>
      <c r="K192" s="6"/>
      <c r="N192" s="3"/>
    </row>
    <row r="193" spans="1:14" x14ac:dyDescent="0.25">
      <c r="B193" s="18"/>
      <c r="C193" s="18"/>
      <c r="K193" s="6"/>
      <c r="N193" s="3"/>
    </row>
    <row r="194" spans="1:14" x14ac:dyDescent="0.25">
      <c r="A194" s="18"/>
      <c r="B194" s="18"/>
      <c r="C194" s="18"/>
      <c r="K194" s="6"/>
      <c r="N194" s="3"/>
    </row>
    <row r="195" spans="1:14" x14ac:dyDescent="0.25">
      <c r="A195" s="18"/>
      <c r="B195" s="18"/>
      <c r="C195" s="18"/>
      <c r="K195" s="6"/>
      <c r="N195" s="3"/>
    </row>
    <row r="196" spans="1:14" x14ac:dyDescent="0.25">
      <c r="A196" s="18"/>
      <c r="B196" s="18"/>
      <c r="C196" s="18"/>
      <c r="K196" s="6"/>
      <c r="N196" s="3"/>
    </row>
    <row r="197" spans="1:14" x14ac:dyDescent="0.25">
      <c r="A197" s="18"/>
      <c r="B197" s="18"/>
      <c r="C197" s="18"/>
      <c r="K197" s="6"/>
      <c r="N197" s="3"/>
    </row>
    <row r="198" spans="1:14" x14ac:dyDescent="0.25">
      <c r="A198" s="18"/>
      <c r="B198" s="18"/>
      <c r="C198" s="18"/>
      <c r="K198" s="6"/>
      <c r="N198" s="3"/>
    </row>
    <row r="199" spans="1:14" x14ac:dyDescent="0.25">
      <c r="A199" s="18"/>
      <c r="B199" s="18"/>
      <c r="C199" s="18"/>
      <c r="K199" s="6"/>
      <c r="N199" s="3"/>
    </row>
    <row r="200" spans="1:14" x14ac:dyDescent="0.25">
      <c r="B200" s="18"/>
      <c r="C200" s="18"/>
      <c r="K200" s="6"/>
      <c r="N200" s="3"/>
    </row>
    <row r="201" spans="1:14" x14ac:dyDescent="0.25">
      <c r="A201" s="18"/>
      <c r="B201" s="18"/>
      <c r="C201" s="18"/>
      <c r="K201" s="6"/>
      <c r="N201" s="3"/>
    </row>
    <row r="202" spans="1:14" x14ac:dyDescent="0.25">
      <c r="A202" s="18"/>
      <c r="B202" s="18"/>
      <c r="C202" s="18"/>
      <c r="K202" s="6"/>
      <c r="N202" s="3"/>
    </row>
    <row r="203" spans="1:14" x14ac:dyDescent="0.25">
      <c r="A203" s="18"/>
      <c r="B203" s="18"/>
      <c r="C203" s="18"/>
      <c r="K203" s="6"/>
      <c r="N203" s="3"/>
    </row>
    <row r="204" spans="1:14" x14ac:dyDescent="0.25">
      <c r="A204" s="18"/>
      <c r="B204" s="18"/>
      <c r="C204" s="18"/>
      <c r="K204" s="6"/>
      <c r="N204" s="3"/>
    </row>
    <row r="205" spans="1:14" x14ac:dyDescent="0.25">
      <c r="A205" s="18"/>
      <c r="B205" s="18"/>
      <c r="C205" s="18"/>
      <c r="K205" s="6"/>
      <c r="N205" s="3"/>
    </row>
    <row r="206" spans="1:14" x14ac:dyDescent="0.25">
      <c r="A206" s="18"/>
      <c r="B206" s="18"/>
      <c r="C206" s="18"/>
      <c r="K206" s="6"/>
      <c r="N206" s="3"/>
    </row>
    <row r="207" spans="1:14" x14ac:dyDescent="0.25">
      <c r="A207" s="18"/>
      <c r="B207" s="18"/>
      <c r="C207" s="18"/>
      <c r="K207" s="6"/>
      <c r="N207" s="3"/>
    </row>
    <row r="208" spans="1:14" x14ac:dyDescent="0.25">
      <c r="B208" s="18"/>
      <c r="C208" s="18"/>
      <c r="K208" s="6"/>
      <c r="N208" s="3"/>
    </row>
    <row r="209" spans="1:14" x14ac:dyDescent="0.25">
      <c r="B209" s="18"/>
      <c r="C209" s="18"/>
      <c r="K209" s="6"/>
      <c r="N209" s="3"/>
    </row>
    <row r="210" spans="1:14" x14ac:dyDescent="0.25">
      <c r="A210" s="18"/>
      <c r="B210" s="18"/>
      <c r="C210" s="18"/>
      <c r="K210" s="6"/>
      <c r="N210" s="3"/>
    </row>
    <row r="211" spans="1:14" x14ac:dyDescent="0.25">
      <c r="A211" s="18"/>
      <c r="B211" s="18"/>
      <c r="C211" s="18"/>
      <c r="K211" s="6"/>
      <c r="N211" s="3"/>
    </row>
    <row r="212" spans="1:14" x14ac:dyDescent="0.25">
      <c r="A212" s="18"/>
      <c r="B212" s="18"/>
      <c r="C212" s="18"/>
      <c r="K212" s="6"/>
      <c r="N212" s="3"/>
    </row>
    <row r="213" spans="1:14" x14ac:dyDescent="0.25">
      <c r="A213" s="18"/>
      <c r="B213" s="18"/>
      <c r="C213" s="18"/>
      <c r="K213" s="6"/>
      <c r="N213" s="3"/>
    </row>
    <row r="214" spans="1:14" x14ac:dyDescent="0.25">
      <c r="A214" s="18"/>
      <c r="B214" s="18"/>
      <c r="C214" s="18"/>
      <c r="K214" s="6"/>
      <c r="N214" s="3"/>
    </row>
    <row r="215" spans="1:14" x14ac:dyDescent="0.25">
      <c r="A215" s="18"/>
      <c r="B215" s="18"/>
      <c r="C215" s="18"/>
      <c r="K215" s="6"/>
      <c r="N215" s="3"/>
    </row>
    <row r="216" spans="1:14" x14ac:dyDescent="0.25">
      <c r="B216" s="18"/>
      <c r="C216" s="18"/>
      <c r="K216" s="6"/>
      <c r="N216" s="3"/>
    </row>
    <row r="217" spans="1:14" x14ac:dyDescent="0.25">
      <c r="B217" s="18"/>
      <c r="C217" s="18"/>
      <c r="K217" s="6"/>
      <c r="N217" s="3"/>
    </row>
    <row r="218" spans="1:14" x14ac:dyDescent="0.25">
      <c r="A218" s="18"/>
      <c r="B218" s="18"/>
      <c r="C218" s="18"/>
      <c r="K218" s="6"/>
      <c r="N218" s="3"/>
    </row>
    <row r="219" spans="1:14" x14ac:dyDescent="0.25">
      <c r="A219" s="18"/>
      <c r="B219" s="18"/>
      <c r="C219" s="18"/>
      <c r="K219" s="6"/>
      <c r="N219" s="3"/>
    </row>
    <row r="220" spans="1:14" x14ac:dyDescent="0.25">
      <c r="A220" s="18"/>
      <c r="B220" s="18"/>
      <c r="C220" s="18"/>
      <c r="K220" s="6"/>
      <c r="N220" s="3"/>
    </row>
    <row r="221" spans="1:14" x14ac:dyDescent="0.25">
      <c r="A221" s="18"/>
      <c r="B221" s="18"/>
      <c r="C221" s="18"/>
      <c r="K221" s="6"/>
      <c r="N221" s="3"/>
    </row>
    <row r="222" spans="1:14" x14ac:dyDescent="0.25">
      <c r="A222" s="18"/>
      <c r="B222" s="18"/>
      <c r="C222" s="18"/>
      <c r="K222" s="6"/>
      <c r="N222" s="3"/>
    </row>
    <row r="223" spans="1:14" x14ac:dyDescent="0.25">
      <c r="A223" s="18"/>
      <c r="B223" s="18"/>
      <c r="C223" s="18"/>
      <c r="K223" s="6"/>
      <c r="N223" s="3"/>
    </row>
    <row r="224" spans="1:14" x14ac:dyDescent="0.25">
      <c r="A224" s="18"/>
      <c r="B224" s="18"/>
      <c r="C224" s="18"/>
      <c r="K224" s="6"/>
      <c r="N224" s="3"/>
    </row>
    <row r="225" spans="1:14" x14ac:dyDescent="0.25">
      <c r="A225" s="18"/>
      <c r="B225" s="18"/>
      <c r="C225" s="18"/>
      <c r="K225" s="6"/>
      <c r="N225" s="3"/>
    </row>
    <row r="226" spans="1:14" x14ac:dyDescent="0.25">
      <c r="A226" s="18"/>
      <c r="B226" s="18"/>
      <c r="C226" s="18"/>
      <c r="K226" s="6"/>
      <c r="N226" s="3"/>
    </row>
    <row r="227" spans="1:14" x14ac:dyDescent="0.25">
      <c r="A227" s="18"/>
      <c r="B227" s="18"/>
      <c r="C227" s="18"/>
      <c r="K227" s="6"/>
      <c r="N227" s="3"/>
    </row>
    <row r="228" spans="1:14" x14ac:dyDescent="0.25">
      <c r="A228" s="18"/>
      <c r="B228" s="18"/>
      <c r="C228" s="18"/>
      <c r="K228" s="6"/>
      <c r="N228" s="3"/>
    </row>
    <row r="229" spans="1:14" x14ac:dyDescent="0.25">
      <c r="A229" s="18"/>
      <c r="B229" s="18"/>
      <c r="C229" s="18"/>
      <c r="K229" s="6"/>
      <c r="N229" s="3"/>
    </row>
    <row r="230" spans="1:14" x14ac:dyDescent="0.25">
      <c r="A230" s="18"/>
      <c r="B230" s="18"/>
      <c r="C230" s="18"/>
      <c r="K230" s="6"/>
      <c r="N230" s="3"/>
    </row>
    <row r="231" spans="1:14" x14ac:dyDescent="0.25">
      <c r="A231" s="18"/>
      <c r="B231" s="18"/>
      <c r="C231" s="18"/>
      <c r="K231" s="6"/>
      <c r="N231" s="3"/>
    </row>
    <row r="232" spans="1:14" x14ac:dyDescent="0.25">
      <c r="B232" s="18"/>
      <c r="C232" s="18"/>
      <c r="K232" s="6"/>
      <c r="N232" s="3"/>
    </row>
    <row r="233" spans="1:14" x14ac:dyDescent="0.25">
      <c r="A233" s="18"/>
      <c r="B233" s="18"/>
      <c r="C233" s="18"/>
      <c r="K233" s="6"/>
      <c r="N233" s="3"/>
    </row>
    <row r="234" spans="1:14" x14ac:dyDescent="0.25">
      <c r="A234" s="18"/>
      <c r="B234" s="18"/>
      <c r="C234" s="18"/>
      <c r="K234" s="6"/>
      <c r="N234" s="3"/>
    </row>
    <row r="235" spans="1:14" x14ac:dyDescent="0.25">
      <c r="A235" s="18"/>
      <c r="B235" s="18"/>
      <c r="C235" s="18"/>
      <c r="K235" s="6"/>
      <c r="N235" s="3"/>
    </row>
    <row r="236" spans="1:14" x14ac:dyDescent="0.25">
      <c r="A236" s="18"/>
      <c r="B236" s="18"/>
      <c r="C236" s="18"/>
      <c r="K236" s="6"/>
      <c r="N236" s="3"/>
    </row>
    <row r="237" spans="1:14" x14ac:dyDescent="0.25">
      <c r="A237" s="18"/>
      <c r="B237" s="18"/>
      <c r="C237" s="18"/>
      <c r="K237" s="6"/>
      <c r="N237" s="3"/>
    </row>
    <row r="238" spans="1:14" x14ac:dyDescent="0.25">
      <c r="A238" s="18"/>
      <c r="B238" s="18"/>
      <c r="C238" s="18"/>
      <c r="K238" s="6"/>
      <c r="N238" s="3"/>
    </row>
    <row r="239" spans="1:14" x14ac:dyDescent="0.25">
      <c r="A239" s="18"/>
      <c r="B239" s="18"/>
      <c r="C239" s="18"/>
      <c r="K239" s="6"/>
      <c r="N239" s="3"/>
    </row>
    <row r="240" spans="1:14" x14ac:dyDescent="0.25">
      <c r="A240" s="18"/>
      <c r="B240" s="18"/>
      <c r="C240" s="18"/>
      <c r="K240" s="6"/>
      <c r="N240" s="3"/>
    </row>
    <row r="241" spans="1:14" x14ac:dyDescent="0.25">
      <c r="A241" s="18"/>
      <c r="B241" s="18"/>
      <c r="C241" s="18"/>
      <c r="K241" s="6"/>
      <c r="N241" s="3"/>
    </row>
    <row r="242" spans="1:14" x14ac:dyDescent="0.25">
      <c r="A242" s="18"/>
      <c r="B242" s="18"/>
      <c r="C242" s="18"/>
      <c r="K242" s="6"/>
      <c r="N242" s="3"/>
    </row>
    <row r="243" spans="1:14" x14ac:dyDescent="0.25">
      <c r="A243" s="18"/>
      <c r="B243" s="18"/>
      <c r="C243" s="18"/>
      <c r="K243" s="6"/>
      <c r="N243" s="3"/>
    </row>
    <row r="244" spans="1:14" x14ac:dyDescent="0.25">
      <c r="A244" s="18"/>
      <c r="B244" s="18"/>
      <c r="C244" s="18"/>
      <c r="K244" s="6"/>
      <c r="N244" s="3"/>
    </row>
    <row r="245" spans="1:14" x14ac:dyDescent="0.25">
      <c r="A245" s="18"/>
      <c r="B245" s="18"/>
      <c r="C245" s="18"/>
      <c r="K245" s="6"/>
      <c r="N245" s="3"/>
    </row>
    <row r="246" spans="1:14" x14ac:dyDescent="0.25">
      <c r="A246" s="18"/>
      <c r="B246" s="18"/>
      <c r="C246" s="18"/>
      <c r="K246" s="6"/>
      <c r="N246" s="3"/>
    </row>
    <row r="247" spans="1:14" x14ac:dyDescent="0.25">
      <c r="A247" s="18"/>
      <c r="B247" s="18"/>
      <c r="C247" s="18"/>
      <c r="K247" s="6"/>
      <c r="N247" s="3"/>
    </row>
    <row r="248" spans="1:14" x14ac:dyDescent="0.25">
      <c r="A248" s="18"/>
      <c r="B248" s="18"/>
      <c r="C248" s="18"/>
      <c r="K248" s="6"/>
      <c r="N248" s="3"/>
    </row>
    <row r="249" spans="1:14" x14ac:dyDescent="0.25">
      <c r="A249" s="18"/>
      <c r="B249" s="18"/>
      <c r="C249" s="18"/>
      <c r="K249" s="6"/>
      <c r="N249" s="3"/>
    </row>
    <row r="250" spans="1:14" x14ac:dyDescent="0.25">
      <c r="A250" s="18"/>
      <c r="B250" s="18"/>
      <c r="C250" s="18"/>
      <c r="K250" s="6"/>
      <c r="N250" s="3"/>
    </row>
    <row r="251" spans="1:14" x14ac:dyDescent="0.25">
      <c r="A251" s="18"/>
      <c r="B251" s="18"/>
      <c r="C251" s="18"/>
      <c r="K251" s="6"/>
      <c r="N251" s="3"/>
    </row>
    <row r="252" spans="1:14" x14ac:dyDescent="0.25">
      <c r="A252" s="18"/>
      <c r="B252" s="18"/>
      <c r="C252" s="18"/>
      <c r="K252" s="6"/>
      <c r="N252" s="3"/>
    </row>
    <row r="253" spans="1:14" x14ac:dyDescent="0.25">
      <c r="A253" s="18"/>
      <c r="B253" s="18"/>
      <c r="C253" s="18"/>
      <c r="K253" s="6"/>
      <c r="N253" s="3"/>
    </row>
    <row r="254" spans="1:14" x14ac:dyDescent="0.25">
      <c r="A254" s="18"/>
      <c r="B254" s="18"/>
      <c r="C254" s="18"/>
      <c r="K254" s="6"/>
      <c r="N254" s="3"/>
    </row>
    <row r="255" spans="1:14" x14ac:dyDescent="0.25">
      <c r="A255" s="18"/>
      <c r="B255" s="18"/>
      <c r="C255" s="18"/>
      <c r="K255" s="6"/>
      <c r="N255" s="3"/>
    </row>
    <row r="256" spans="1:14" x14ac:dyDescent="0.25">
      <c r="B256" s="18"/>
      <c r="C256" s="18"/>
      <c r="K256" s="6"/>
      <c r="N256" s="3"/>
    </row>
    <row r="257" spans="1:14" x14ac:dyDescent="0.25">
      <c r="A257" s="18"/>
      <c r="B257" s="18"/>
      <c r="C257" s="18"/>
      <c r="K257" s="6"/>
      <c r="N257" s="3"/>
    </row>
    <row r="258" spans="1:14" x14ac:dyDescent="0.25">
      <c r="A258" s="18"/>
      <c r="B258" s="18"/>
      <c r="C258" s="18"/>
      <c r="K258" s="6"/>
      <c r="N258" s="3"/>
    </row>
    <row r="259" spans="1:14" x14ac:dyDescent="0.25">
      <c r="A259" s="18"/>
      <c r="B259" s="18"/>
      <c r="C259" s="18"/>
      <c r="K259" s="6"/>
      <c r="N259" s="3"/>
    </row>
    <row r="260" spans="1:14" x14ac:dyDescent="0.25">
      <c r="K260" s="6"/>
      <c r="N260" s="3"/>
    </row>
    <row r="261" spans="1:14" x14ac:dyDescent="0.25">
      <c r="K261" s="6"/>
      <c r="N261" s="3"/>
    </row>
    <row r="262" spans="1:14" x14ac:dyDescent="0.25">
      <c r="K262" s="6"/>
      <c r="N262" s="3"/>
    </row>
    <row r="263" spans="1:14" x14ac:dyDescent="0.25">
      <c r="K263" s="6"/>
      <c r="N263" s="3"/>
    </row>
    <row r="264" spans="1:14" x14ac:dyDescent="0.25">
      <c r="K264" s="6"/>
      <c r="N264" s="3"/>
    </row>
    <row r="265" spans="1:14" x14ac:dyDescent="0.25">
      <c r="K265" s="6"/>
      <c r="N265" s="3"/>
    </row>
    <row r="266" spans="1:14" x14ac:dyDescent="0.25">
      <c r="K266" s="6"/>
      <c r="N266" s="3"/>
    </row>
    <row r="267" spans="1:14" x14ac:dyDescent="0.25">
      <c r="K267" s="6"/>
      <c r="N267" s="3"/>
    </row>
    <row r="268" spans="1:14" x14ac:dyDescent="0.25">
      <c r="K268" s="6"/>
      <c r="N268" s="3"/>
    </row>
    <row r="269" spans="1:14" x14ac:dyDescent="0.25">
      <c r="K269" s="6"/>
      <c r="N269" s="3"/>
    </row>
    <row r="270" spans="1:14" x14ac:dyDescent="0.25">
      <c r="K270" s="6"/>
      <c r="N270" s="3"/>
    </row>
    <row r="271" spans="1:14" x14ac:dyDescent="0.25">
      <c r="K271" s="6"/>
      <c r="N271" s="3"/>
    </row>
    <row r="272" spans="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</sheetData>
  <mergeCells count="2">
    <mergeCell ref="A3:C3"/>
    <mergeCell ref="A4:C4"/>
  </mergeCells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04"/>
  <sheetViews>
    <sheetView view="pageBreakPreview" zoomScaleNormal="100" zoomScaleSheetLayoutView="100" workbookViewId="0">
      <selection activeCell="V18" sqref="V18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96</v>
      </c>
    </row>
    <row r="2" spans="1:15" ht="18" customHeight="1" x14ac:dyDescent="0.25">
      <c r="A2" s="64"/>
    </row>
    <row r="3" spans="1:15" ht="18" customHeight="1" x14ac:dyDescent="0.25">
      <c r="A3" s="100" t="s">
        <v>46</v>
      </c>
      <c r="B3" s="100"/>
      <c r="C3" s="100"/>
      <c r="D3" s="8">
        <f>$K$63</f>
        <v>3793</v>
      </c>
    </row>
    <row r="4" spans="1:15" ht="18" customHeight="1" x14ac:dyDescent="0.25">
      <c r="A4" s="100" t="s">
        <v>48</v>
      </c>
      <c r="B4" s="100"/>
      <c r="C4" s="100"/>
      <c r="D4" s="8">
        <f>$K$61</f>
        <v>42780</v>
      </c>
    </row>
    <row r="5" spans="1:15" ht="18" customHeight="1" x14ac:dyDescent="0.25">
      <c r="B5" s="9"/>
      <c r="C5" s="10" t="s">
        <v>47</v>
      </c>
      <c r="D5" s="15">
        <f>$K$64</f>
        <v>8.8662926601215525E-2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19</v>
      </c>
      <c r="C9" s="75">
        <f t="shared" ref="C9:C32" si="1">SUMIF($M$37:$M$60,$A9,$L$37:$L$60)</f>
        <v>0.27392739273927391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0.1951219512195122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13</v>
      </c>
      <c r="C11" s="75">
        <f t="shared" si="1"/>
        <v>0.17971530249110321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04</v>
      </c>
      <c r="C12" s="75">
        <f t="shared" si="1"/>
        <v>0.1588447653429603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05</v>
      </c>
      <c r="C13" s="75">
        <f t="shared" si="1"/>
        <v>0.15829694323144106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23</v>
      </c>
      <c r="C14" s="75">
        <f t="shared" si="1"/>
        <v>0.15657731226699806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02</v>
      </c>
      <c r="C15" s="75">
        <f t="shared" si="1"/>
        <v>0.13876967095851217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06</v>
      </c>
      <c r="C16" s="75">
        <f t="shared" si="1"/>
        <v>0.13725490196078433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09</v>
      </c>
      <c r="C17" s="75">
        <f t="shared" si="1"/>
        <v>0.12713178294573643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10</v>
      </c>
      <c r="C18" s="75">
        <f t="shared" si="1"/>
        <v>0.125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07</v>
      </c>
      <c r="C19" s="75">
        <f t="shared" si="1"/>
        <v>0.1242603550295858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22</v>
      </c>
      <c r="C20" s="75">
        <f t="shared" si="1"/>
        <v>9.7402597402597407E-2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01</v>
      </c>
      <c r="C21" s="75">
        <f t="shared" si="1"/>
        <v>9.7000000000000003E-2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12</v>
      </c>
      <c r="C22" s="75">
        <f t="shared" si="1"/>
        <v>8.7598590367511331E-2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20</v>
      </c>
      <c r="C23" s="75">
        <f t="shared" si="1"/>
        <v>8.7071240105540904E-2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11</v>
      </c>
      <c r="C24" s="75">
        <f t="shared" si="1"/>
        <v>8.2846003898635473E-2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16</v>
      </c>
      <c r="C25" s="75">
        <f t="shared" si="1"/>
        <v>7.7595628415300544E-2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17</v>
      </c>
      <c r="C26" s="75">
        <f t="shared" si="1"/>
        <v>6.8544600938967137E-2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21</v>
      </c>
      <c r="C27" s="75">
        <f t="shared" si="1"/>
        <v>5.1440966842268364E-2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08</v>
      </c>
      <c r="C28" s="75">
        <f t="shared" si="1"/>
        <v>4.502923976608187E-2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24</v>
      </c>
      <c r="C29" s="75">
        <f t="shared" si="1"/>
        <v>4.2648709315375982E-2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18</v>
      </c>
      <c r="C30" s="75">
        <f t="shared" si="1"/>
        <v>4.0095751047277077E-2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14</v>
      </c>
      <c r="C31" s="75">
        <f t="shared" si="1"/>
        <v>3.9341262580054895E-2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15</v>
      </c>
      <c r="C32" s="75">
        <f t="shared" si="1"/>
        <v>3.6287923854848303E-2</v>
      </c>
      <c r="N32" s="15"/>
      <c r="O32" s="22"/>
    </row>
    <row r="33" spans="1:19" ht="18" customHeight="1" x14ac:dyDescent="0.25"/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VLOOKUP('26-99'!$A37, Data!$B$74:$J$97, 2, FALSE)</f>
        <v>903</v>
      </c>
      <c r="C37" s="78">
        <f>VLOOKUP('26-99'!$A37, Data!$B$74:$J$97, 3, FALSE)</f>
        <v>30</v>
      </c>
      <c r="D37" s="78">
        <f>VLOOKUP('26-99'!$A37, Data!$B$74:$J$97, 4, FALSE)</f>
        <v>1</v>
      </c>
      <c r="E37" s="78">
        <f>VLOOKUP('26-99'!$A37, Data!$B$74:$J$97, 5, FALSE)</f>
        <v>10</v>
      </c>
      <c r="F37" s="78">
        <f>VLOOKUP('26-99'!$A37, Data!$B$74:$J$97, 6, FALSE)</f>
        <v>0</v>
      </c>
      <c r="G37" s="78">
        <f>VLOOKUP('26-99'!$A37, Data!$B$74:$J$97, 7, FALSE)</f>
        <v>0</v>
      </c>
      <c r="H37" s="78">
        <f>VLOOKUP('26-99'!$A37, Data!$B$74:$J$97, 8, FALSE)</f>
        <v>45</v>
      </c>
      <c r="I37" s="78">
        <f>VLOOKUP('26-99'!$A37, Data!$B$74:$J$97, 9, FALSE)</f>
        <v>11</v>
      </c>
      <c r="J37" s="79">
        <f t="shared" ref="J37:J60" si="2">SUM(C37:I37)</f>
        <v>97</v>
      </c>
      <c r="K37" s="80">
        <f t="shared" ref="K37:K60" si="3">SUM(B37:I37)</f>
        <v>1000</v>
      </c>
      <c r="L37" s="75">
        <f>J37/K37</f>
        <v>9.7000000000000003E-2</v>
      </c>
      <c r="M37" s="74">
        <f t="shared" ref="M37:M60" si="4">RANK(L37,$L$37:$L$60)</f>
        <v>13</v>
      </c>
      <c r="N37" s="89" t="s">
        <v>6</v>
      </c>
      <c r="R37" s="12"/>
      <c r="S37" s="12"/>
    </row>
    <row r="38" spans="1:19" ht="18" customHeight="1" x14ac:dyDescent="0.25">
      <c r="A38" s="73">
        <v>2</v>
      </c>
      <c r="B38" s="78">
        <f>VLOOKUP('26-99'!$A38, Data!$B$74:$J$97, 2, FALSE)</f>
        <v>602</v>
      </c>
      <c r="C38" s="78">
        <f>VLOOKUP('26-99'!$A38, Data!$B$74:$J$97, 3, FALSE)</f>
        <v>29</v>
      </c>
      <c r="D38" s="78">
        <f>VLOOKUP('26-99'!$A38, Data!$B$74:$J$97, 4, FALSE)</f>
        <v>3</v>
      </c>
      <c r="E38" s="78">
        <f>VLOOKUP('26-99'!$A38, Data!$B$74:$J$97, 5, FALSE)</f>
        <v>13</v>
      </c>
      <c r="F38" s="78">
        <f>VLOOKUP('26-99'!$A38, Data!$B$74:$J$97, 6, FALSE)</f>
        <v>0</v>
      </c>
      <c r="G38" s="78">
        <f>VLOOKUP('26-99'!$A38, Data!$B$74:$J$97, 7, FALSE)</f>
        <v>0</v>
      </c>
      <c r="H38" s="78">
        <f>VLOOKUP('26-99'!$A38, Data!$B$74:$J$97, 8, FALSE)</f>
        <v>39</v>
      </c>
      <c r="I38" s="78">
        <f>VLOOKUP('26-99'!$A38, Data!$B$74:$J$97, 9, FALSE)</f>
        <v>13</v>
      </c>
      <c r="J38" s="79">
        <f t="shared" si="2"/>
        <v>97</v>
      </c>
      <c r="K38" s="80">
        <f t="shared" si="3"/>
        <v>699</v>
      </c>
      <c r="L38" s="75">
        <f t="shared" ref="L38:L60" si="5">J38/K38</f>
        <v>0.13876967095851217</v>
      </c>
      <c r="M38" s="74">
        <f t="shared" si="4"/>
        <v>7</v>
      </c>
      <c r="N38" s="89" t="s">
        <v>7</v>
      </c>
      <c r="R38" s="12"/>
      <c r="S38" s="12"/>
    </row>
    <row r="39" spans="1:19" ht="18" customHeight="1" x14ac:dyDescent="0.25">
      <c r="A39" s="73">
        <v>3</v>
      </c>
      <c r="B39" s="78">
        <f>VLOOKUP('26-99'!$A39, Data!$B$74:$J$97, 2, FALSE)</f>
        <v>99</v>
      </c>
      <c r="C39" s="78">
        <f>VLOOKUP('26-99'!$A39, Data!$B$74:$J$97, 3, FALSE)</f>
        <v>9</v>
      </c>
      <c r="D39" s="78">
        <f>VLOOKUP('26-99'!$A39, Data!$B$74:$J$97, 4, FALSE)</f>
        <v>1</v>
      </c>
      <c r="E39" s="78">
        <f>VLOOKUP('26-99'!$A39, Data!$B$74:$J$97, 5, FALSE)</f>
        <v>2</v>
      </c>
      <c r="F39" s="78">
        <f>VLOOKUP('26-99'!$A39, Data!$B$74:$J$97, 6, FALSE)</f>
        <v>0</v>
      </c>
      <c r="G39" s="78">
        <f>VLOOKUP('26-99'!$A39, Data!$B$74:$J$97, 7, FALSE)</f>
        <v>0</v>
      </c>
      <c r="H39" s="78">
        <f>VLOOKUP('26-99'!$A39, Data!$B$74:$J$97, 8, FALSE)</f>
        <v>9</v>
      </c>
      <c r="I39" s="78">
        <f>VLOOKUP('26-99'!$A39, Data!$B$74:$J$97, 9, FALSE)</f>
        <v>3</v>
      </c>
      <c r="J39" s="79">
        <f t="shared" si="2"/>
        <v>24</v>
      </c>
      <c r="K39" s="80">
        <f t="shared" si="3"/>
        <v>123</v>
      </c>
      <c r="L39" s="75">
        <f t="shared" si="5"/>
        <v>0.1951219512195122</v>
      </c>
      <c r="M39" s="74">
        <f t="shared" si="4"/>
        <v>2</v>
      </c>
      <c r="N39" s="89" t="s">
        <v>8</v>
      </c>
      <c r="R39" s="12"/>
      <c r="S39" s="12"/>
    </row>
    <row r="40" spans="1:19" ht="18" customHeight="1" x14ac:dyDescent="0.25">
      <c r="A40" s="73">
        <v>4</v>
      </c>
      <c r="B40" s="78">
        <f>VLOOKUP('26-99'!$A40, Data!$B$74:$J$97, 2, FALSE)</f>
        <v>466</v>
      </c>
      <c r="C40" s="78">
        <f>VLOOKUP('26-99'!$A40, Data!$B$74:$J$97, 3, FALSE)</f>
        <v>37</v>
      </c>
      <c r="D40" s="78">
        <f>VLOOKUP('26-99'!$A40, Data!$B$74:$J$97, 4, FALSE)</f>
        <v>5</v>
      </c>
      <c r="E40" s="78">
        <f>VLOOKUP('26-99'!$A40, Data!$B$74:$J$97, 5, FALSE)</f>
        <v>5</v>
      </c>
      <c r="F40" s="78">
        <f>VLOOKUP('26-99'!$A40, Data!$B$74:$J$97, 6, FALSE)</f>
        <v>0</v>
      </c>
      <c r="G40" s="78">
        <f>VLOOKUP('26-99'!$A40, Data!$B$74:$J$97, 7, FALSE)</f>
        <v>0</v>
      </c>
      <c r="H40" s="78">
        <f>VLOOKUP('26-99'!$A40, Data!$B$74:$J$97, 8, FALSE)</f>
        <v>37</v>
      </c>
      <c r="I40" s="78">
        <f>VLOOKUP('26-99'!$A40, Data!$B$74:$J$97, 9, FALSE)</f>
        <v>4</v>
      </c>
      <c r="J40" s="79">
        <f t="shared" si="2"/>
        <v>88</v>
      </c>
      <c r="K40" s="80">
        <f t="shared" si="3"/>
        <v>554</v>
      </c>
      <c r="L40" s="75">
        <f t="shared" si="5"/>
        <v>0.1588447653429603</v>
      </c>
      <c r="M40" s="74">
        <f t="shared" si="4"/>
        <v>4</v>
      </c>
      <c r="N40" s="89" t="s">
        <v>9</v>
      </c>
      <c r="R40" s="12"/>
      <c r="S40" s="12"/>
    </row>
    <row r="41" spans="1:19" ht="18" customHeight="1" x14ac:dyDescent="0.25">
      <c r="A41" s="73">
        <v>5</v>
      </c>
      <c r="B41" s="78">
        <f>VLOOKUP('26-99'!$A41, Data!$B$74:$J$97, 2, FALSE)</f>
        <v>771</v>
      </c>
      <c r="C41" s="78">
        <f>VLOOKUP('26-99'!$A41, Data!$B$74:$J$97, 3, FALSE)</f>
        <v>48</v>
      </c>
      <c r="D41" s="78">
        <f>VLOOKUP('26-99'!$A41, Data!$B$74:$J$97, 4, FALSE)</f>
        <v>3</v>
      </c>
      <c r="E41" s="78">
        <f>VLOOKUP('26-99'!$A41, Data!$B$74:$J$97, 5, FALSE)</f>
        <v>10</v>
      </c>
      <c r="F41" s="78">
        <f>VLOOKUP('26-99'!$A41, Data!$B$74:$J$97, 6, FALSE)</f>
        <v>0</v>
      </c>
      <c r="G41" s="78">
        <f>VLOOKUP('26-99'!$A41, Data!$B$74:$J$97, 7, FALSE)</f>
        <v>0</v>
      </c>
      <c r="H41" s="78">
        <f>VLOOKUP('26-99'!$A41, Data!$B$74:$J$97, 8, FALSE)</f>
        <v>82</v>
      </c>
      <c r="I41" s="78">
        <f>VLOOKUP('26-99'!$A41, Data!$B$74:$J$97, 9, FALSE)</f>
        <v>2</v>
      </c>
      <c r="J41" s="79">
        <f t="shared" si="2"/>
        <v>145</v>
      </c>
      <c r="K41" s="80">
        <f t="shared" si="3"/>
        <v>916</v>
      </c>
      <c r="L41" s="75">
        <f t="shared" si="5"/>
        <v>0.15829694323144106</v>
      </c>
      <c r="M41" s="74">
        <f t="shared" si="4"/>
        <v>5</v>
      </c>
      <c r="N41" s="89" t="s">
        <v>10</v>
      </c>
      <c r="R41" s="12"/>
      <c r="S41" s="12"/>
    </row>
    <row r="42" spans="1:19" ht="18" customHeight="1" x14ac:dyDescent="0.25">
      <c r="A42" s="73">
        <v>6</v>
      </c>
      <c r="B42" s="78">
        <f>VLOOKUP('26-99'!$A42, Data!$B$74:$J$97, 2, FALSE)</f>
        <v>132</v>
      </c>
      <c r="C42" s="78">
        <f>VLOOKUP('26-99'!$A42, Data!$B$74:$J$97, 3, FALSE)</f>
        <v>14</v>
      </c>
      <c r="D42" s="78">
        <f>VLOOKUP('26-99'!$A42, Data!$B$74:$J$97, 4, FALSE)</f>
        <v>0</v>
      </c>
      <c r="E42" s="78">
        <f>VLOOKUP('26-99'!$A42, Data!$B$74:$J$97, 5, FALSE)</f>
        <v>0</v>
      </c>
      <c r="F42" s="78">
        <f>VLOOKUP('26-99'!$A42, Data!$B$74:$J$97, 6, FALSE)</f>
        <v>0</v>
      </c>
      <c r="G42" s="78">
        <f>VLOOKUP('26-99'!$A42, Data!$B$74:$J$97, 7, FALSE)</f>
        <v>0</v>
      </c>
      <c r="H42" s="78">
        <f>VLOOKUP('26-99'!$A42, Data!$B$74:$J$97, 8, FALSE)</f>
        <v>7</v>
      </c>
      <c r="I42" s="78">
        <f>VLOOKUP('26-99'!$A42, Data!$B$74:$J$97, 9, FALSE)</f>
        <v>0</v>
      </c>
      <c r="J42" s="79">
        <f t="shared" si="2"/>
        <v>21</v>
      </c>
      <c r="K42" s="80">
        <f t="shared" si="3"/>
        <v>153</v>
      </c>
      <c r="L42" s="75">
        <f t="shared" si="5"/>
        <v>0.13725490196078433</v>
      </c>
      <c r="M42" s="74">
        <f t="shared" si="4"/>
        <v>8</v>
      </c>
      <c r="N42" s="89" t="s">
        <v>11</v>
      </c>
      <c r="R42" s="12"/>
      <c r="S42" s="12"/>
    </row>
    <row r="43" spans="1:19" ht="18" customHeight="1" x14ac:dyDescent="0.25">
      <c r="A43" s="73">
        <v>7</v>
      </c>
      <c r="B43" s="78">
        <f>VLOOKUP('26-99'!$A43, Data!$B$74:$J$97, 2, FALSE)</f>
        <v>148</v>
      </c>
      <c r="C43" s="78">
        <f>VLOOKUP('26-99'!$A43, Data!$B$74:$J$97, 3, FALSE)</f>
        <v>12</v>
      </c>
      <c r="D43" s="78">
        <f>VLOOKUP('26-99'!$A43, Data!$B$74:$J$97, 4, FALSE)</f>
        <v>0</v>
      </c>
      <c r="E43" s="78">
        <f>VLOOKUP('26-99'!$A43, Data!$B$74:$J$97, 5, FALSE)</f>
        <v>0</v>
      </c>
      <c r="F43" s="78">
        <f>VLOOKUP('26-99'!$A43, Data!$B$74:$J$97, 6, FALSE)</f>
        <v>0</v>
      </c>
      <c r="G43" s="78">
        <f>VLOOKUP('26-99'!$A43, Data!$B$74:$J$97, 7, FALSE)</f>
        <v>0</v>
      </c>
      <c r="H43" s="78">
        <f>VLOOKUP('26-99'!$A43, Data!$B$74:$J$97, 8, FALSE)</f>
        <v>8</v>
      </c>
      <c r="I43" s="78">
        <f>VLOOKUP('26-99'!$A43, Data!$B$74:$J$97, 9, FALSE)</f>
        <v>1</v>
      </c>
      <c r="J43" s="79">
        <f t="shared" si="2"/>
        <v>21</v>
      </c>
      <c r="K43" s="80">
        <f t="shared" si="3"/>
        <v>169</v>
      </c>
      <c r="L43" s="75">
        <f t="shared" si="5"/>
        <v>0.1242603550295858</v>
      </c>
      <c r="M43" s="74">
        <f t="shared" si="4"/>
        <v>11</v>
      </c>
      <c r="N43" s="89" t="s">
        <v>12</v>
      </c>
      <c r="R43" s="12"/>
      <c r="S43" s="12"/>
    </row>
    <row r="44" spans="1:19" ht="18" customHeight="1" x14ac:dyDescent="0.25">
      <c r="A44" s="73">
        <v>8</v>
      </c>
      <c r="B44" s="78">
        <f>VLOOKUP('26-99'!$A44, Data!$B$74:$J$97, 2, FALSE)</f>
        <v>3266</v>
      </c>
      <c r="C44" s="78">
        <f>VLOOKUP('26-99'!$A44, Data!$B$74:$J$97, 3, FALSE)</f>
        <v>56</v>
      </c>
      <c r="D44" s="78">
        <f>VLOOKUP('26-99'!$A44, Data!$B$74:$J$97, 4, FALSE)</f>
        <v>5</v>
      </c>
      <c r="E44" s="78">
        <f>VLOOKUP('26-99'!$A44, Data!$B$74:$J$97, 5, FALSE)</f>
        <v>10</v>
      </c>
      <c r="F44" s="78">
        <f>VLOOKUP('26-99'!$A44, Data!$B$74:$J$97, 6, FALSE)</f>
        <v>0</v>
      </c>
      <c r="G44" s="78">
        <f>VLOOKUP('26-99'!$A44, Data!$B$74:$J$97, 7, FALSE)</f>
        <v>0</v>
      </c>
      <c r="H44" s="78">
        <f>VLOOKUP('26-99'!$A44, Data!$B$74:$J$97, 8, FALSE)</f>
        <v>76</v>
      </c>
      <c r="I44" s="78">
        <f>VLOOKUP('26-99'!$A44, Data!$B$74:$J$97, 9, FALSE)</f>
        <v>7</v>
      </c>
      <c r="J44" s="79">
        <f t="shared" si="2"/>
        <v>154</v>
      </c>
      <c r="K44" s="80">
        <f t="shared" si="3"/>
        <v>3420</v>
      </c>
      <c r="L44" s="75">
        <f t="shared" si="5"/>
        <v>4.502923976608187E-2</v>
      </c>
      <c r="M44" s="74">
        <f t="shared" si="4"/>
        <v>20</v>
      </c>
      <c r="N44" s="89" t="s">
        <v>13</v>
      </c>
      <c r="R44" s="12"/>
      <c r="S44" s="12"/>
    </row>
    <row r="45" spans="1:19" ht="18" customHeight="1" x14ac:dyDescent="0.25">
      <c r="A45" s="73">
        <v>9</v>
      </c>
      <c r="B45" s="78">
        <f>VLOOKUP('26-99'!$A45, Data!$B$74:$J$97, 2, FALSE)</f>
        <v>563</v>
      </c>
      <c r="C45" s="78">
        <f>VLOOKUP('26-99'!$A45, Data!$B$74:$J$97, 3, FALSE)</f>
        <v>43</v>
      </c>
      <c r="D45" s="78">
        <f>VLOOKUP('26-99'!$A45, Data!$B$74:$J$97, 4, FALSE)</f>
        <v>4</v>
      </c>
      <c r="E45" s="78">
        <f>VLOOKUP('26-99'!$A45, Data!$B$74:$J$97, 5, FALSE)</f>
        <v>5</v>
      </c>
      <c r="F45" s="78">
        <f>VLOOKUP('26-99'!$A45, Data!$B$74:$J$97, 6, FALSE)</f>
        <v>0</v>
      </c>
      <c r="G45" s="78">
        <f>VLOOKUP('26-99'!$A45, Data!$B$74:$J$97, 7, FALSE)</f>
        <v>0</v>
      </c>
      <c r="H45" s="78">
        <f>VLOOKUP('26-99'!$A45, Data!$B$74:$J$97, 8, FALSE)</f>
        <v>25</v>
      </c>
      <c r="I45" s="78">
        <f>VLOOKUP('26-99'!$A45, Data!$B$74:$J$97, 9, FALSE)</f>
        <v>5</v>
      </c>
      <c r="J45" s="79">
        <f t="shared" si="2"/>
        <v>82</v>
      </c>
      <c r="K45" s="80">
        <f t="shared" si="3"/>
        <v>645</v>
      </c>
      <c r="L45" s="75">
        <f t="shared" si="5"/>
        <v>0.12713178294573643</v>
      </c>
      <c r="M45" s="74">
        <f t="shared" si="4"/>
        <v>9</v>
      </c>
      <c r="N45" s="89" t="s">
        <v>14</v>
      </c>
      <c r="R45" s="12"/>
      <c r="S45" s="12"/>
    </row>
    <row r="46" spans="1:19" ht="18" customHeight="1" x14ac:dyDescent="0.25">
      <c r="A46" s="73">
        <v>10</v>
      </c>
      <c r="B46" s="78">
        <f>VLOOKUP('26-99'!$A46, Data!$B$74:$J$97, 2, FALSE)</f>
        <v>714</v>
      </c>
      <c r="C46" s="78">
        <f>VLOOKUP('26-99'!$A46, Data!$B$74:$J$97, 3, FALSE)</f>
        <v>64</v>
      </c>
      <c r="D46" s="78">
        <f>VLOOKUP('26-99'!$A46, Data!$B$74:$J$97, 4, FALSE)</f>
        <v>2</v>
      </c>
      <c r="E46" s="78">
        <f>VLOOKUP('26-99'!$A46, Data!$B$74:$J$97, 5, FALSE)</f>
        <v>6</v>
      </c>
      <c r="F46" s="78">
        <f>VLOOKUP('26-99'!$A46, Data!$B$74:$J$97, 6, FALSE)</f>
        <v>0</v>
      </c>
      <c r="G46" s="78">
        <f>VLOOKUP('26-99'!$A46, Data!$B$74:$J$97, 7, FALSE)</f>
        <v>0</v>
      </c>
      <c r="H46" s="78">
        <f>VLOOKUP('26-99'!$A46, Data!$B$74:$J$97, 8, FALSE)</f>
        <v>24</v>
      </c>
      <c r="I46" s="78">
        <f>VLOOKUP('26-99'!$A46, Data!$B$74:$J$97, 9, FALSE)</f>
        <v>6</v>
      </c>
      <c r="J46" s="79">
        <f t="shared" si="2"/>
        <v>102</v>
      </c>
      <c r="K46" s="80">
        <f t="shared" si="3"/>
        <v>816</v>
      </c>
      <c r="L46" s="75">
        <f t="shared" si="5"/>
        <v>0.125</v>
      </c>
      <c r="M46" s="74">
        <f t="shared" si="4"/>
        <v>10</v>
      </c>
      <c r="N46" s="89" t="s">
        <v>15</v>
      </c>
      <c r="R46" s="12"/>
      <c r="S46" s="12"/>
    </row>
    <row r="47" spans="1:19" ht="18" customHeight="1" x14ac:dyDescent="0.25">
      <c r="A47" s="73">
        <v>11</v>
      </c>
      <c r="B47" s="78">
        <f>VLOOKUP('26-99'!$A47, Data!$B$74:$J$97, 2, FALSE)</f>
        <v>941</v>
      </c>
      <c r="C47" s="78">
        <f>VLOOKUP('26-99'!$A47, Data!$B$74:$J$97, 3, FALSE)</f>
        <v>35</v>
      </c>
      <c r="D47" s="78">
        <f>VLOOKUP('26-99'!$A47, Data!$B$74:$J$97, 4, FALSE)</f>
        <v>4</v>
      </c>
      <c r="E47" s="78">
        <f>VLOOKUP('26-99'!$A47, Data!$B$74:$J$97, 5, FALSE)</f>
        <v>6</v>
      </c>
      <c r="F47" s="78">
        <f>VLOOKUP('26-99'!$A47, Data!$B$74:$J$97, 6, FALSE)</f>
        <v>0</v>
      </c>
      <c r="G47" s="78">
        <f>VLOOKUP('26-99'!$A47, Data!$B$74:$J$97, 7, FALSE)</f>
        <v>0</v>
      </c>
      <c r="H47" s="78">
        <f>VLOOKUP('26-99'!$A47, Data!$B$74:$J$97, 8, FALSE)</f>
        <v>32</v>
      </c>
      <c r="I47" s="78">
        <f>VLOOKUP('26-99'!$A47, Data!$B$74:$J$97, 9, FALSE)</f>
        <v>8</v>
      </c>
      <c r="J47" s="79">
        <f t="shared" si="2"/>
        <v>85</v>
      </c>
      <c r="K47" s="80">
        <f t="shared" si="3"/>
        <v>1026</v>
      </c>
      <c r="L47" s="75">
        <f t="shared" si="5"/>
        <v>8.2846003898635473E-2</v>
      </c>
      <c r="M47" s="74">
        <f t="shared" si="4"/>
        <v>16</v>
      </c>
      <c r="N47" s="89" t="s">
        <v>16</v>
      </c>
      <c r="R47" s="12"/>
      <c r="S47" s="12"/>
    </row>
    <row r="48" spans="1:19" ht="18" customHeight="1" x14ac:dyDescent="0.25">
      <c r="A48" s="73">
        <v>12</v>
      </c>
      <c r="B48" s="78">
        <f>VLOOKUP('26-99'!$A48, Data!$B$74:$J$97, 2, FALSE)</f>
        <v>5437</v>
      </c>
      <c r="C48" s="78">
        <f>VLOOKUP('26-99'!$A48, Data!$B$74:$J$97, 3, FALSE)</f>
        <v>175</v>
      </c>
      <c r="D48" s="78">
        <f>VLOOKUP('26-99'!$A48, Data!$B$74:$J$97, 4, FALSE)</f>
        <v>12</v>
      </c>
      <c r="E48" s="78">
        <f>VLOOKUP('26-99'!$A48, Data!$B$74:$J$97, 5, FALSE)</f>
        <v>38</v>
      </c>
      <c r="F48" s="78">
        <f>VLOOKUP('26-99'!$A48, Data!$B$74:$J$97, 6, FALSE)</f>
        <v>1</v>
      </c>
      <c r="G48" s="78">
        <f>VLOOKUP('26-99'!$A48, Data!$B$74:$J$97, 7, FALSE)</f>
        <v>0</v>
      </c>
      <c r="H48" s="78">
        <f>VLOOKUP('26-99'!$A48, Data!$B$74:$J$97, 8, FALSE)</f>
        <v>250</v>
      </c>
      <c r="I48" s="78">
        <f>VLOOKUP('26-99'!$A48, Data!$B$74:$J$97, 9, FALSE)</f>
        <v>46</v>
      </c>
      <c r="J48" s="79">
        <f t="shared" si="2"/>
        <v>522</v>
      </c>
      <c r="K48" s="80">
        <f t="shared" si="3"/>
        <v>5959</v>
      </c>
      <c r="L48" s="75">
        <f t="shared" si="5"/>
        <v>8.7598590367511331E-2</v>
      </c>
      <c r="M48" s="74">
        <f t="shared" si="4"/>
        <v>14</v>
      </c>
      <c r="N48" s="89" t="s">
        <v>17</v>
      </c>
      <c r="R48" s="12"/>
      <c r="S48" s="12"/>
    </row>
    <row r="49" spans="1:19" ht="18" customHeight="1" x14ac:dyDescent="0.25">
      <c r="A49" s="73">
        <v>13</v>
      </c>
      <c r="B49" s="78">
        <f>VLOOKUP('26-99'!$A49, Data!$B$74:$J$97, 2, FALSE)</f>
        <v>922</v>
      </c>
      <c r="C49" s="78">
        <f>VLOOKUP('26-99'!$A49, Data!$B$74:$J$97, 3, FALSE)</f>
        <v>100</v>
      </c>
      <c r="D49" s="78">
        <f>VLOOKUP('26-99'!$A49, Data!$B$74:$J$97, 4, FALSE)</f>
        <v>5</v>
      </c>
      <c r="E49" s="78">
        <f>VLOOKUP('26-99'!$A49, Data!$B$74:$J$97, 5, FALSE)</f>
        <v>21</v>
      </c>
      <c r="F49" s="78">
        <f>VLOOKUP('26-99'!$A49, Data!$B$74:$J$97, 6, FALSE)</f>
        <v>0</v>
      </c>
      <c r="G49" s="78">
        <f>VLOOKUP('26-99'!$A49, Data!$B$74:$J$97, 7, FALSE)</f>
        <v>0</v>
      </c>
      <c r="H49" s="78">
        <f>VLOOKUP('26-99'!$A49, Data!$B$74:$J$97, 8, FALSE)</f>
        <v>65</v>
      </c>
      <c r="I49" s="78">
        <f>VLOOKUP('26-99'!$A49, Data!$B$74:$J$97, 9, FALSE)</f>
        <v>11</v>
      </c>
      <c r="J49" s="79">
        <f t="shared" si="2"/>
        <v>202</v>
      </c>
      <c r="K49" s="80">
        <f t="shared" si="3"/>
        <v>1124</v>
      </c>
      <c r="L49" s="75">
        <f t="shared" si="5"/>
        <v>0.17971530249110321</v>
      </c>
      <c r="M49" s="74">
        <f t="shared" si="4"/>
        <v>3</v>
      </c>
      <c r="N49" s="89" t="s">
        <v>18</v>
      </c>
      <c r="R49" s="12"/>
      <c r="S49" s="12"/>
    </row>
    <row r="50" spans="1:19" ht="18" customHeight="1" x14ac:dyDescent="0.25">
      <c r="A50" s="73">
        <v>14</v>
      </c>
      <c r="B50" s="78">
        <f>VLOOKUP('26-99'!$A50, Data!$B$74:$J$97, 2, FALSE)</f>
        <v>2100</v>
      </c>
      <c r="C50" s="78">
        <f>VLOOKUP('26-99'!$A50, Data!$B$74:$J$97, 3, FALSE)</f>
        <v>31</v>
      </c>
      <c r="D50" s="78">
        <f>VLOOKUP('26-99'!$A50, Data!$B$74:$J$97, 4, FALSE)</f>
        <v>3</v>
      </c>
      <c r="E50" s="78">
        <f>VLOOKUP('26-99'!$A50, Data!$B$74:$J$97, 5, FALSE)</f>
        <v>5</v>
      </c>
      <c r="F50" s="78">
        <f>VLOOKUP('26-99'!$A50, Data!$B$74:$J$97, 6, FALSE)</f>
        <v>0</v>
      </c>
      <c r="G50" s="78">
        <f>VLOOKUP('26-99'!$A50, Data!$B$74:$J$97, 7, FALSE)</f>
        <v>0</v>
      </c>
      <c r="H50" s="78">
        <f>VLOOKUP('26-99'!$A50, Data!$B$74:$J$97, 8, FALSE)</f>
        <v>43</v>
      </c>
      <c r="I50" s="78">
        <f>VLOOKUP('26-99'!$A50, Data!$B$74:$J$97, 9, FALSE)</f>
        <v>4</v>
      </c>
      <c r="J50" s="79">
        <f t="shared" si="2"/>
        <v>86</v>
      </c>
      <c r="K50" s="80">
        <f t="shared" si="3"/>
        <v>2186</v>
      </c>
      <c r="L50" s="75">
        <f t="shared" si="5"/>
        <v>3.9341262580054895E-2</v>
      </c>
      <c r="M50" s="74">
        <f t="shared" si="4"/>
        <v>23</v>
      </c>
      <c r="N50" s="89" t="s">
        <v>19</v>
      </c>
      <c r="R50" s="12"/>
      <c r="S50" s="12"/>
    </row>
    <row r="51" spans="1:19" ht="18" customHeight="1" x14ac:dyDescent="0.25">
      <c r="A51" s="73">
        <v>15</v>
      </c>
      <c r="B51" s="78">
        <f>VLOOKUP('26-99'!$A51, Data!$B$74:$J$97, 2, FALSE)</f>
        <v>3240</v>
      </c>
      <c r="C51" s="78">
        <f>VLOOKUP('26-99'!$A51, Data!$B$74:$J$97, 3, FALSE)</f>
        <v>32</v>
      </c>
      <c r="D51" s="78">
        <f>VLOOKUP('26-99'!$A51, Data!$B$74:$J$97, 4, FALSE)</f>
        <v>1</v>
      </c>
      <c r="E51" s="78">
        <f>VLOOKUP('26-99'!$A51, Data!$B$74:$J$97, 5, FALSE)</f>
        <v>9</v>
      </c>
      <c r="F51" s="78">
        <f>VLOOKUP('26-99'!$A51, Data!$B$74:$J$97, 6, FALSE)</f>
        <v>1</v>
      </c>
      <c r="G51" s="78">
        <f>VLOOKUP('26-99'!$A51, Data!$B$74:$J$97, 7, FALSE)</f>
        <v>0</v>
      </c>
      <c r="H51" s="78">
        <f>VLOOKUP('26-99'!$A51, Data!$B$74:$J$97, 8, FALSE)</f>
        <v>77</v>
      </c>
      <c r="I51" s="78">
        <f>VLOOKUP('26-99'!$A51, Data!$B$74:$J$97, 9, FALSE)</f>
        <v>2</v>
      </c>
      <c r="J51" s="79">
        <f t="shared" si="2"/>
        <v>122</v>
      </c>
      <c r="K51" s="80">
        <f t="shared" si="3"/>
        <v>3362</v>
      </c>
      <c r="L51" s="75">
        <f t="shared" si="5"/>
        <v>3.6287923854848303E-2</v>
      </c>
      <c r="M51" s="74">
        <f t="shared" si="4"/>
        <v>24</v>
      </c>
      <c r="N51" s="89" t="s">
        <v>20</v>
      </c>
      <c r="R51" s="12"/>
      <c r="S51" s="12"/>
    </row>
    <row r="52" spans="1:19" ht="18" customHeight="1" x14ac:dyDescent="0.25">
      <c r="A52" s="73">
        <v>16</v>
      </c>
      <c r="B52" s="78">
        <f>VLOOKUP('26-99'!$A52, Data!$B$74:$J$97, 2, FALSE)</f>
        <v>844</v>
      </c>
      <c r="C52" s="78">
        <f>VLOOKUP('26-99'!$A52, Data!$B$74:$J$97, 3, FALSE)</f>
        <v>26</v>
      </c>
      <c r="D52" s="78">
        <f>VLOOKUP('26-99'!$A52, Data!$B$74:$J$97, 4, FALSE)</f>
        <v>7</v>
      </c>
      <c r="E52" s="78">
        <f>VLOOKUP('26-99'!$A52, Data!$B$74:$J$97, 5, FALSE)</f>
        <v>5</v>
      </c>
      <c r="F52" s="78">
        <f>VLOOKUP('26-99'!$A52, Data!$B$74:$J$97, 6, FALSE)</f>
        <v>0</v>
      </c>
      <c r="G52" s="78">
        <f>VLOOKUP('26-99'!$A52, Data!$B$74:$J$97, 7, FALSE)</f>
        <v>0</v>
      </c>
      <c r="H52" s="78">
        <f>VLOOKUP('26-99'!$A52, Data!$B$74:$J$97, 8, FALSE)</f>
        <v>29</v>
      </c>
      <c r="I52" s="78">
        <f>VLOOKUP('26-99'!$A52, Data!$B$74:$J$97, 9, FALSE)</f>
        <v>4</v>
      </c>
      <c r="J52" s="79">
        <f t="shared" si="2"/>
        <v>71</v>
      </c>
      <c r="K52" s="80">
        <f t="shared" si="3"/>
        <v>915</v>
      </c>
      <c r="L52" s="75">
        <f t="shared" si="5"/>
        <v>7.7595628415300544E-2</v>
      </c>
      <c r="M52" s="74">
        <f t="shared" si="4"/>
        <v>17</v>
      </c>
      <c r="N52" s="89" t="s">
        <v>21</v>
      </c>
      <c r="R52" s="12"/>
      <c r="S52" s="12"/>
    </row>
    <row r="53" spans="1:19" ht="18" customHeight="1" x14ac:dyDescent="0.25">
      <c r="A53" s="73">
        <v>17</v>
      </c>
      <c r="B53" s="78">
        <f>VLOOKUP('26-99'!$A53, Data!$B$74:$J$97, 2, FALSE)</f>
        <v>992</v>
      </c>
      <c r="C53" s="78">
        <f>VLOOKUP('26-99'!$A53, Data!$B$74:$J$97, 3, FALSE)</f>
        <v>34</v>
      </c>
      <c r="D53" s="78">
        <f>VLOOKUP('26-99'!$A53, Data!$B$74:$J$97, 4, FALSE)</f>
        <v>0</v>
      </c>
      <c r="E53" s="78">
        <f>VLOOKUP('26-99'!$A53, Data!$B$74:$J$97, 5, FALSE)</f>
        <v>9</v>
      </c>
      <c r="F53" s="78">
        <f>VLOOKUP('26-99'!$A53, Data!$B$74:$J$97, 6, FALSE)</f>
        <v>0</v>
      </c>
      <c r="G53" s="78">
        <f>VLOOKUP('26-99'!$A53, Data!$B$74:$J$97, 7, FALSE)</f>
        <v>0</v>
      </c>
      <c r="H53" s="78">
        <f>VLOOKUP('26-99'!$A53, Data!$B$74:$J$97, 8, FALSE)</f>
        <v>27</v>
      </c>
      <c r="I53" s="78">
        <f>VLOOKUP('26-99'!$A53, Data!$B$74:$J$97, 9, FALSE)</f>
        <v>3</v>
      </c>
      <c r="J53" s="79">
        <f t="shared" si="2"/>
        <v>73</v>
      </c>
      <c r="K53" s="80">
        <f t="shared" si="3"/>
        <v>1065</v>
      </c>
      <c r="L53" s="75">
        <f t="shared" si="5"/>
        <v>6.8544600938967137E-2</v>
      </c>
      <c r="M53" s="74">
        <f t="shared" si="4"/>
        <v>18</v>
      </c>
      <c r="N53" s="89" t="s">
        <v>22</v>
      </c>
      <c r="R53" s="12"/>
      <c r="S53" s="12"/>
    </row>
    <row r="54" spans="1:19" ht="18" customHeight="1" x14ac:dyDescent="0.25">
      <c r="A54" s="73">
        <v>18</v>
      </c>
      <c r="B54" s="78">
        <f>VLOOKUP('26-99'!$A54, Data!$B$74:$J$97, 2, FALSE)</f>
        <v>1604</v>
      </c>
      <c r="C54" s="78">
        <f>VLOOKUP('26-99'!$A54, Data!$B$74:$J$97, 3, FALSE)</f>
        <v>28</v>
      </c>
      <c r="D54" s="78">
        <f>VLOOKUP('26-99'!$A54, Data!$B$74:$J$97, 4, FALSE)</f>
        <v>2</v>
      </c>
      <c r="E54" s="78">
        <f>VLOOKUP('26-99'!$A54, Data!$B$74:$J$97, 5, FALSE)</f>
        <v>8</v>
      </c>
      <c r="F54" s="78">
        <f>VLOOKUP('26-99'!$A54, Data!$B$74:$J$97, 6, FALSE)</f>
        <v>0</v>
      </c>
      <c r="G54" s="78">
        <f>VLOOKUP('26-99'!$A54, Data!$B$74:$J$97, 7, FALSE)</f>
        <v>0</v>
      </c>
      <c r="H54" s="78">
        <f>VLOOKUP('26-99'!$A54, Data!$B$74:$J$97, 8, FALSE)</f>
        <v>28</v>
      </c>
      <c r="I54" s="78">
        <f>VLOOKUP('26-99'!$A54, Data!$B$74:$J$97, 9, FALSE)</f>
        <v>1</v>
      </c>
      <c r="J54" s="79">
        <f t="shared" si="2"/>
        <v>67</v>
      </c>
      <c r="K54" s="80">
        <f t="shared" si="3"/>
        <v>1671</v>
      </c>
      <c r="L54" s="75">
        <f t="shared" si="5"/>
        <v>4.0095751047277077E-2</v>
      </c>
      <c r="M54" s="74">
        <f t="shared" si="4"/>
        <v>22</v>
      </c>
      <c r="N54" s="89" t="s">
        <v>23</v>
      </c>
      <c r="R54" s="12"/>
      <c r="S54" s="12"/>
    </row>
    <row r="55" spans="1:19" ht="18" customHeight="1" x14ac:dyDescent="0.25">
      <c r="A55" s="73">
        <v>19</v>
      </c>
      <c r="B55" s="78">
        <f>VLOOKUP('26-99'!$A55, Data!$B$74:$J$97, 2, FALSE)</f>
        <v>220</v>
      </c>
      <c r="C55" s="78">
        <f>VLOOKUP('26-99'!$A55, Data!$B$74:$J$97, 3, FALSE)</f>
        <v>36</v>
      </c>
      <c r="D55" s="78">
        <f>VLOOKUP('26-99'!$A55, Data!$B$74:$J$97, 4, FALSE)</f>
        <v>3</v>
      </c>
      <c r="E55" s="78">
        <f>VLOOKUP('26-99'!$A55, Data!$B$74:$J$97, 5, FALSE)</f>
        <v>10</v>
      </c>
      <c r="F55" s="78">
        <f>VLOOKUP('26-99'!$A55, Data!$B$74:$J$97, 6, FALSE)</f>
        <v>0</v>
      </c>
      <c r="G55" s="78">
        <f>VLOOKUP('26-99'!$A55, Data!$B$74:$J$97, 7, FALSE)</f>
        <v>0</v>
      </c>
      <c r="H55" s="78">
        <f>VLOOKUP('26-99'!$A55, Data!$B$74:$J$97, 8, FALSE)</f>
        <v>31</v>
      </c>
      <c r="I55" s="78">
        <f>VLOOKUP('26-99'!$A55, Data!$B$74:$J$97, 9, FALSE)</f>
        <v>3</v>
      </c>
      <c r="J55" s="79">
        <f t="shared" si="2"/>
        <v>83</v>
      </c>
      <c r="K55" s="80">
        <f t="shared" si="3"/>
        <v>303</v>
      </c>
      <c r="L55" s="75">
        <f t="shared" si="5"/>
        <v>0.27392739273927391</v>
      </c>
      <c r="M55" s="74">
        <f t="shared" si="4"/>
        <v>1</v>
      </c>
      <c r="N55" s="89" t="s">
        <v>24</v>
      </c>
      <c r="R55" s="12"/>
      <c r="S55" s="12"/>
    </row>
    <row r="56" spans="1:19" ht="18" customHeight="1" x14ac:dyDescent="0.25">
      <c r="A56" s="73">
        <v>20</v>
      </c>
      <c r="B56" s="78">
        <f>VLOOKUP('26-99'!$A56, Data!$B$74:$J$97, 2, FALSE)</f>
        <v>1038</v>
      </c>
      <c r="C56" s="78">
        <f>VLOOKUP('26-99'!$A56, Data!$B$74:$J$97, 3, FALSE)</f>
        <v>59</v>
      </c>
      <c r="D56" s="78">
        <f>VLOOKUP('26-99'!$A56, Data!$B$74:$J$97, 4, FALSE)</f>
        <v>3</v>
      </c>
      <c r="E56" s="78">
        <f>VLOOKUP('26-99'!$A56, Data!$B$74:$J$97, 5, FALSE)</f>
        <v>6</v>
      </c>
      <c r="F56" s="78">
        <f>VLOOKUP('26-99'!$A56, Data!$B$74:$J$97, 6, FALSE)</f>
        <v>0</v>
      </c>
      <c r="G56" s="78">
        <f>VLOOKUP('26-99'!$A56, Data!$B$74:$J$97, 7, FALSE)</f>
        <v>0</v>
      </c>
      <c r="H56" s="78">
        <f>VLOOKUP('26-99'!$A56, Data!$B$74:$J$97, 8, FALSE)</f>
        <v>27</v>
      </c>
      <c r="I56" s="78">
        <f>VLOOKUP('26-99'!$A56, Data!$B$74:$J$97, 9, FALSE)</f>
        <v>4</v>
      </c>
      <c r="J56" s="79">
        <f t="shared" si="2"/>
        <v>99</v>
      </c>
      <c r="K56" s="80">
        <f t="shared" si="3"/>
        <v>1137</v>
      </c>
      <c r="L56" s="75">
        <f t="shared" si="5"/>
        <v>8.7071240105540904E-2</v>
      </c>
      <c r="M56" s="74">
        <f t="shared" si="4"/>
        <v>15</v>
      </c>
      <c r="N56" s="89" t="s">
        <v>25</v>
      </c>
      <c r="P56" s="16"/>
      <c r="Q56" s="16"/>
      <c r="R56" s="72"/>
      <c r="S56" s="12"/>
    </row>
    <row r="57" spans="1:19" ht="18" customHeight="1" x14ac:dyDescent="0.25">
      <c r="A57" s="73">
        <v>21</v>
      </c>
      <c r="B57" s="78">
        <f>VLOOKUP('26-99'!$A57, Data!$B$74:$J$97, 2, FALSE)</f>
        <v>3061</v>
      </c>
      <c r="C57" s="78">
        <f>VLOOKUP('26-99'!$A57, Data!$B$74:$J$97, 3, FALSE)</f>
        <v>49</v>
      </c>
      <c r="D57" s="78">
        <f>VLOOKUP('26-99'!$A57, Data!$B$74:$J$97, 4, FALSE)</f>
        <v>3</v>
      </c>
      <c r="E57" s="78">
        <f>VLOOKUP('26-99'!$A57, Data!$B$74:$J$97, 5, FALSE)</f>
        <v>8</v>
      </c>
      <c r="F57" s="78">
        <f>VLOOKUP('26-99'!$A57, Data!$B$74:$J$97, 6, FALSE)</f>
        <v>0</v>
      </c>
      <c r="G57" s="78">
        <f>VLOOKUP('26-99'!$A57, Data!$B$74:$J$97, 7, FALSE)</f>
        <v>0</v>
      </c>
      <c r="H57" s="78">
        <f>VLOOKUP('26-99'!$A57, Data!$B$74:$J$97, 8, FALSE)</f>
        <v>100</v>
      </c>
      <c r="I57" s="78">
        <f>VLOOKUP('26-99'!$A57, Data!$B$74:$J$97, 9, FALSE)</f>
        <v>6</v>
      </c>
      <c r="J57" s="79">
        <f t="shared" si="2"/>
        <v>166</v>
      </c>
      <c r="K57" s="80">
        <f t="shared" si="3"/>
        <v>3227</v>
      </c>
      <c r="L57" s="75">
        <f t="shared" si="5"/>
        <v>5.1440966842268364E-2</v>
      </c>
      <c r="M57" s="74">
        <f t="shared" si="4"/>
        <v>19</v>
      </c>
      <c r="N57" s="89" t="s">
        <v>26</v>
      </c>
      <c r="P57" s="16"/>
      <c r="Q57" s="16"/>
      <c r="R57" s="72"/>
      <c r="S57" s="12"/>
    </row>
    <row r="58" spans="1:19" ht="18" customHeight="1" x14ac:dyDescent="0.25">
      <c r="A58" s="73">
        <v>22</v>
      </c>
      <c r="B58" s="78">
        <f>VLOOKUP('26-99'!$A58, Data!$B$74:$J$97, 2, FALSE)</f>
        <v>3614</v>
      </c>
      <c r="C58" s="78">
        <f>VLOOKUP('26-99'!$A58, Data!$B$74:$J$97, 3, FALSE)</f>
        <v>120</v>
      </c>
      <c r="D58" s="78">
        <f>VLOOKUP('26-99'!$A58, Data!$B$74:$J$97, 4, FALSE)</f>
        <v>11</v>
      </c>
      <c r="E58" s="78">
        <f>VLOOKUP('26-99'!$A58, Data!$B$74:$J$97, 5, FALSE)</f>
        <v>21</v>
      </c>
      <c r="F58" s="78">
        <f>VLOOKUP('26-99'!$A58, Data!$B$74:$J$97, 6, FALSE)</f>
        <v>1</v>
      </c>
      <c r="G58" s="78">
        <f>VLOOKUP('26-99'!$A58, Data!$B$74:$J$97, 7, FALSE)</f>
        <v>0</v>
      </c>
      <c r="H58" s="78">
        <f>VLOOKUP('26-99'!$A58, Data!$B$74:$J$97, 8, FALSE)</f>
        <v>208</v>
      </c>
      <c r="I58" s="78">
        <f>VLOOKUP('26-99'!$A58, Data!$B$74:$J$97, 9, FALSE)</f>
        <v>29</v>
      </c>
      <c r="J58" s="79">
        <f t="shared" si="2"/>
        <v>390</v>
      </c>
      <c r="K58" s="80">
        <f t="shared" si="3"/>
        <v>4004</v>
      </c>
      <c r="L58" s="75">
        <f t="shared" si="5"/>
        <v>9.7402597402597407E-2</v>
      </c>
      <c r="M58" s="74">
        <f t="shared" si="4"/>
        <v>12</v>
      </c>
      <c r="N58" s="89" t="s">
        <v>27</v>
      </c>
      <c r="P58" s="16"/>
      <c r="Q58" s="16"/>
      <c r="R58" s="72"/>
      <c r="S58" s="12"/>
    </row>
    <row r="59" spans="1:19" ht="18" customHeight="1" x14ac:dyDescent="0.25">
      <c r="A59" s="73">
        <v>23</v>
      </c>
      <c r="B59" s="78">
        <f>VLOOKUP('26-99'!$A59, Data!$B$74:$J$97, 2, FALSE)</f>
        <v>4751</v>
      </c>
      <c r="C59" s="78">
        <f>VLOOKUP('26-99'!$A59, Data!$B$74:$J$97, 3, FALSE)</f>
        <v>234</v>
      </c>
      <c r="D59" s="78">
        <f>VLOOKUP('26-99'!$A59, Data!$B$74:$J$97, 4, FALSE)</f>
        <v>20</v>
      </c>
      <c r="E59" s="78">
        <f>VLOOKUP('26-99'!$A59, Data!$B$74:$J$97, 5, FALSE)</f>
        <v>60</v>
      </c>
      <c r="F59" s="78">
        <f>VLOOKUP('26-99'!$A59, Data!$B$74:$J$97, 6, FALSE)</f>
        <v>1</v>
      </c>
      <c r="G59" s="78">
        <f>VLOOKUP('26-99'!$A59, Data!$B$74:$J$97, 7, FALSE)</f>
        <v>0</v>
      </c>
      <c r="H59" s="78">
        <f>VLOOKUP('26-99'!$A59, Data!$B$74:$J$97, 8, FALSE)</f>
        <v>516</v>
      </c>
      <c r="I59" s="78">
        <f>VLOOKUP('26-99'!$A59, Data!$B$74:$J$97, 9, FALSE)</f>
        <v>51</v>
      </c>
      <c r="J59" s="79">
        <f t="shared" si="2"/>
        <v>882</v>
      </c>
      <c r="K59" s="80">
        <f t="shared" si="3"/>
        <v>5633</v>
      </c>
      <c r="L59" s="75">
        <f t="shared" si="5"/>
        <v>0.15657731226699806</v>
      </c>
      <c r="M59" s="74">
        <f t="shared" si="4"/>
        <v>6</v>
      </c>
      <c r="N59" s="89" t="s">
        <v>28</v>
      </c>
      <c r="R59" s="12"/>
      <c r="S59" s="12"/>
    </row>
    <row r="60" spans="1:19" ht="18" customHeight="1" x14ac:dyDescent="0.25">
      <c r="A60" s="73">
        <v>24</v>
      </c>
      <c r="B60" s="78">
        <f>VLOOKUP('26-99'!$A60, Data!$B$74:$J$97, 2, FALSE)</f>
        <v>2559</v>
      </c>
      <c r="C60" s="78">
        <f>VLOOKUP('26-99'!$A60, Data!$B$74:$J$97, 3, FALSE)</f>
        <v>48</v>
      </c>
      <c r="D60" s="78">
        <f>VLOOKUP('26-99'!$A60, Data!$B$74:$J$97, 4, FALSE)</f>
        <v>4</v>
      </c>
      <c r="E60" s="78">
        <f>VLOOKUP('26-99'!$A60, Data!$B$74:$J$97, 5, FALSE)</f>
        <v>6</v>
      </c>
      <c r="F60" s="78">
        <f>VLOOKUP('26-99'!$A60, Data!$B$74:$J$97, 6, FALSE)</f>
        <v>0</v>
      </c>
      <c r="G60" s="78">
        <f>VLOOKUP('26-99'!$A60, Data!$B$74:$J$97, 7, FALSE)</f>
        <v>0</v>
      </c>
      <c r="H60" s="78">
        <f>VLOOKUP('26-99'!$A60, Data!$B$74:$J$97, 8, FALSE)</f>
        <v>49</v>
      </c>
      <c r="I60" s="78">
        <f>VLOOKUP('26-99'!$A60, Data!$B$74:$J$97, 9, FALSE)</f>
        <v>7</v>
      </c>
      <c r="J60" s="79">
        <f t="shared" si="2"/>
        <v>114</v>
      </c>
      <c r="K60" s="80">
        <f t="shared" si="3"/>
        <v>2673</v>
      </c>
      <c r="L60" s="75">
        <f t="shared" si="5"/>
        <v>4.2648709315375982E-2</v>
      </c>
      <c r="M60" s="74">
        <f t="shared" si="4"/>
        <v>21</v>
      </c>
      <c r="N60" s="81" t="s">
        <v>29</v>
      </c>
      <c r="R60" s="12"/>
      <c r="S60" s="12"/>
    </row>
    <row r="61" spans="1:19" ht="18" customHeight="1" x14ac:dyDescent="0.25">
      <c r="A61" s="76" t="s">
        <v>38</v>
      </c>
      <c r="B61" s="90">
        <f t="shared" ref="B61:I61" si="6">SUM(B37:B60)</f>
        <v>38987</v>
      </c>
      <c r="C61" s="90">
        <f t="shared" si="6"/>
        <v>1349</v>
      </c>
      <c r="D61" s="90">
        <f t="shared" si="6"/>
        <v>102</v>
      </c>
      <c r="E61" s="90">
        <f t="shared" si="6"/>
        <v>273</v>
      </c>
      <c r="F61" s="90">
        <f t="shared" si="6"/>
        <v>4</v>
      </c>
      <c r="G61" s="90">
        <f t="shared" si="6"/>
        <v>0</v>
      </c>
      <c r="H61" s="90">
        <f t="shared" si="6"/>
        <v>1834</v>
      </c>
      <c r="I61" s="90">
        <f t="shared" si="6"/>
        <v>231</v>
      </c>
      <c r="J61" s="91">
        <f t="shared" ref="J61" si="7">SUM(C61:I61)</f>
        <v>3793</v>
      </c>
      <c r="K61" s="92">
        <f t="shared" ref="K61" si="8">SUM(B61:I61)</f>
        <v>42780</v>
      </c>
      <c r="L61" s="93">
        <f>J61/K61</f>
        <v>8.8662926601215525E-2</v>
      </c>
      <c r="M61" s="76"/>
      <c r="N61" s="84" t="s">
        <v>38</v>
      </c>
      <c r="R61" s="12"/>
      <c r="S61" s="12"/>
    </row>
    <row r="62" spans="1:19" ht="18" customHeight="1" x14ac:dyDescent="0.25"/>
    <row r="63" spans="1:19" ht="18" customHeight="1" x14ac:dyDescent="0.25">
      <c r="J63" s="7" t="s">
        <v>45</v>
      </c>
      <c r="K63" s="8">
        <f>SUM(C61:I61)</f>
        <v>3793</v>
      </c>
    </row>
    <row r="64" spans="1:19" ht="18" customHeight="1" x14ac:dyDescent="0.25">
      <c r="I64" s="2"/>
      <c r="J64" s="7" t="s">
        <v>43</v>
      </c>
      <c r="K64" s="82">
        <f>K63/K61</f>
        <v>8.8662926601215525E-2</v>
      </c>
    </row>
    <row r="65" spans="8:14" s="2" customFormat="1" ht="18" customHeight="1" x14ac:dyDescent="0.25">
      <c r="K65" s="24"/>
    </row>
    <row r="66" spans="8:14" s="2" customFormat="1" ht="18" customHeight="1" x14ac:dyDescent="0.25">
      <c r="H66" s="3"/>
      <c r="I66" s="3"/>
      <c r="J66" s="3"/>
      <c r="K66" s="24"/>
    </row>
    <row r="67" spans="8:14" ht="18" customHeight="1" x14ac:dyDescent="0.25">
      <c r="K67" s="6"/>
      <c r="N67" s="3"/>
    </row>
    <row r="68" spans="8:14" ht="18" customHeight="1" x14ac:dyDescent="0.25">
      <c r="K68" s="6"/>
      <c r="N68" s="3"/>
    </row>
    <row r="69" spans="8:14" ht="18" customHeight="1" x14ac:dyDescent="0.25">
      <c r="K69" s="6"/>
      <c r="N69" s="3"/>
    </row>
    <row r="70" spans="8:14" ht="18" customHeight="1" x14ac:dyDescent="0.25">
      <c r="K70" s="6"/>
      <c r="N70" s="3"/>
    </row>
    <row r="71" spans="8:14" ht="18" customHeight="1" x14ac:dyDescent="0.25">
      <c r="K71" s="6"/>
      <c r="N71" s="3"/>
    </row>
    <row r="72" spans="8:14" x14ac:dyDescent="0.25">
      <c r="K72" s="6"/>
      <c r="N72" s="3"/>
    </row>
    <row r="73" spans="8:14" x14ac:dyDescent="0.25">
      <c r="K73" s="6"/>
      <c r="N73" s="3"/>
    </row>
    <row r="74" spans="8:14" x14ac:dyDescent="0.25">
      <c r="K74" s="6"/>
      <c r="N74" s="3"/>
    </row>
    <row r="75" spans="8:14" x14ac:dyDescent="0.25">
      <c r="K75" s="6"/>
      <c r="N75" s="3"/>
    </row>
    <row r="76" spans="8:14" x14ac:dyDescent="0.25">
      <c r="K76" s="6"/>
      <c r="N76" s="3"/>
    </row>
    <row r="77" spans="8:14" x14ac:dyDescent="0.25">
      <c r="K77" s="6"/>
      <c r="N77" s="3"/>
    </row>
    <row r="78" spans="8:14" x14ac:dyDescent="0.25">
      <c r="K78" s="6"/>
      <c r="N78" s="3"/>
    </row>
    <row r="79" spans="8:14" x14ac:dyDescent="0.25">
      <c r="K79" s="6"/>
      <c r="N79" s="3"/>
    </row>
    <row r="80" spans="8:14" x14ac:dyDescent="0.25">
      <c r="K80" s="6"/>
      <c r="N80" s="3"/>
    </row>
    <row r="81" spans="11:14" x14ac:dyDescent="0.25">
      <c r="K81" s="6"/>
      <c r="N81" s="3"/>
    </row>
    <row r="82" spans="11:14" x14ac:dyDescent="0.25">
      <c r="K82" s="6"/>
      <c r="N82" s="3"/>
    </row>
    <row r="83" spans="11:14" x14ac:dyDescent="0.25">
      <c r="K83" s="6"/>
      <c r="N83" s="3"/>
    </row>
    <row r="84" spans="11:14" x14ac:dyDescent="0.25">
      <c r="K84" s="6"/>
      <c r="N84" s="3"/>
    </row>
    <row r="85" spans="11:14" x14ac:dyDescent="0.25">
      <c r="K85" s="6"/>
      <c r="N85" s="3"/>
    </row>
    <row r="86" spans="11:14" x14ac:dyDescent="0.25">
      <c r="K86" s="6"/>
      <c r="N86" s="3"/>
    </row>
    <row r="87" spans="11:14" x14ac:dyDescent="0.25">
      <c r="K87" s="6"/>
      <c r="N87" s="3"/>
    </row>
    <row r="88" spans="11:14" x14ac:dyDescent="0.25">
      <c r="K88" s="6"/>
      <c r="N88" s="3"/>
    </row>
    <row r="89" spans="11:14" x14ac:dyDescent="0.25">
      <c r="K89" s="6"/>
      <c r="N89" s="3"/>
    </row>
    <row r="90" spans="11:14" x14ac:dyDescent="0.25">
      <c r="K90" s="6"/>
      <c r="N90" s="3"/>
    </row>
    <row r="91" spans="11:14" x14ac:dyDescent="0.25">
      <c r="K91" s="6"/>
      <c r="N91" s="3"/>
    </row>
    <row r="92" spans="11:14" x14ac:dyDescent="0.25">
      <c r="K92" s="6"/>
      <c r="N92" s="3"/>
    </row>
    <row r="93" spans="11:14" x14ac:dyDescent="0.25">
      <c r="K93" s="6"/>
      <c r="N93" s="3"/>
    </row>
    <row r="94" spans="11:14" x14ac:dyDescent="0.25">
      <c r="K94" s="6"/>
      <c r="N94" s="3"/>
    </row>
    <row r="95" spans="11:14" x14ac:dyDescent="0.25">
      <c r="K95" s="6"/>
      <c r="N95" s="3"/>
    </row>
    <row r="96" spans="11:14" x14ac:dyDescent="0.25">
      <c r="K96" s="6"/>
      <c r="N96" s="3"/>
    </row>
    <row r="97" spans="11:14" x14ac:dyDescent="0.25">
      <c r="K97" s="6"/>
      <c r="N97" s="3"/>
    </row>
    <row r="98" spans="11:14" x14ac:dyDescent="0.25">
      <c r="K98" s="6"/>
      <c r="N98" s="3"/>
    </row>
    <row r="99" spans="11:14" x14ac:dyDescent="0.25">
      <c r="K99" s="6"/>
      <c r="N99" s="3"/>
    </row>
    <row r="100" spans="11:14" x14ac:dyDescent="0.25">
      <c r="K100" s="6"/>
      <c r="N100" s="3"/>
    </row>
    <row r="101" spans="11:14" x14ac:dyDescent="0.25">
      <c r="K101" s="6"/>
      <c r="N101" s="3"/>
    </row>
    <row r="102" spans="11:14" x14ac:dyDescent="0.25">
      <c r="K102" s="6"/>
      <c r="N102" s="3"/>
    </row>
    <row r="103" spans="11:14" x14ac:dyDescent="0.25">
      <c r="K103" s="6"/>
      <c r="N103" s="3"/>
    </row>
    <row r="104" spans="11:14" x14ac:dyDescent="0.25">
      <c r="K104" s="6"/>
      <c r="N104" s="3"/>
    </row>
    <row r="105" spans="11:14" x14ac:dyDescent="0.25">
      <c r="K105" s="6"/>
      <c r="N105" s="3"/>
    </row>
    <row r="106" spans="11:14" x14ac:dyDescent="0.25">
      <c r="K106" s="6"/>
      <c r="N106" s="3"/>
    </row>
    <row r="107" spans="11:14" x14ac:dyDescent="0.25">
      <c r="K107" s="6"/>
      <c r="N107" s="3"/>
    </row>
    <row r="108" spans="11:14" x14ac:dyDescent="0.25">
      <c r="K108" s="6"/>
      <c r="N108" s="3"/>
    </row>
    <row r="109" spans="11:14" x14ac:dyDescent="0.25">
      <c r="K109" s="6"/>
      <c r="N109" s="3"/>
    </row>
    <row r="110" spans="11:14" x14ac:dyDescent="0.25">
      <c r="K110" s="6"/>
      <c r="N110" s="3"/>
    </row>
    <row r="111" spans="11:14" x14ac:dyDescent="0.25">
      <c r="K111" s="6"/>
      <c r="N111" s="3"/>
    </row>
    <row r="112" spans="11:14" x14ac:dyDescent="0.25">
      <c r="K112" s="6"/>
      <c r="N112" s="3"/>
    </row>
    <row r="113" spans="11:14" x14ac:dyDescent="0.25">
      <c r="K113" s="6"/>
      <c r="N113" s="3"/>
    </row>
    <row r="114" spans="11:14" x14ac:dyDescent="0.25">
      <c r="K114" s="6"/>
      <c r="N114" s="3"/>
    </row>
    <row r="115" spans="11:14" x14ac:dyDescent="0.25">
      <c r="K115" s="6"/>
      <c r="N115" s="3"/>
    </row>
    <row r="116" spans="11:14" x14ac:dyDescent="0.25">
      <c r="K116" s="6"/>
      <c r="N116" s="3"/>
    </row>
    <row r="117" spans="11:14" x14ac:dyDescent="0.25">
      <c r="K117" s="6"/>
      <c r="N117" s="3"/>
    </row>
    <row r="118" spans="11:14" x14ac:dyDescent="0.25">
      <c r="K118" s="6"/>
      <c r="N118" s="3"/>
    </row>
    <row r="119" spans="11:14" x14ac:dyDescent="0.25">
      <c r="K119" s="6"/>
      <c r="N119" s="3"/>
    </row>
    <row r="120" spans="11:14" x14ac:dyDescent="0.25">
      <c r="K120" s="6"/>
      <c r="N120" s="3"/>
    </row>
    <row r="121" spans="11:14" x14ac:dyDescent="0.25">
      <c r="K121" s="6"/>
      <c r="N121" s="3"/>
    </row>
    <row r="122" spans="11:14" x14ac:dyDescent="0.25">
      <c r="K122" s="6"/>
      <c r="N122" s="3"/>
    </row>
    <row r="123" spans="11:14" x14ac:dyDescent="0.25">
      <c r="K123" s="6"/>
      <c r="N123" s="3"/>
    </row>
    <row r="124" spans="11:14" x14ac:dyDescent="0.25">
      <c r="K124" s="6"/>
      <c r="N124" s="3"/>
    </row>
    <row r="125" spans="11:14" x14ac:dyDescent="0.25">
      <c r="K125" s="6"/>
      <c r="N125" s="3"/>
    </row>
    <row r="126" spans="11:14" x14ac:dyDescent="0.25">
      <c r="K126" s="6"/>
      <c r="N126" s="3"/>
    </row>
    <row r="127" spans="11:14" x14ac:dyDescent="0.25">
      <c r="K127" s="6"/>
      <c r="N127" s="3"/>
    </row>
    <row r="128" spans="11:14" x14ac:dyDescent="0.25">
      <c r="K128" s="6"/>
      <c r="N128" s="3"/>
    </row>
    <row r="129" spans="11:14" x14ac:dyDescent="0.25">
      <c r="K129" s="6"/>
      <c r="N129" s="3"/>
    </row>
    <row r="130" spans="11:14" x14ac:dyDescent="0.25">
      <c r="K130" s="6"/>
      <c r="N130" s="3"/>
    </row>
    <row r="131" spans="11:14" x14ac:dyDescent="0.25">
      <c r="K131" s="6"/>
      <c r="N131" s="3"/>
    </row>
    <row r="132" spans="11:14" x14ac:dyDescent="0.25">
      <c r="K132" s="6"/>
      <c r="N132" s="3"/>
    </row>
    <row r="133" spans="11:14" x14ac:dyDescent="0.25">
      <c r="K133" s="6"/>
      <c r="N133" s="3"/>
    </row>
    <row r="134" spans="11:14" x14ac:dyDescent="0.25">
      <c r="K134" s="6"/>
      <c r="N134" s="3"/>
    </row>
    <row r="135" spans="11:14" x14ac:dyDescent="0.25">
      <c r="K135" s="6"/>
      <c r="N135" s="3"/>
    </row>
    <row r="136" spans="11:14" x14ac:dyDescent="0.25">
      <c r="K136" s="6"/>
      <c r="N136" s="3"/>
    </row>
    <row r="137" spans="11:14" x14ac:dyDescent="0.25">
      <c r="K137" s="6"/>
      <c r="N137" s="3"/>
    </row>
    <row r="138" spans="11:14" x14ac:dyDescent="0.25">
      <c r="K138" s="6"/>
      <c r="N138" s="3"/>
    </row>
    <row r="139" spans="11:14" x14ac:dyDescent="0.25">
      <c r="K139" s="6"/>
      <c r="N139" s="3"/>
    </row>
    <row r="140" spans="11:14" x14ac:dyDescent="0.25">
      <c r="K140" s="6"/>
      <c r="N140" s="3"/>
    </row>
    <row r="141" spans="11:14" x14ac:dyDescent="0.25">
      <c r="K141" s="6"/>
      <c r="N141" s="3"/>
    </row>
    <row r="142" spans="11:14" x14ac:dyDescent="0.25">
      <c r="K142" s="6"/>
      <c r="N142" s="3"/>
    </row>
    <row r="143" spans="11:14" x14ac:dyDescent="0.25">
      <c r="K143" s="6"/>
      <c r="N143" s="3"/>
    </row>
    <row r="144" spans="11:14" x14ac:dyDescent="0.25">
      <c r="K144" s="6"/>
      <c r="N144" s="3"/>
    </row>
    <row r="145" spans="11:14" x14ac:dyDescent="0.25">
      <c r="K145" s="6"/>
      <c r="N145" s="3"/>
    </row>
    <row r="146" spans="11:14" x14ac:dyDescent="0.25">
      <c r="K146" s="6"/>
      <c r="N146" s="3"/>
    </row>
    <row r="147" spans="11:14" x14ac:dyDescent="0.25">
      <c r="K147" s="6"/>
      <c r="N147" s="3"/>
    </row>
    <row r="148" spans="11:14" x14ac:dyDescent="0.25">
      <c r="K148" s="6"/>
      <c r="N148" s="3"/>
    </row>
    <row r="149" spans="11:14" x14ac:dyDescent="0.25">
      <c r="K149" s="6"/>
      <c r="N149" s="3"/>
    </row>
    <row r="150" spans="11:14" x14ac:dyDescent="0.25">
      <c r="K150" s="6"/>
      <c r="N150" s="3"/>
    </row>
    <row r="151" spans="11:14" x14ac:dyDescent="0.25">
      <c r="K151" s="6"/>
      <c r="N151" s="3"/>
    </row>
    <row r="152" spans="11:14" x14ac:dyDescent="0.25">
      <c r="K152" s="6"/>
      <c r="N152" s="3"/>
    </row>
    <row r="153" spans="11:14" x14ac:dyDescent="0.25">
      <c r="K153" s="6"/>
      <c r="N153" s="3"/>
    </row>
    <row r="154" spans="11:14" x14ac:dyDescent="0.25">
      <c r="K154" s="6"/>
      <c r="N154" s="3"/>
    </row>
    <row r="155" spans="11:14" x14ac:dyDescent="0.25">
      <c r="K155" s="6"/>
      <c r="N155" s="3"/>
    </row>
    <row r="156" spans="11:14" x14ac:dyDescent="0.25">
      <c r="K156" s="6"/>
      <c r="N156" s="3"/>
    </row>
    <row r="157" spans="11:14" x14ac:dyDescent="0.25">
      <c r="K157" s="6"/>
      <c r="N157" s="3"/>
    </row>
    <row r="158" spans="11:14" x14ac:dyDescent="0.25">
      <c r="K158" s="6"/>
      <c r="N158" s="3"/>
    </row>
    <row r="159" spans="11:14" x14ac:dyDescent="0.25">
      <c r="K159" s="6"/>
      <c r="N159" s="3"/>
    </row>
    <row r="160" spans="11:14" x14ac:dyDescent="0.25">
      <c r="K160" s="6"/>
      <c r="N160" s="3"/>
    </row>
    <row r="161" spans="11:14" x14ac:dyDescent="0.25">
      <c r="K161" s="6"/>
      <c r="N161" s="3"/>
    </row>
    <row r="162" spans="11:14" x14ac:dyDescent="0.25">
      <c r="K162" s="6"/>
      <c r="N162" s="3"/>
    </row>
    <row r="163" spans="11:14" x14ac:dyDescent="0.25">
      <c r="K163" s="6"/>
      <c r="N163" s="3"/>
    </row>
    <row r="164" spans="11:14" x14ac:dyDescent="0.25">
      <c r="K164" s="6"/>
      <c r="N164" s="3"/>
    </row>
    <row r="165" spans="11:14" x14ac:dyDescent="0.25">
      <c r="K165" s="6"/>
      <c r="N165" s="3"/>
    </row>
    <row r="166" spans="11:14" x14ac:dyDescent="0.25">
      <c r="K166" s="6"/>
      <c r="N166" s="3"/>
    </row>
    <row r="167" spans="11:14" x14ac:dyDescent="0.25">
      <c r="K167" s="6"/>
      <c r="N167" s="3"/>
    </row>
    <row r="168" spans="11:14" x14ac:dyDescent="0.25">
      <c r="K168" s="6"/>
      <c r="N168" s="3"/>
    </row>
    <row r="169" spans="11:14" x14ac:dyDescent="0.25">
      <c r="K169" s="6"/>
      <c r="N169" s="3"/>
    </row>
    <row r="170" spans="11:14" x14ac:dyDescent="0.25">
      <c r="K170" s="6"/>
      <c r="N170" s="3"/>
    </row>
    <row r="171" spans="11:14" x14ac:dyDescent="0.25">
      <c r="K171" s="6"/>
      <c r="N171" s="3"/>
    </row>
    <row r="172" spans="11:14" x14ac:dyDescent="0.25">
      <c r="K172" s="6"/>
      <c r="N172" s="3"/>
    </row>
    <row r="173" spans="11:14" x14ac:dyDescent="0.25">
      <c r="K173" s="6"/>
      <c r="N173" s="3"/>
    </row>
    <row r="174" spans="11:14" x14ac:dyDescent="0.25">
      <c r="K174" s="6"/>
      <c r="N174" s="3"/>
    </row>
    <row r="175" spans="11:14" x14ac:dyDescent="0.25">
      <c r="K175" s="6"/>
      <c r="N175" s="3"/>
    </row>
    <row r="176" spans="11:14" x14ac:dyDescent="0.25">
      <c r="K176" s="6"/>
      <c r="N176" s="3"/>
    </row>
    <row r="177" spans="11:14" x14ac:dyDescent="0.25">
      <c r="K177" s="6"/>
      <c r="N177" s="3"/>
    </row>
    <row r="178" spans="11:14" x14ac:dyDescent="0.25">
      <c r="K178" s="6"/>
      <c r="N178" s="3"/>
    </row>
    <row r="179" spans="11:14" x14ac:dyDescent="0.25">
      <c r="K179" s="6"/>
      <c r="N179" s="3"/>
    </row>
    <row r="180" spans="11:14" x14ac:dyDescent="0.25">
      <c r="K180" s="6"/>
      <c r="N180" s="3"/>
    </row>
    <row r="181" spans="11:14" x14ac:dyDescent="0.25">
      <c r="K181" s="6"/>
      <c r="N181" s="3"/>
    </row>
    <row r="182" spans="11:14" x14ac:dyDescent="0.25">
      <c r="K182" s="6"/>
      <c r="N182" s="3"/>
    </row>
    <row r="183" spans="11:14" x14ac:dyDescent="0.25">
      <c r="K183" s="6"/>
      <c r="N183" s="3"/>
    </row>
    <row r="184" spans="11:14" x14ac:dyDescent="0.25">
      <c r="K184" s="6"/>
      <c r="N184" s="3"/>
    </row>
    <row r="185" spans="11:14" x14ac:dyDescent="0.25">
      <c r="K185" s="6"/>
      <c r="N185" s="3"/>
    </row>
    <row r="186" spans="11:14" x14ac:dyDescent="0.25">
      <c r="K186" s="6"/>
      <c r="N186" s="3"/>
    </row>
    <row r="187" spans="11:14" x14ac:dyDescent="0.25">
      <c r="K187" s="6"/>
      <c r="N187" s="3"/>
    </row>
    <row r="188" spans="11:14" x14ac:dyDescent="0.25">
      <c r="K188" s="6"/>
      <c r="N188" s="3"/>
    </row>
    <row r="189" spans="11:14" x14ac:dyDescent="0.25">
      <c r="K189" s="6"/>
      <c r="N189" s="3"/>
    </row>
    <row r="190" spans="11:14" x14ac:dyDescent="0.25">
      <c r="K190" s="6"/>
      <c r="N190" s="3"/>
    </row>
    <row r="191" spans="11:14" x14ac:dyDescent="0.25">
      <c r="K191" s="6"/>
      <c r="N191" s="3"/>
    </row>
    <row r="192" spans="11:14" x14ac:dyDescent="0.25">
      <c r="K192" s="6"/>
      <c r="N192" s="3"/>
    </row>
    <row r="193" spans="11:14" x14ac:dyDescent="0.25">
      <c r="K193" s="6"/>
      <c r="N193" s="3"/>
    </row>
    <row r="194" spans="11:14" x14ac:dyDescent="0.25">
      <c r="K194" s="6"/>
      <c r="N194" s="3"/>
    </row>
    <row r="195" spans="11:14" x14ac:dyDescent="0.25">
      <c r="K195" s="6"/>
      <c r="N195" s="3"/>
    </row>
    <row r="196" spans="11:14" x14ac:dyDescent="0.25">
      <c r="K196" s="6"/>
      <c r="N196" s="3"/>
    </row>
    <row r="197" spans="11:14" x14ac:dyDescent="0.25">
      <c r="K197" s="6"/>
      <c r="N197" s="3"/>
    </row>
    <row r="198" spans="11:14" x14ac:dyDescent="0.25">
      <c r="K198" s="6"/>
      <c r="N198" s="3"/>
    </row>
    <row r="199" spans="11:14" x14ac:dyDescent="0.25">
      <c r="K199" s="6"/>
      <c r="N199" s="3"/>
    </row>
    <row r="200" spans="11:14" x14ac:dyDescent="0.25">
      <c r="K200" s="6"/>
      <c r="N200" s="3"/>
    </row>
    <row r="201" spans="11:14" x14ac:dyDescent="0.25">
      <c r="K201" s="6"/>
      <c r="N201" s="3"/>
    </row>
    <row r="202" spans="11:14" x14ac:dyDescent="0.25">
      <c r="K202" s="6"/>
      <c r="N202" s="3"/>
    </row>
    <row r="203" spans="11:14" x14ac:dyDescent="0.25">
      <c r="K203" s="6"/>
      <c r="N203" s="3"/>
    </row>
    <row r="204" spans="11:14" x14ac:dyDescent="0.25">
      <c r="K204" s="6"/>
      <c r="N204" s="3"/>
    </row>
    <row r="205" spans="11:14" x14ac:dyDescent="0.25">
      <c r="K205" s="6"/>
      <c r="N205" s="3"/>
    </row>
    <row r="206" spans="11:14" x14ac:dyDescent="0.25">
      <c r="K206" s="6"/>
      <c r="N206" s="3"/>
    </row>
    <row r="207" spans="11:14" x14ac:dyDescent="0.25">
      <c r="K207" s="6"/>
      <c r="N207" s="3"/>
    </row>
    <row r="208" spans="11:14" x14ac:dyDescent="0.25">
      <c r="K208" s="6"/>
      <c r="N208" s="3"/>
    </row>
    <row r="209" spans="11:14" x14ac:dyDescent="0.25">
      <c r="K209" s="6"/>
      <c r="N209" s="3"/>
    </row>
    <row r="210" spans="11:14" x14ac:dyDescent="0.25">
      <c r="K210" s="6"/>
      <c r="N210" s="3"/>
    </row>
    <row r="211" spans="11:14" x14ac:dyDescent="0.25">
      <c r="K211" s="6"/>
      <c r="N211" s="3"/>
    </row>
    <row r="212" spans="11:14" x14ac:dyDescent="0.25">
      <c r="K212" s="6"/>
      <c r="N212" s="3"/>
    </row>
    <row r="213" spans="11:14" x14ac:dyDescent="0.25">
      <c r="K213" s="6"/>
      <c r="N213" s="3"/>
    </row>
    <row r="214" spans="11:14" x14ac:dyDescent="0.25">
      <c r="K214" s="6"/>
      <c r="N214" s="3"/>
    </row>
    <row r="215" spans="11:14" x14ac:dyDescent="0.25">
      <c r="K215" s="6"/>
      <c r="N215" s="3"/>
    </row>
    <row r="216" spans="11:14" x14ac:dyDescent="0.25">
      <c r="K216" s="6"/>
      <c r="N216" s="3"/>
    </row>
    <row r="217" spans="11:14" x14ac:dyDescent="0.25">
      <c r="K217" s="6"/>
      <c r="N217" s="3"/>
    </row>
    <row r="218" spans="11:14" x14ac:dyDescent="0.25">
      <c r="K218" s="6"/>
      <c r="N218" s="3"/>
    </row>
    <row r="219" spans="11:14" x14ac:dyDescent="0.25">
      <c r="K219" s="6"/>
      <c r="N219" s="3"/>
    </row>
    <row r="220" spans="11:14" x14ac:dyDescent="0.25">
      <c r="K220" s="6"/>
      <c r="N220" s="3"/>
    </row>
    <row r="221" spans="11:14" x14ac:dyDescent="0.25">
      <c r="K221" s="6"/>
      <c r="N221" s="3"/>
    </row>
    <row r="222" spans="11:14" x14ac:dyDescent="0.25">
      <c r="K222" s="6"/>
      <c r="N222" s="3"/>
    </row>
    <row r="223" spans="11:14" x14ac:dyDescent="0.25">
      <c r="K223" s="6"/>
      <c r="N223" s="3"/>
    </row>
    <row r="224" spans="11:14" x14ac:dyDescent="0.25">
      <c r="K224" s="6"/>
      <c r="N224" s="3"/>
    </row>
    <row r="225" spans="11:14" x14ac:dyDescent="0.25">
      <c r="K225" s="6"/>
      <c r="N225" s="3"/>
    </row>
    <row r="226" spans="11:14" x14ac:dyDescent="0.25">
      <c r="K226" s="6"/>
      <c r="N226" s="3"/>
    </row>
    <row r="227" spans="11:14" x14ac:dyDescent="0.25">
      <c r="K227" s="6"/>
      <c r="N227" s="3"/>
    </row>
    <row r="228" spans="11:14" x14ac:dyDescent="0.25">
      <c r="K228" s="6"/>
      <c r="N228" s="3"/>
    </row>
    <row r="229" spans="11:14" x14ac:dyDescent="0.25">
      <c r="K229" s="6"/>
      <c r="N229" s="3"/>
    </row>
    <row r="230" spans="11:14" x14ac:dyDescent="0.25">
      <c r="K230" s="6"/>
      <c r="N230" s="3"/>
    </row>
    <row r="231" spans="11:14" x14ac:dyDescent="0.25">
      <c r="K231" s="6"/>
      <c r="N231" s="3"/>
    </row>
    <row r="232" spans="11:14" x14ac:dyDescent="0.25">
      <c r="K232" s="6"/>
      <c r="N232" s="3"/>
    </row>
    <row r="233" spans="11:14" x14ac:dyDescent="0.25">
      <c r="K233" s="6"/>
      <c r="N233" s="3"/>
    </row>
    <row r="234" spans="11:14" x14ac:dyDescent="0.25">
      <c r="K234" s="6"/>
      <c r="N234" s="3"/>
    </row>
    <row r="235" spans="11:14" x14ac:dyDescent="0.25">
      <c r="K235" s="6"/>
      <c r="N235" s="3"/>
    </row>
    <row r="236" spans="11:14" x14ac:dyDescent="0.25">
      <c r="K236" s="6"/>
      <c r="N236" s="3"/>
    </row>
    <row r="237" spans="11:14" x14ac:dyDescent="0.25">
      <c r="K237" s="6"/>
      <c r="N237" s="3"/>
    </row>
    <row r="238" spans="11:14" x14ac:dyDescent="0.25">
      <c r="K238" s="6"/>
      <c r="N238" s="3"/>
    </row>
    <row r="239" spans="11:14" x14ac:dyDescent="0.25">
      <c r="K239" s="6"/>
      <c r="N239" s="3"/>
    </row>
    <row r="240" spans="11:14" x14ac:dyDescent="0.25">
      <c r="K240" s="6"/>
      <c r="N240" s="3"/>
    </row>
    <row r="241" spans="11:14" x14ac:dyDescent="0.25">
      <c r="K241" s="6"/>
      <c r="N241" s="3"/>
    </row>
    <row r="242" spans="11:14" x14ac:dyDescent="0.25">
      <c r="K242" s="6"/>
      <c r="N242" s="3"/>
    </row>
    <row r="243" spans="11:14" x14ac:dyDescent="0.25">
      <c r="K243" s="6"/>
      <c r="N243" s="3"/>
    </row>
    <row r="244" spans="11:14" x14ac:dyDescent="0.25">
      <c r="K244" s="6"/>
      <c r="N244" s="3"/>
    </row>
    <row r="245" spans="11:14" x14ac:dyDescent="0.25">
      <c r="K245" s="6"/>
      <c r="N245" s="3"/>
    </row>
    <row r="246" spans="11:14" x14ac:dyDescent="0.25">
      <c r="K246" s="6"/>
      <c r="N246" s="3"/>
    </row>
    <row r="247" spans="11:14" x14ac:dyDescent="0.25">
      <c r="K247" s="6"/>
      <c r="N247" s="3"/>
    </row>
    <row r="248" spans="11:14" x14ac:dyDescent="0.25">
      <c r="K248" s="6"/>
      <c r="N248" s="3"/>
    </row>
    <row r="249" spans="11:14" x14ac:dyDescent="0.25">
      <c r="K249" s="6"/>
      <c r="N249" s="3"/>
    </row>
    <row r="250" spans="11:14" x14ac:dyDescent="0.25">
      <c r="K250" s="6"/>
      <c r="N250" s="3"/>
    </row>
    <row r="251" spans="11:14" x14ac:dyDescent="0.25">
      <c r="K251" s="6"/>
      <c r="N251" s="3"/>
    </row>
    <row r="252" spans="11:14" x14ac:dyDescent="0.25">
      <c r="K252" s="6"/>
      <c r="N252" s="3"/>
    </row>
    <row r="253" spans="11:14" x14ac:dyDescent="0.25">
      <c r="K253" s="6"/>
      <c r="N253" s="3"/>
    </row>
    <row r="254" spans="11:14" x14ac:dyDescent="0.25">
      <c r="K254" s="6"/>
      <c r="N254" s="3"/>
    </row>
    <row r="255" spans="11:14" x14ac:dyDescent="0.25">
      <c r="K255" s="6"/>
      <c r="N255" s="3"/>
    </row>
    <row r="256" spans="11:14" x14ac:dyDescent="0.25">
      <c r="K256" s="6"/>
      <c r="N256" s="3"/>
    </row>
    <row r="257" spans="11:14" x14ac:dyDescent="0.25">
      <c r="K257" s="6"/>
      <c r="N257" s="3"/>
    </row>
    <row r="258" spans="11:14" x14ac:dyDescent="0.25">
      <c r="K258" s="6"/>
      <c r="N258" s="3"/>
    </row>
    <row r="259" spans="11:14" x14ac:dyDescent="0.25">
      <c r="K259" s="6"/>
      <c r="N259" s="3"/>
    </row>
    <row r="260" spans="11:14" x14ac:dyDescent="0.25">
      <c r="K260" s="6"/>
      <c r="N260" s="3"/>
    </row>
    <row r="261" spans="11:14" x14ac:dyDescent="0.25">
      <c r="K261" s="6"/>
      <c r="N261" s="3"/>
    </row>
    <row r="262" spans="11:14" x14ac:dyDescent="0.25">
      <c r="K262" s="6"/>
      <c r="N262" s="3"/>
    </row>
    <row r="263" spans="11:14" x14ac:dyDescent="0.25">
      <c r="K263" s="6"/>
      <c r="N263" s="3"/>
    </row>
    <row r="264" spans="11:14" x14ac:dyDescent="0.25">
      <c r="K264" s="6"/>
      <c r="N264" s="3"/>
    </row>
    <row r="265" spans="11:14" x14ac:dyDescent="0.25">
      <c r="K265" s="6"/>
      <c r="N265" s="3"/>
    </row>
    <row r="266" spans="11:14" x14ac:dyDescent="0.25">
      <c r="K266" s="6"/>
      <c r="N266" s="3"/>
    </row>
    <row r="267" spans="11:14" x14ac:dyDescent="0.25">
      <c r="K267" s="6"/>
      <c r="N267" s="3"/>
    </row>
    <row r="268" spans="11:14" x14ac:dyDescent="0.25">
      <c r="K268" s="6"/>
      <c r="N268" s="3"/>
    </row>
    <row r="269" spans="11:14" x14ac:dyDescent="0.25">
      <c r="K269" s="6"/>
      <c r="N269" s="3"/>
    </row>
    <row r="270" spans="11:14" x14ac:dyDescent="0.25">
      <c r="K270" s="6"/>
      <c r="N270" s="3"/>
    </row>
    <row r="271" spans="11:14" x14ac:dyDescent="0.25">
      <c r="K271" s="6"/>
      <c r="N271" s="3"/>
    </row>
    <row r="272" spans="1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</sheetData>
  <mergeCells count="2">
    <mergeCell ref="A3:C3"/>
    <mergeCell ref="A4:C4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N37:N6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79"/>
  <sheetViews>
    <sheetView view="pageBreakPreview" zoomScaleNormal="90" zoomScaleSheetLayoutView="100" workbookViewId="0">
      <selection activeCell="U7" sqref="U7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97</v>
      </c>
    </row>
    <row r="2" spans="1:15" ht="18" customHeight="1" x14ac:dyDescent="0.25">
      <c r="A2" s="64"/>
    </row>
    <row r="3" spans="1:15" ht="18" customHeight="1" x14ac:dyDescent="0.25">
      <c r="B3" s="7"/>
      <c r="C3" s="7" t="s">
        <v>46</v>
      </c>
      <c r="D3" s="8">
        <f>$K$63</f>
        <v>2250</v>
      </c>
    </row>
    <row r="4" spans="1:15" ht="18" customHeight="1" x14ac:dyDescent="0.25">
      <c r="A4" s="100" t="s">
        <v>48</v>
      </c>
      <c r="B4" s="100"/>
      <c r="C4" s="100"/>
      <c r="D4" s="8">
        <f>$K$61</f>
        <v>12066</v>
      </c>
    </row>
    <row r="5" spans="1:15" ht="18" customHeight="1" x14ac:dyDescent="0.25">
      <c r="B5" s="9"/>
      <c r="C5" s="10" t="s">
        <v>47</v>
      </c>
      <c r="D5" s="15">
        <f>$K$64</f>
        <v>0.18647439085032322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03</v>
      </c>
      <c r="C9" s="75">
        <f t="shared" ref="C9:C32" si="1">SUMIF($M$37:$M$60,$A9,$L$37:$L$60)</f>
        <v>0.40384615384615385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07</v>
      </c>
      <c r="C10" s="75">
        <f t="shared" si="1"/>
        <v>0.37777777777777777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19</v>
      </c>
      <c r="C11" s="75">
        <f t="shared" si="1"/>
        <v>0.34210526315789475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06</v>
      </c>
      <c r="C12" s="75">
        <f t="shared" si="1"/>
        <v>0.34090909090909088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13</v>
      </c>
      <c r="C13" s="75">
        <f t="shared" si="1"/>
        <v>0.31907894736842107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10</v>
      </c>
      <c r="C14" s="75">
        <f t="shared" si="1"/>
        <v>0.31720430107526881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04</v>
      </c>
      <c r="C15" s="75">
        <f t="shared" si="1"/>
        <v>0.31297709923664124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09</v>
      </c>
      <c r="C16" s="75">
        <f t="shared" si="1"/>
        <v>0.30909090909090908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05</v>
      </c>
      <c r="C17" s="75">
        <f t="shared" si="1"/>
        <v>0.30384615384615382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02</v>
      </c>
      <c r="C18" s="75">
        <f t="shared" si="1"/>
        <v>0.29801324503311261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23</v>
      </c>
      <c r="C19" s="75">
        <f t="shared" si="1"/>
        <v>0.25626911314984707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01</v>
      </c>
      <c r="C20" s="75">
        <f t="shared" si="1"/>
        <v>0.25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17</v>
      </c>
      <c r="C21" s="75">
        <f t="shared" si="1"/>
        <v>0.21864951768488747</v>
      </c>
      <c r="N21" s="15"/>
      <c r="O21" s="22"/>
    </row>
    <row r="22" spans="1:15" ht="18" customHeight="1" x14ac:dyDescent="0.25">
      <c r="A22" s="74">
        <v>13</v>
      </c>
      <c r="B22" s="74" t="str">
        <f t="shared" si="0"/>
        <v>17</v>
      </c>
      <c r="C22" s="75">
        <f t="shared" si="1"/>
        <v>0.21864951768488747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20</v>
      </c>
      <c r="C23" s="75">
        <f t="shared" si="1"/>
        <v>0.19379844961240311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22</v>
      </c>
      <c r="C24" s="75">
        <f t="shared" si="1"/>
        <v>0.18819776714513556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12</v>
      </c>
      <c r="C25" s="75">
        <f t="shared" si="1"/>
        <v>0.18412526997840173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18</v>
      </c>
      <c r="C26" s="75">
        <f t="shared" si="1"/>
        <v>0.1650485436893204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16</v>
      </c>
      <c r="C27" s="75">
        <f t="shared" si="1"/>
        <v>0.1542056074766355</v>
      </c>
      <c r="N27" s="15"/>
      <c r="O27" s="22"/>
    </row>
    <row r="28" spans="1:15" ht="18" customHeight="1" x14ac:dyDescent="0.25">
      <c r="A28" s="74">
        <v>20</v>
      </c>
      <c r="B28" s="74" t="str">
        <f t="shared" si="0"/>
        <v>08</v>
      </c>
      <c r="C28" s="75">
        <f t="shared" si="1"/>
        <v>0.13365853658536586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21</v>
      </c>
      <c r="C29" s="75">
        <f t="shared" si="1"/>
        <v>0.12282734646581692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14</v>
      </c>
      <c r="C30" s="75">
        <f t="shared" si="1"/>
        <v>0.11437403400309119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24</v>
      </c>
      <c r="C31" s="75">
        <f t="shared" si="1"/>
        <v>9.1362126245847178E-2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15</v>
      </c>
      <c r="C32" s="75">
        <f t="shared" si="1"/>
        <v>8.8319088319088315E-2</v>
      </c>
      <c r="N32" s="15"/>
      <c r="O32" s="22"/>
    </row>
    <row r="33" spans="1:19" ht="18" customHeight="1" x14ac:dyDescent="0.25">
      <c r="H33" s="11"/>
      <c r="I33" s="15"/>
    </row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VLOOKUP('100+'!$A37, Data!$B$98:$J$121, 2, FALSE)</f>
        <v>189</v>
      </c>
      <c r="C37" s="78">
        <f>VLOOKUP('100+'!$A37, Data!$B$98:$J$121, 3, FALSE)</f>
        <v>23</v>
      </c>
      <c r="D37" s="78">
        <f>VLOOKUP('100+'!$A37, Data!$B$98:$J$121, 4, FALSE)</f>
        <v>5</v>
      </c>
      <c r="E37" s="78">
        <f>VLOOKUP('100+'!$A37, Data!$B$98:$J$121, 5, FALSE)</f>
        <v>4</v>
      </c>
      <c r="F37" s="78">
        <f>VLOOKUP('100+'!$A37, Data!$B$98:$J$121, 6, FALSE)</f>
        <v>0</v>
      </c>
      <c r="G37" s="78">
        <f>VLOOKUP('100+'!$A37, Data!$B$98:$J$121, 7, FALSE)</f>
        <v>0</v>
      </c>
      <c r="H37" s="78">
        <f>VLOOKUP('100+'!$A37, Data!$B$98:$J$121, 8, FALSE)</f>
        <v>30</v>
      </c>
      <c r="I37" s="78">
        <f>VLOOKUP('100+'!$A37, Data!$B$98:$J$121, 9, FALSE)</f>
        <v>1</v>
      </c>
      <c r="J37" s="79">
        <f t="shared" ref="J37:J61" si="2">SUM(C37:I37)</f>
        <v>63</v>
      </c>
      <c r="K37" s="80">
        <f t="shared" ref="K37:K61" si="3">SUM(B37:I37)</f>
        <v>252</v>
      </c>
      <c r="L37" s="75">
        <f>J37/K37</f>
        <v>0.25</v>
      </c>
      <c r="M37" s="74">
        <f t="shared" ref="M37:M60" si="4">RANK(L37,$L$37:$L$60)</f>
        <v>12</v>
      </c>
      <c r="N37" s="89" t="s">
        <v>6</v>
      </c>
      <c r="P37" s="16"/>
      <c r="Q37" s="16"/>
      <c r="R37" s="72"/>
      <c r="S37" s="72"/>
    </row>
    <row r="38" spans="1:19" ht="18" customHeight="1" x14ac:dyDescent="0.25">
      <c r="A38" s="73">
        <v>2</v>
      </c>
      <c r="B38" s="78">
        <f>VLOOKUP('100+'!$A38, Data!$B$98:$J$121, 2, FALSE)</f>
        <v>106</v>
      </c>
      <c r="C38" s="78">
        <f>VLOOKUP('100+'!$A38, Data!$B$98:$J$121, 3, FALSE)</f>
        <v>33</v>
      </c>
      <c r="D38" s="78">
        <f>VLOOKUP('100+'!$A38, Data!$B$98:$J$121, 4, FALSE)</f>
        <v>0</v>
      </c>
      <c r="E38" s="78">
        <f>VLOOKUP('100+'!$A38, Data!$B$98:$J$121, 5, FALSE)</f>
        <v>2</v>
      </c>
      <c r="F38" s="78">
        <f>VLOOKUP('100+'!$A38, Data!$B$98:$J$121, 6, FALSE)</f>
        <v>0</v>
      </c>
      <c r="G38" s="78">
        <f>VLOOKUP('100+'!$A38, Data!$B$98:$J$121, 7, FALSE)</f>
        <v>0</v>
      </c>
      <c r="H38" s="78">
        <f>VLOOKUP('100+'!$A38, Data!$B$98:$J$121, 8, FALSE)</f>
        <v>9</v>
      </c>
      <c r="I38" s="78">
        <f>VLOOKUP('100+'!$A38, Data!$B$98:$J$121, 9, FALSE)</f>
        <v>1</v>
      </c>
      <c r="J38" s="79">
        <f t="shared" si="2"/>
        <v>45</v>
      </c>
      <c r="K38" s="80">
        <f t="shared" si="3"/>
        <v>151</v>
      </c>
      <c r="L38" s="75">
        <f t="shared" ref="L38:L59" si="5">J38/K38</f>
        <v>0.29801324503311261</v>
      </c>
      <c r="M38" s="74">
        <f t="shared" si="4"/>
        <v>10</v>
      </c>
      <c r="N38" s="89" t="s">
        <v>7</v>
      </c>
      <c r="P38" s="16"/>
      <c r="Q38" s="16"/>
      <c r="R38" s="72"/>
      <c r="S38" s="72"/>
    </row>
    <row r="39" spans="1:19" ht="18" customHeight="1" x14ac:dyDescent="0.25">
      <c r="A39" s="73">
        <v>3</v>
      </c>
      <c r="B39" s="78">
        <f>VLOOKUP('100+'!$A39, Data!$B$98:$J$121, 2, FALSE)</f>
        <v>31</v>
      </c>
      <c r="C39" s="78">
        <f>VLOOKUP('100+'!$A39, Data!$B$98:$J$121, 3, FALSE)</f>
        <v>11</v>
      </c>
      <c r="D39" s="78">
        <f>VLOOKUP('100+'!$A39, Data!$B$98:$J$121, 4, FALSE)</f>
        <v>1</v>
      </c>
      <c r="E39" s="78">
        <f>VLOOKUP('100+'!$A39, Data!$B$98:$J$121, 5, FALSE)</f>
        <v>1</v>
      </c>
      <c r="F39" s="78">
        <f>VLOOKUP('100+'!$A39, Data!$B$98:$J$121, 6, FALSE)</f>
        <v>0</v>
      </c>
      <c r="G39" s="78">
        <f>VLOOKUP('100+'!$A39, Data!$B$98:$J$121, 7, FALSE)</f>
        <v>0</v>
      </c>
      <c r="H39" s="78">
        <f>VLOOKUP('100+'!$A39, Data!$B$98:$J$121, 8, FALSE)</f>
        <v>8</v>
      </c>
      <c r="I39" s="78">
        <f>VLOOKUP('100+'!$A39, Data!$B$98:$J$121, 9, FALSE)</f>
        <v>0</v>
      </c>
      <c r="J39" s="79">
        <f t="shared" si="2"/>
        <v>21</v>
      </c>
      <c r="K39" s="80">
        <f t="shared" si="3"/>
        <v>52</v>
      </c>
      <c r="L39" s="75">
        <f t="shared" si="5"/>
        <v>0.40384615384615385</v>
      </c>
      <c r="M39" s="74">
        <f t="shared" si="4"/>
        <v>1</v>
      </c>
      <c r="N39" s="89" t="s">
        <v>8</v>
      </c>
      <c r="P39" s="16"/>
      <c r="Q39" s="16"/>
      <c r="R39" s="72"/>
      <c r="S39" s="72"/>
    </row>
    <row r="40" spans="1:19" ht="18" customHeight="1" x14ac:dyDescent="0.25">
      <c r="A40" s="73">
        <v>4</v>
      </c>
      <c r="B40" s="78">
        <f>VLOOKUP('100+'!$A40, Data!$B$98:$J$121, 2, FALSE)</f>
        <v>90</v>
      </c>
      <c r="C40" s="78">
        <f>VLOOKUP('100+'!$A40, Data!$B$98:$J$121, 3, FALSE)</f>
        <v>22</v>
      </c>
      <c r="D40" s="78">
        <f>VLOOKUP('100+'!$A40, Data!$B$98:$J$121, 4, FALSE)</f>
        <v>2</v>
      </c>
      <c r="E40" s="78">
        <f>VLOOKUP('100+'!$A40, Data!$B$98:$J$121, 5, FALSE)</f>
        <v>1</v>
      </c>
      <c r="F40" s="78">
        <f>VLOOKUP('100+'!$A40, Data!$B$98:$J$121, 6, FALSE)</f>
        <v>0</v>
      </c>
      <c r="G40" s="78">
        <f>VLOOKUP('100+'!$A40, Data!$B$98:$J$121, 7, FALSE)</f>
        <v>0</v>
      </c>
      <c r="H40" s="78">
        <f>VLOOKUP('100+'!$A40, Data!$B$98:$J$121, 8, FALSE)</f>
        <v>16</v>
      </c>
      <c r="I40" s="78">
        <f>VLOOKUP('100+'!$A40, Data!$B$98:$J$121, 9, FALSE)</f>
        <v>0</v>
      </c>
      <c r="J40" s="79">
        <f t="shared" si="2"/>
        <v>41</v>
      </c>
      <c r="K40" s="80">
        <f t="shared" si="3"/>
        <v>131</v>
      </c>
      <c r="L40" s="75">
        <f t="shared" si="5"/>
        <v>0.31297709923664124</v>
      </c>
      <c r="M40" s="74">
        <f t="shared" si="4"/>
        <v>7</v>
      </c>
      <c r="N40" s="89" t="s">
        <v>9</v>
      </c>
      <c r="P40" s="16"/>
      <c r="Q40" s="16"/>
      <c r="R40" s="72"/>
      <c r="S40" s="72"/>
    </row>
    <row r="41" spans="1:19" ht="18" customHeight="1" x14ac:dyDescent="0.25">
      <c r="A41" s="73">
        <v>5</v>
      </c>
      <c r="B41" s="78">
        <f>VLOOKUP('100+'!$A41, Data!$B$98:$J$121, 2, FALSE)</f>
        <v>181</v>
      </c>
      <c r="C41" s="78">
        <f>VLOOKUP('100+'!$A41, Data!$B$98:$J$121, 3, FALSE)</f>
        <v>27</v>
      </c>
      <c r="D41" s="78">
        <f>VLOOKUP('100+'!$A41, Data!$B$98:$J$121, 4, FALSE)</f>
        <v>3</v>
      </c>
      <c r="E41" s="78">
        <f>VLOOKUP('100+'!$A41, Data!$B$98:$J$121, 5, FALSE)</f>
        <v>7</v>
      </c>
      <c r="F41" s="78">
        <f>VLOOKUP('100+'!$A41, Data!$B$98:$J$121, 6, FALSE)</f>
        <v>0</v>
      </c>
      <c r="G41" s="78">
        <f>VLOOKUP('100+'!$A41, Data!$B$98:$J$121, 7, FALSE)</f>
        <v>0</v>
      </c>
      <c r="H41" s="78">
        <f>VLOOKUP('100+'!$A41, Data!$B$98:$J$121, 8, FALSE)</f>
        <v>42</v>
      </c>
      <c r="I41" s="78">
        <f>VLOOKUP('100+'!$A41, Data!$B$98:$J$121, 9, FALSE)</f>
        <v>0</v>
      </c>
      <c r="J41" s="79">
        <f t="shared" si="2"/>
        <v>79</v>
      </c>
      <c r="K41" s="80">
        <f t="shared" si="3"/>
        <v>260</v>
      </c>
      <c r="L41" s="75">
        <f t="shared" si="5"/>
        <v>0.30384615384615382</v>
      </c>
      <c r="M41" s="74">
        <f t="shared" si="4"/>
        <v>9</v>
      </c>
      <c r="N41" s="89" t="s">
        <v>10</v>
      </c>
      <c r="P41" s="16"/>
      <c r="Q41" s="16"/>
      <c r="R41" s="72"/>
      <c r="S41" s="72"/>
    </row>
    <row r="42" spans="1:19" ht="18" customHeight="1" x14ac:dyDescent="0.25">
      <c r="A42" s="73">
        <v>6</v>
      </c>
      <c r="B42" s="78">
        <f>VLOOKUP('100+'!$A42, Data!$B$98:$J$121, 2, FALSE)</f>
        <v>29</v>
      </c>
      <c r="C42" s="78">
        <f>VLOOKUP('100+'!$A42, Data!$B$98:$J$121, 3, FALSE)</f>
        <v>9</v>
      </c>
      <c r="D42" s="78">
        <f>VLOOKUP('100+'!$A42, Data!$B$98:$J$121, 4, FALSE)</f>
        <v>0</v>
      </c>
      <c r="E42" s="78">
        <f>VLOOKUP('100+'!$A42, Data!$B$98:$J$121, 5, FALSE)</f>
        <v>1</v>
      </c>
      <c r="F42" s="78">
        <f>VLOOKUP('100+'!$A42, Data!$B$98:$J$121, 6, FALSE)</f>
        <v>0</v>
      </c>
      <c r="G42" s="78">
        <f>VLOOKUP('100+'!$A42, Data!$B$98:$J$121, 7, FALSE)</f>
        <v>0</v>
      </c>
      <c r="H42" s="78">
        <f>VLOOKUP('100+'!$A42, Data!$B$98:$J$121, 8, FALSE)</f>
        <v>4</v>
      </c>
      <c r="I42" s="78">
        <f>VLOOKUP('100+'!$A42, Data!$B$98:$J$121, 9, FALSE)</f>
        <v>1</v>
      </c>
      <c r="J42" s="79">
        <f t="shared" si="2"/>
        <v>15</v>
      </c>
      <c r="K42" s="80">
        <f t="shared" si="3"/>
        <v>44</v>
      </c>
      <c r="L42" s="75">
        <f t="shared" si="5"/>
        <v>0.34090909090909088</v>
      </c>
      <c r="M42" s="74">
        <f t="shared" si="4"/>
        <v>4</v>
      </c>
      <c r="N42" s="89" t="s">
        <v>11</v>
      </c>
      <c r="P42" s="16"/>
      <c r="Q42" s="16"/>
      <c r="R42" s="72"/>
      <c r="S42" s="72"/>
    </row>
    <row r="43" spans="1:19" ht="18" customHeight="1" x14ac:dyDescent="0.25">
      <c r="A43" s="73">
        <v>7</v>
      </c>
      <c r="B43" s="78">
        <f>VLOOKUP('100+'!$A43, Data!$B$98:$J$121, 2, FALSE)</f>
        <v>28</v>
      </c>
      <c r="C43" s="78">
        <f>VLOOKUP('100+'!$A43, Data!$B$98:$J$121, 3, FALSE)</f>
        <v>16</v>
      </c>
      <c r="D43" s="78">
        <f>VLOOKUP('100+'!$A43, Data!$B$98:$J$121, 4, FALSE)</f>
        <v>1</v>
      </c>
      <c r="E43" s="78">
        <f>VLOOKUP('100+'!$A43, Data!$B$98:$J$121, 5, FALSE)</f>
        <v>0</v>
      </c>
      <c r="F43" s="78">
        <f>VLOOKUP('100+'!$A43, Data!$B$98:$J$121, 6, FALSE)</f>
        <v>0</v>
      </c>
      <c r="G43" s="78">
        <f>VLOOKUP('100+'!$A43, Data!$B$98:$J$121, 7, FALSE)</f>
        <v>0</v>
      </c>
      <c r="H43" s="78">
        <f>VLOOKUP('100+'!$A43, Data!$B$98:$J$121, 8, FALSE)</f>
        <v>0</v>
      </c>
      <c r="I43" s="78">
        <f>VLOOKUP('100+'!$A43, Data!$B$98:$J$121, 9, FALSE)</f>
        <v>0</v>
      </c>
      <c r="J43" s="79">
        <f t="shared" si="2"/>
        <v>17</v>
      </c>
      <c r="K43" s="80">
        <f t="shared" si="3"/>
        <v>45</v>
      </c>
      <c r="L43" s="75">
        <f t="shared" si="5"/>
        <v>0.37777777777777777</v>
      </c>
      <c r="M43" s="74">
        <f t="shared" si="4"/>
        <v>2</v>
      </c>
      <c r="N43" s="89" t="s">
        <v>12</v>
      </c>
      <c r="P43" s="16"/>
      <c r="Q43" s="16"/>
      <c r="R43" s="72"/>
      <c r="S43" s="72"/>
    </row>
    <row r="44" spans="1:19" ht="18" customHeight="1" x14ac:dyDescent="0.25">
      <c r="A44" s="73">
        <v>8</v>
      </c>
      <c r="B44" s="78">
        <f>VLOOKUP('100+'!$A44, Data!$B$98:$J$121, 2, FALSE)</f>
        <v>888</v>
      </c>
      <c r="C44" s="78">
        <f>VLOOKUP('100+'!$A44, Data!$B$98:$J$121, 3, FALSE)</f>
        <v>70</v>
      </c>
      <c r="D44" s="78">
        <f>VLOOKUP('100+'!$A44, Data!$B$98:$J$121, 4, FALSE)</f>
        <v>4</v>
      </c>
      <c r="E44" s="78">
        <f>VLOOKUP('100+'!$A44, Data!$B$98:$J$121, 5, FALSE)</f>
        <v>2</v>
      </c>
      <c r="F44" s="78">
        <f>VLOOKUP('100+'!$A44, Data!$B$98:$J$121, 6, FALSE)</f>
        <v>0</v>
      </c>
      <c r="G44" s="78">
        <f>VLOOKUP('100+'!$A44, Data!$B$98:$J$121, 7, FALSE)</f>
        <v>0</v>
      </c>
      <c r="H44" s="78">
        <f>VLOOKUP('100+'!$A44, Data!$B$98:$J$121, 8, FALSE)</f>
        <v>57</v>
      </c>
      <c r="I44" s="78">
        <f>VLOOKUP('100+'!$A44, Data!$B$98:$J$121, 9, FALSE)</f>
        <v>4</v>
      </c>
      <c r="J44" s="79">
        <f t="shared" si="2"/>
        <v>137</v>
      </c>
      <c r="K44" s="80">
        <f t="shared" si="3"/>
        <v>1025</v>
      </c>
      <c r="L44" s="75">
        <f t="shared" si="5"/>
        <v>0.13365853658536586</v>
      </c>
      <c r="M44" s="74">
        <f t="shared" si="4"/>
        <v>20</v>
      </c>
      <c r="N44" s="89" t="s">
        <v>13</v>
      </c>
      <c r="P44" s="16"/>
      <c r="Q44" s="16"/>
      <c r="R44" s="72"/>
      <c r="S44" s="72"/>
    </row>
    <row r="45" spans="1:19" ht="18" customHeight="1" x14ac:dyDescent="0.25">
      <c r="A45" s="73">
        <v>9</v>
      </c>
      <c r="B45" s="78">
        <f>VLOOKUP('100+'!$A45, Data!$B$98:$J$121, 2, FALSE)</f>
        <v>114</v>
      </c>
      <c r="C45" s="78">
        <f>VLOOKUP('100+'!$A45, Data!$B$98:$J$121, 3, FALSE)</f>
        <v>30</v>
      </c>
      <c r="D45" s="78">
        <f>VLOOKUP('100+'!$A45, Data!$B$98:$J$121, 4, FALSE)</f>
        <v>0</v>
      </c>
      <c r="E45" s="78">
        <f>VLOOKUP('100+'!$A45, Data!$B$98:$J$121, 5, FALSE)</f>
        <v>2</v>
      </c>
      <c r="F45" s="78">
        <f>VLOOKUP('100+'!$A45, Data!$B$98:$J$121, 6, FALSE)</f>
        <v>1</v>
      </c>
      <c r="G45" s="78">
        <f>VLOOKUP('100+'!$A45, Data!$B$98:$J$121, 7, FALSE)</f>
        <v>0</v>
      </c>
      <c r="H45" s="78">
        <f>VLOOKUP('100+'!$A45, Data!$B$98:$J$121, 8, FALSE)</f>
        <v>18</v>
      </c>
      <c r="I45" s="78">
        <f>VLOOKUP('100+'!$A45, Data!$B$98:$J$121, 9, FALSE)</f>
        <v>0</v>
      </c>
      <c r="J45" s="79">
        <f t="shared" si="2"/>
        <v>51</v>
      </c>
      <c r="K45" s="80">
        <f t="shared" si="3"/>
        <v>165</v>
      </c>
      <c r="L45" s="75">
        <f t="shared" si="5"/>
        <v>0.30909090909090908</v>
      </c>
      <c r="M45" s="74">
        <f t="shared" si="4"/>
        <v>8</v>
      </c>
      <c r="N45" s="89" t="s">
        <v>14</v>
      </c>
      <c r="P45" s="16"/>
      <c r="Q45" s="16"/>
      <c r="R45" s="72"/>
      <c r="S45" s="72"/>
    </row>
    <row r="46" spans="1:19" ht="18" customHeight="1" x14ac:dyDescent="0.25">
      <c r="A46" s="73">
        <v>10</v>
      </c>
      <c r="B46" s="78">
        <f>VLOOKUP('100+'!$A46, Data!$B$98:$J$121, 2, FALSE)</f>
        <v>127</v>
      </c>
      <c r="C46" s="78">
        <f>VLOOKUP('100+'!$A46, Data!$B$98:$J$121, 3, FALSE)</f>
        <v>46</v>
      </c>
      <c r="D46" s="78">
        <f>VLOOKUP('100+'!$A46, Data!$B$98:$J$121, 4, FALSE)</f>
        <v>2</v>
      </c>
      <c r="E46" s="78">
        <f>VLOOKUP('100+'!$A46, Data!$B$98:$J$121, 5, FALSE)</f>
        <v>3</v>
      </c>
      <c r="F46" s="78">
        <f>VLOOKUP('100+'!$A46, Data!$B$98:$J$121, 6, FALSE)</f>
        <v>0</v>
      </c>
      <c r="G46" s="78">
        <f>VLOOKUP('100+'!$A46, Data!$B$98:$J$121, 7, FALSE)</f>
        <v>0</v>
      </c>
      <c r="H46" s="78">
        <f>VLOOKUP('100+'!$A46, Data!$B$98:$J$121, 8, FALSE)</f>
        <v>6</v>
      </c>
      <c r="I46" s="78">
        <f>VLOOKUP('100+'!$A46, Data!$B$98:$J$121, 9, FALSE)</f>
        <v>2</v>
      </c>
      <c r="J46" s="79">
        <f t="shared" si="2"/>
        <v>59</v>
      </c>
      <c r="K46" s="80">
        <f t="shared" si="3"/>
        <v>186</v>
      </c>
      <c r="L46" s="75">
        <f t="shared" si="5"/>
        <v>0.31720430107526881</v>
      </c>
      <c r="M46" s="74">
        <f t="shared" si="4"/>
        <v>6</v>
      </c>
      <c r="N46" s="89" t="s">
        <v>15</v>
      </c>
      <c r="P46" s="16"/>
      <c r="Q46" s="16"/>
      <c r="R46" s="72"/>
      <c r="S46" s="72"/>
    </row>
    <row r="47" spans="1:19" ht="18" customHeight="1" x14ac:dyDescent="0.25">
      <c r="A47" s="73">
        <v>11</v>
      </c>
      <c r="B47" s="78">
        <f>VLOOKUP('100+'!$A47, Data!$B$98:$J$121, 2, FALSE)</f>
        <v>218</v>
      </c>
      <c r="C47" s="78">
        <f>VLOOKUP('100+'!$A47, Data!$B$98:$J$121, 3, FALSE)</f>
        <v>34</v>
      </c>
      <c r="D47" s="78">
        <f>VLOOKUP('100+'!$A47, Data!$B$98:$J$121, 4, FALSE)</f>
        <v>1</v>
      </c>
      <c r="E47" s="78">
        <f>VLOOKUP('100+'!$A47, Data!$B$98:$J$121, 5, FALSE)</f>
        <v>1</v>
      </c>
      <c r="F47" s="78">
        <f>VLOOKUP('100+'!$A47, Data!$B$98:$J$121, 6, FALSE)</f>
        <v>0</v>
      </c>
      <c r="G47" s="78">
        <f>VLOOKUP('100+'!$A47, Data!$B$98:$J$121, 7, FALSE)</f>
        <v>0</v>
      </c>
      <c r="H47" s="78">
        <f>VLOOKUP('100+'!$A47, Data!$B$98:$J$121, 8, FALSE)</f>
        <v>19</v>
      </c>
      <c r="I47" s="78">
        <f>VLOOKUP('100+'!$A47, Data!$B$98:$J$121, 9, FALSE)</f>
        <v>1</v>
      </c>
      <c r="J47" s="79">
        <f t="shared" si="2"/>
        <v>56</v>
      </c>
      <c r="K47" s="80">
        <f t="shared" si="3"/>
        <v>274</v>
      </c>
      <c r="L47" s="75">
        <f t="shared" si="5"/>
        <v>0.20437956204379562</v>
      </c>
      <c r="M47" s="74">
        <f t="shared" si="4"/>
        <v>14</v>
      </c>
      <c r="N47" s="89" t="s">
        <v>16</v>
      </c>
      <c r="P47" s="16"/>
      <c r="Q47" s="16"/>
      <c r="R47" s="72"/>
      <c r="S47" s="72"/>
    </row>
    <row r="48" spans="1:19" ht="18" customHeight="1" x14ac:dyDescent="0.25">
      <c r="A48" s="73">
        <v>12</v>
      </c>
      <c r="B48" s="78">
        <f>VLOOKUP('100+'!$A48, Data!$B$98:$J$121, 2, FALSE)</f>
        <v>1511</v>
      </c>
      <c r="C48" s="78">
        <f>VLOOKUP('100+'!$A48, Data!$B$98:$J$121, 3, FALSE)</f>
        <v>162</v>
      </c>
      <c r="D48" s="78">
        <f>VLOOKUP('100+'!$A48, Data!$B$98:$J$121, 4, FALSE)</f>
        <v>4</v>
      </c>
      <c r="E48" s="78">
        <f>VLOOKUP('100+'!$A48, Data!$B$98:$J$121, 5, FALSE)</f>
        <v>17</v>
      </c>
      <c r="F48" s="78">
        <f>VLOOKUP('100+'!$A48, Data!$B$98:$J$121, 6, FALSE)</f>
        <v>0</v>
      </c>
      <c r="G48" s="78">
        <f>VLOOKUP('100+'!$A48, Data!$B$98:$J$121, 7, FALSE)</f>
        <v>0</v>
      </c>
      <c r="H48" s="78">
        <f>VLOOKUP('100+'!$A48, Data!$B$98:$J$121, 8, FALSE)</f>
        <v>145</v>
      </c>
      <c r="I48" s="78">
        <f>VLOOKUP('100+'!$A48, Data!$B$98:$J$121, 9, FALSE)</f>
        <v>13</v>
      </c>
      <c r="J48" s="79">
        <f t="shared" si="2"/>
        <v>341</v>
      </c>
      <c r="K48" s="80">
        <f t="shared" si="3"/>
        <v>1852</v>
      </c>
      <c r="L48" s="75">
        <f t="shared" si="5"/>
        <v>0.18412526997840173</v>
      </c>
      <c r="M48" s="74">
        <f t="shared" si="4"/>
        <v>17</v>
      </c>
      <c r="N48" s="89" t="s">
        <v>17</v>
      </c>
      <c r="P48" s="16"/>
      <c r="Q48" s="16"/>
      <c r="R48" s="72"/>
      <c r="S48" s="72"/>
    </row>
    <row r="49" spans="1:19" ht="18" customHeight="1" x14ac:dyDescent="0.25">
      <c r="A49" s="73">
        <v>13</v>
      </c>
      <c r="B49" s="78">
        <f>VLOOKUP('100+'!$A49, Data!$B$98:$J$121, 2, FALSE)</f>
        <v>207</v>
      </c>
      <c r="C49" s="78">
        <f>VLOOKUP('100+'!$A49, Data!$B$98:$J$121, 3, FALSE)</f>
        <v>59</v>
      </c>
      <c r="D49" s="78">
        <f>VLOOKUP('100+'!$A49, Data!$B$98:$J$121, 4, FALSE)</f>
        <v>5</v>
      </c>
      <c r="E49" s="78">
        <f>VLOOKUP('100+'!$A49, Data!$B$98:$J$121, 5, FALSE)</f>
        <v>5</v>
      </c>
      <c r="F49" s="78">
        <f>VLOOKUP('100+'!$A49, Data!$B$98:$J$121, 6, FALSE)</f>
        <v>0</v>
      </c>
      <c r="G49" s="78">
        <f>VLOOKUP('100+'!$A49, Data!$B$98:$J$121, 7, FALSE)</f>
        <v>0</v>
      </c>
      <c r="H49" s="78">
        <f>VLOOKUP('100+'!$A49, Data!$B$98:$J$121, 8, FALSE)</f>
        <v>26</v>
      </c>
      <c r="I49" s="78">
        <f>VLOOKUP('100+'!$A49, Data!$B$98:$J$121, 9, FALSE)</f>
        <v>2</v>
      </c>
      <c r="J49" s="79">
        <f t="shared" si="2"/>
        <v>97</v>
      </c>
      <c r="K49" s="80">
        <f t="shared" si="3"/>
        <v>304</v>
      </c>
      <c r="L49" s="75">
        <f t="shared" si="5"/>
        <v>0.31907894736842107</v>
      </c>
      <c r="M49" s="74">
        <f t="shared" si="4"/>
        <v>5</v>
      </c>
      <c r="N49" s="89" t="s">
        <v>18</v>
      </c>
      <c r="P49" s="16"/>
      <c r="Q49" s="16"/>
      <c r="R49" s="72"/>
      <c r="S49" s="72"/>
    </row>
    <row r="50" spans="1:19" ht="18" customHeight="1" x14ac:dyDescent="0.25">
      <c r="A50" s="73">
        <v>14</v>
      </c>
      <c r="B50" s="78">
        <f>VLOOKUP('100+'!$A50, Data!$B$98:$J$121, 2, FALSE)</f>
        <v>573</v>
      </c>
      <c r="C50" s="78">
        <f>VLOOKUP('100+'!$A50, Data!$B$98:$J$121, 3, FALSE)</f>
        <v>40</v>
      </c>
      <c r="D50" s="78">
        <f>VLOOKUP('100+'!$A50, Data!$B$98:$J$121, 4, FALSE)</f>
        <v>0</v>
      </c>
      <c r="E50" s="78">
        <f>VLOOKUP('100+'!$A50, Data!$B$98:$J$121, 5, FALSE)</f>
        <v>5</v>
      </c>
      <c r="F50" s="78">
        <f>VLOOKUP('100+'!$A50, Data!$B$98:$J$121, 6, FALSE)</f>
        <v>0</v>
      </c>
      <c r="G50" s="78">
        <f>VLOOKUP('100+'!$A50, Data!$B$98:$J$121, 7, FALSE)</f>
        <v>0</v>
      </c>
      <c r="H50" s="78">
        <f>VLOOKUP('100+'!$A50, Data!$B$98:$J$121, 8, FALSE)</f>
        <v>28</v>
      </c>
      <c r="I50" s="78">
        <f>VLOOKUP('100+'!$A50, Data!$B$98:$J$121, 9, FALSE)</f>
        <v>1</v>
      </c>
      <c r="J50" s="79">
        <f t="shared" si="2"/>
        <v>74</v>
      </c>
      <c r="K50" s="80">
        <f t="shared" si="3"/>
        <v>647</v>
      </c>
      <c r="L50" s="75">
        <f t="shared" si="5"/>
        <v>0.11437403400309119</v>
      </c>
      <c r="M50" s="74">
        <f t="shared" si="4"/>
        <v>22</v>
      </c>
      <c r="N50" s="89" t="s">
        <v>19</v>
      </c>
      <c r="P50" s="16"/>
      <c r="Q50" s="16"/>
      <c r="R50" s="72"/>
      <c r="S50" s="72"/>
    </row>
    <row r="51" spans="1:19" ht="18" customHeight="1" x14ac:dyDescent="0.25">
      <c r="A51" s="73">
        <v>15</v>
      </c>
      <c r="B51" s="78">
        <f>VLOOKUP('100+'!$A51, Data!$B$98:$J$121, 2, FALSE)</f>
        <v>960</v>
      </c>
      <c r="C51" s="78">
        <f>VLOOKUP('100+'!$A51, Data!$B$98:$J$121, 3, FALSE)</f>
        <v>43</v>
      </c>
      <c r="D51" s="78">
        <f>VLOOKUP('100+'!$A51, Data!$B$98:$J$121, 4, FALSE)</f>
        <v>3</v>
      </c>
      <c r="E51" s="78">
        <f>VLOOKUP('100+'!$A51, Data!$B$98:$J$121, 5, FALSE)</f>
        <v>5</v>
      </c>
      <c r="F51" s="78">
        <f>VLOOKUP('100+'!$A51, Data!$B$98:$J$121, 6, FALSE)</f>
        <v>0</v>
      </c>
      <c r="G51" s="78">
        <f>VLOOKUP('100+'!$A51, Data!$B$98:$J$121, 7, FALSE)</f>
        <v>0</v>
      </c>
      <c r="H51" s="78">
        <f>VLOOKUP('100+'!$A51, Data!$B$98:$J$121, 8, FALSE)</f>
        <v>40</v>
      </c>
      <c r="I51" s="78">
        <f>VLOOKUP('100+'!$A51, Data!$B$98:$J$121, 9, FALSE)</f>
        <v>2</v>
      </c>
      <c r="J51" s="79">
        <f t="shared" si="2"/>
        <v>93</v>
      </c>
      <c r="K51" s="80">
        <f t="shared" si="3"/>
        <v>1053</v>
      </c>
      <c r="L51" s="75">
        <f t="shared" si="5"/>
        <v>8.8319088319088315E-2</v>
      </c>
      <c r="M51" s="74">
        <f t="shared" si="4"/>
        <v>24</v>
      </c>
      <c r="N51" s="89" t="s">
        <v>20</v>
      </c>
      <c r="P51" s="16"/>
      <c r="Q51" s="16"/>
      <c r="R51" s="72"/>
      <c r="S51" s="72"/>
    </row>
    <row r="52" spans="1:19" ht="18" customHeight="1" x14ac:dyDescent="0.25">
      <c r="A52" s="73">
        <v>16</v>
      </c>
      <c r="B52" s="78">
        <f>VLOOKUP('100+'!$A52, Data!$B$98:$J$121, 2, FALSE)</f>
        <v>181</v>
      </c>
      <c r="C52" s="78">
        <f>VLOOKUP('100+'!$A52, Data!$B$98:$J$121, 3, FALSE)</f>
        <v>17</v>
      </c>
      <c r="D52" s="78">
        <f>VLOOKUP('100+'!$A52, Data!$B$98:$J$121, 4, FALSE)</f>
        <v>1</v>
      </c>
      <c r="E52" s="78">
        <f>VLOOKUP('100+'!$A52, Data!$B$98:$J$121, 5, FALSE)</f>
        <v>1</v>
      </c>
      <c r="F52" s="78">
        <f>VLOOKUP('100+'!$A52, Data!$B$98:$J$121, 6, FALSE)</f>
        <v>0</v>
      </c>
      <c r="G52" s="78">
        <f>VLOOKUP('100+'!$A52, Data!$B$98:$J$121, 7, FALSE)</f>
        <v>0</v>
      </c>
      <c r="H52" s="78">
        <f>VLOOKUP('100+'!$A52, Data!$B$98:$J$121, 8, FALSE)</f>
        <v>13</v>
      </c>
      <c r="I52" s="78">
        <f>VLOOKUP('100+'!$A52, Data!$B$98:$J$121, 9, FALSE)</f>
        <v>1</v>
      </c>
      <c r="J52" s="79">
        <f t="shared" si="2"/>
        <v>33</v>
      </c>
      <c r="K52" s="80">
        <f t="shared" si="3"/>
        <v>214</v>
      </c>
      <c r="L52" s="75">
        <f t="shared" si="5"/>
        <v>0.1542056074766355</v>
      </c>
      <c r="M52" s="74">
        <f t="shared" si="4"/>
        <v>19</v>
      </c>
      <c r="N52" s="89" t="s">
        <v>21</v>
      </c>
      <c r="P52" s="16"/>
      <c r="Q52" s="16"/>
      <c r="R52" s="72"/>
      <c r="S52" s="72"/>
    </row>
    <row r="53" spans="1:19" ht="18" customHeight="1" x14ac:dyDescent="0.25">
      <c r="A53" s="73">
        <v>17</v>
      </c>
      <c r="B53" s="78">
        <f>VLOOKUP('100+'!$A53, Data!$B$98:$J$121, 2, FALSE)</f>
        <v>243</v>
      </c>
      <c r="C53" s="78">
        <f>VLOOKUP('100+'!$A53, Data!$B$98:$J$121, 3, FALSE)</f>
        <v>45</v>
      </c>
      <c r="D53" s="78">
        <f>VLOOKUP('100+'!$A53, Data!$B$98:$J$121, 4, FALSE)</f>
        <v>1</v>
      </c>
      <c r="E53" s="78">
        <f>VLOOKUP('100+'!$A53, Data!$B$98:$J$121, 5, FALSE)</f>
        <v>3</v>
      </c>
      <c r="F53" s="78">
        <f>VLOOKUP('100+'!$A53, Data!$B$98:$J$121, 6, FALSE)</f>
        <v>0</v>
      </c>
      <c r="G53" s="78">
        <f>VLOOKUP('100+'!$A53, Data!$B$98:$J$121, 7, FALSE)</f>
        <v>0</v>
      </c>
      <c r="H53" s="78">
        <f>VLOOKUP('100+'!$A53, Data!$B$98:$J$121, 8, FALSE)</f>
        <v>18</v>
      </c>
      <c r="I53" s="78">
        <f>VLOOKUP('100+'!$A53, Data!$B$98:$J$121, 9, FALSE)</f>
        <v>1</v>
      </c>
      <c r="J53" s="79">
        <f t="shared" si="2"/>
        <v>68</v>
      </c>
      <c r="K53" s="80">
        <f t="shared" si="3"/>
        <v>311</v>
      </c>
      <c r="L53" s="75">
        <f t="shared" si="5"/>
        <v>0.21864951768488747</v>
      </c>
      <c r="M53" s="74">
        <f t="shared" si="4"/>
        <v>13</v>
      </c>
      <c r="N53" s="89" t="s">
        <v>22</v>
      </c>
      <c r="P53" s="16"/>
      <c r="Q53" s="16"/>
      <c r="R53" s="72"/>
      <c r="S53" s="72"/>
    </row>
    <row r="54" spans="1:19" ht="18" customHeight="1" x14ac:dyDescent="0.25">
      <c r="A54" s="73">
        <v>18</v>
      </c>
      <c r="B54" s="78">
        <f>VLOOKUP('100+'!$A54, Data!$B$98:$J$121, 2, FALSE)</f>
        <v>344</v>
      </c>
      <c r="C54" s="78">
        <f>VLOOKUP('100+'!$A54, Data!$B$98:$J$121, 3, FALSE)</f>
        <v>41</v>
      </c>
      <c r="D54" s="78">
        <f>VLOOKUP('100+'!$A54, Data!$B$98:$J$121, 4, FALSE)</f>
        <v>3</v>
      </c>
      <c r="E54" s="78">
        <f>VLOOKUP('100+'!$A54, Data!$B$98:$J$121, 5, FALSE)</f>
        <v>4</v>
      </c>
      <c r="F54" s="78">
        <f>VLOOKUP('100+'!$A54, Data!$B$98:$J$121, 6, FALSE)</f>
        <v>0</v>
      </c>
      <c r="G54" s="78">
        <f>VLOOKUP('100+'!$A54, Data!$B$98:$J$121, 7, FALSE)</f>
        <v>0</v>
      </c>
      <c r="H54" s="78">
        <f>VLOOKUP('100+'!$A54, Data!$B$98:$J$121, 8, FALSE)</f>
        <v>20</v>
      </c>
      <c r="I54" s="78">
        <f>VLOOKUP('100+'!$A54, Data!$B$98:$J$121, 9, FALSE)</f>
        <v>0</v>
      </c>
      <c r="J54" s="79">
        <f t="shared" si="2"/>
        <v>68</v>
      </c>
      <c r="K54" s="80">
        <f t="shared" si="3"/>
        <v>412</v>
      </c>
      <c r="L54" s="75">
        <f t="shared" si="5"/>
        <v>0.1650485436893204</v>
      </c>
      <c r="M54" s="74">
        <f t="shared" si="4"/>
        <v>18</v>
      </c>
      <c r="N54" s="89" t="s">
        <v>23</v>
      </c>
      <c r="P54" s="16"/>
      <c r="Q54" s="16"/>
      <c r="R54" s="72"/>
      <c r="S54" s="72"/>
    </row>
    <row r="55" spans="1:19" ht="18" customHeight="1" x14ac:dyDescent="0.25">
      <c r="A55" s="73">
        <v>19</v>
      </c>
      <c r="B55" s="78">
        <f>VLOOKUP('100+'!$A55, Data!$B$98:$J$121, 2, FALSE)</f>
        <v>50</v>
      </c>
      <c r="C55" s="78">
        <f>VLOOKUP('100+'!$A55, Data!$B$98:$J$121, 3, FALSE)</f>
        <v>19</v>
      </c>
      <c r="D55" s="78">
        <f>VLOOKUP('100+'!$A55, Data!$B$98:$J$121, 4, FALSE)</f>
        <v>0</v>
      </c>
      <c r="E55" s="78">
        <f>VLOOKUP('100+'!$A55, Data!$B$98:$J$121, 5, FALSE)</f>
        <v>0</v>
      </c>
      <c r="F55" s="78">
        <f>VLOOKUP('100+'!$A55, Data!$B$98:$J$121, 6, FALSE)</f>
        <v>0</v>
      </c>
      <c r="G55" s="78">
        <f>VLOOKUP('100+'!$A55, Data!$B$98:$J$121, 7, FALSE)</f>
        <v>0</v>
      </c>
      <c r="H55" s="78">
        <f>VLOOKUP('100+'!$A55, Data!$B$98:$J$121, 8, FALSE)</f>
        <v>7</v>
      </c>
      <c r="I55" s="78">
        <f>VLOOKUP('100+'!$A55, Data!$B$98:$J$121, 9, FALSE)</f>
        <v>0</v>
      </c>
      <c r="J55" s="79">
        <f t="shared" si="2"/>
        <v>26</v>
      </c>
      <c r="K55" s="80">
        <f t="shared" si="3"/>
        <v>76</v>
      </c>
      <c r="L55" s="75">
        <f t="shared" si="5"/>
        <v>0.34210526315789475</v>
      </c>
      <c r="M55" s="74">
        <f t="shared" si="4"/>
        <v>3</v>
      </c>
      <c r="N55" s="89" t="s">
        <v>24</v>
      </c>
      <c r="P55" s="16"/>
      <c r="Q55" s="16"/>
      <c r="R55" s="72"/>
      <c r="S55" s="72"/>
    </row>
    <row r="56" spans="1:19" ht="18" customHeight="1" x14ac:dyDescent="0.25">
      <c r="A56" s="73">
        <v>20</v>
      </c>
      <c r="B56" s="78">
        <f>VLOOKUP('100+'!$A56, Data!$B$98:$J$121, 2, FALSE)</f>
        <v>208</v>
      </c>
      <c r="C56" s="78">
        <f>VLOOKUP('100+'!$A56, Data!$B$98:$J$121, 3, FALSE)</f>
        <v>33</v>
      </c>
      <c r="D56" s="78">
        <f>VLOOKUP('100+'!$A56, Data!$B$98:$J$121, 4, FALSE)</f>
        <v>2</v>
      </c>
      <c r="E56" s="78">
        <f>VLOOKUP('100+'!$A56, Data!$B$98:$J$121, 5, FALSE)</f>
        <v>1</v>
      </c>
      <c r="F56" s="78">
        <f>VLOOKUP('100+'!$A56, Data!$B$98:$J$121, 6, FALSE)</f>
        <v>0</v>
      </c>
      <c r="G56" s="78">
        <f>VLOOKUP('100+'!$A56, Data!$B$98:$J$121, 7, FALSE)</f>
        <v>0</v>
      </c>
      <c r="H56" s="78">
        <f>VLOOKUP('100+'!$A56, Data!$B$98:$J$121, 8, FALSE)</f>
        <v>14</v>
      </c>
      <c r="I56" s="78">
        <f>VLOOKUP('100+'!$A56, Data!$B$98:$J$121, 9, FALSE)</f>
        <v>0</v>
      </c>
      <c r="J56" s="79">
        <f t="shared" si="2"/>
        <v>50</v>
      </c>
      <c r="K56" s="80">
        <f t="shared" si="3"/>
        <v>258</v>
      </c>
      <c r="L56" s="75">
        <f t="shared" si="5"/>
        <v>0.19379844961240311</v>
      </c>
      <c r="M56" s="74">
        <f t="shared" si="4"/>
        <v>15</v>
      </c>
      <c r="N56" s="89" t="s">
        <v>25</v>
      </c>
      <c r="P56" s="16"/>
      <c r="Q56" s="16"/>
      <c r="R56" s="72"/>
      <c r="S56" s="72"/>
    </row>
    <row r="57" spans="1:19" ht="18" customHeight="1" x14ac:dyDescent="0.25">
      <c r="A57" s="73">
        <v>21</v>
      </c>
      <c r="B57" s="78">
        <f>VLOOKUP('100+'!$A57, Data!$B$98:$J$121, 2, FALSE)</f>
        <v>757</v>
      </c>
      <c r="C57" s="78">
        <f>VLOOKUP('100+'!$A57, Data!$B$98:$J$121, 3, FALSE)</f>
        <v>54</v>
      </c>
      <c r="D57" s="78">
        <f>VLOOKUP('100+'!$A57, Data!$B$98:$J$121, 4, FALSE)</f>
        <v>4</v>
      </c>
      <c r="E57" s="78">
        <f>VLOOKUP('100+'!$A57, Data!$B$98:$J$121, 5, FALSE)</f>
        <v>5</v>
      </c>
      <c r="F57" s="78">
        <f>VLOOKUP('100+'!$A57, Data!$B$98:$J$121, 6, FALSE)</f>
        <v>0</v>
      </c>
      <c r="G57" s="78">
        <f>VLOOKUP('100+'!$A57, Data!$B$98:$J$121, 7, FALSE)</f>
        <v>0</v>
      </c>
      <c r="H57" s="78">
        <f>VLOOKUP('100+'!$A57, Data!$B$98:$J$121, 8, FALSE)</f>
        <v>43</v>
      </c>
      <c r="I57" s="78">
        <f>VLOOKUP('100+'!$A57, Data!$B$98:$J$121, 9, FALSE)</f>
        <v>0</v>
      </c>
      <c r="J57" s="79">
        <f t="shared" si="2"/>
        <v>106</v>
      </c>
      <c r="K57" s="80">
        <f t="shared" si="3"/>
        <v>863</v>
      </c>
      <c r="L57" s="75">
        <f t="shared" si="5"/>
        <v>0.12282734646581692</v>
      </c>
      <c r="M57" s="74">
        <f t="shared" si="4"/>
        <v>21</v>
      </c>
      <c r="N57" s="89" t="s">
        <v>26</v>
      </c>
      <c r="P57" s="16"/>
      <c r="Q57" s="16"/>
      <c r="R57" s="72"/>
      <c r="S57" s="72"/>
    </row>
    <row r="58" spans="1:19" ht="18" customHeight="1" x14ac:dyDescent="0.25">
      <c r="A58" s="73">
        <v>22</v>
      </c>
      <c r="B58" s="78">
        <f>VLOOKUP('100+'!$A58, Data!$B$98:$J$121, 2, FALSE)</f>
        <v>1018</v>
      </c>
      <c r="C58" s="78">
        <f>VLOOKUP('100+'!$A58, Data!$B$98:$J$121, 3, FALSE)</f>
        <v>102</v>
      </c>
      <c r="D58" s="78">
        <f>VLOOKUP('100+'!$A58, Data!$B$98:$J$121, 4, FALSE)</f>
        <v>7</v>
      </c>
      <c r="E58" s="78">
        <f>VLOOKUP('100+'!$A58, Data!$B$98:$J$121, 5, FALSE)</f>
        <v>8</v>
      </c>
      <c r="F58" s="78">
        <f>VLOOKUP('100+'!$A58, Data!$B$98:$J$121, 6, FALSE)</f>
        <v>0</v>
      </c>
      <c r="G58" s="78">
        <f>VLOOKUP('100+'!$A58, Data!$B$98:$J$121, 7, FALSE)</f>
        <v>0</v>
      </c>
      <c r="H58" s="78">
        <f>VLOOKUP('100+'!$A58, Data!$B$98:$J$121, 8, FALSE)</f>
        <v>113</v>
      </c>
      <c r="I58" s="78">
        <f>VLOOKUP('100+'!$A58, Data!$B$98:$J$121, 9, FALSE)</f>
        <v>6</v>
      </c>
      <c r="J58" s="79">
        <f t="shared" si="2"/>
        <v>236</v>
      </c>
      <c r="K58" s="80">
        <f t="shared" si="3"/>
        <v>1254</v>
      </c>
      <c r="L58" s="75">
        <f t="shared" si="5"/>
        <v>0.18819776714513556</v>
      </c>
      <c r="M58" s="74">
        <f t="shared" si="4"/>
        <v>16</v>
      </c>
      <c r="N58" s="89" t="s">
        <v>27</v>
      </c>
      <c r="P58" s="16"/>
      <c r="Q58" s="16"/>
      <c r="R58" s="72"/>
      <c r="S58" s="72"/>
    </row>
    <row r="59" spans="1:19" ht="18" customHeight="1" x14ac:dyDescent="0.25">
      <c r="A59" s="73">
        <v>23</v>
      </c>
      <c r="B59" s="78">
        <f>VLOOKUP('100+'!$A59, Data!$B$98:$J$121, 2, FALSE)</f>
        <v>1216</v>
      </c>
      <c r="C59" s="78">
        <f>VLOOKUP('100+'!$A59, Data!$B$98:$J$121, 3, FALSE)</f>
        <v>151</v>
      </c>
      <c r="D59" s="78">
        <f>VLOOKUP('100+'!$A59, Data!$B$98:$J$121, 4, FALSE)</f>
        <v>7</v>
      </c>
      <c r="E59" s="78">
        <f>VLOOKUP('100+'!$A59, Data!$B$98:$J$121, 5, FALSE)</f>
        <v>39</v>
      </c>
      <c r="F59" s="78">
        <f>VLOOKUP('100+'!$A59, Data!$B$98:$J$121, 6, FALSE)</f>
        <v>1</v>
      </c>
      <c r="G59" s="78">
        <f>VLOOKUP('100+'!$A59, Data!$B$98:$J$121, 7, FALSE)</f>
        <v>0</v>
      </c>
      <c r="H59" s="78">
        <f>VLOOKUP('100+'!$A59, Data!$B$98:$J$121, 8, FALSE)</f>
        <v>209</v>
      </c>
      <c r="I59" s="78">
        <f>VLOOKUP('100+'!$A59, Data!$B$98:$J$121, 9, FALSE)</f>
        <v>12</v>
      </c>
      <c r="J59" s="79">
        <f t="shared" si="2"/>
        <v>419</v>
      </c>
      <c r="K59" s="80">
        <f t="shared" si="3"/>
        <v>1635</v>
      </c>
      <c r="L59" s="75">
        <f t="shared" si="5"/>
        <v>0.25626911314984707</v>
      </c>
      <c r="M59" s="74">
        <f t="shared" si="4"/>
        <v>11</v>
      </c>
      <c r="N59" s="89" t="s">
        <v>28</v>
      </c>
      <c r="P59" s="16"/>
      <c r="Q59" s="16"/>
      <c r="R59" s="72"/>
      <c r="S59" s="72"/>
    </row>
    <row r="60" spans="1:19" ht="18" customHeight="1" x14ac:dyDescent="0.25">
      <c r="A60" s="73">
        <v>24</v>
      </c>
      <c r="B60" s="78">
        <f>VLOOKUP('100+'!$A60, Data!$B$98:$J$121, 2, FALSE)</f>
        <v>547</v>
      </c>
      <c r="C60" s="78">
        <f>VLOOKUP('100+'!$A60, Data!$B$98:$J$121, 3, FALSE)</f>
        <v>31</v>
      </c>
      <c r="D60" s="78">
        <f>VLOOKUP('100+'!$A60, Data!$B$98:$J$121, 4, FALSE)</f>
        <v>1</v>
      </c>
      <c r="E60" s="78">
        <f>VLOOKUP('100+'!$A60, Data!$B$98:$J$121, 5, FALSE)</f>
        <v>5</v>
      </c>
      <c r="F60" s="78">
        <f>VLOOKUP('100+'!$A60, Data!$B$98:$J$121, 6, FALSE)</f>
        <v>0</v>
      </c>
      <c r="G60" s="78">
        <f>VLOOKUP('100+'!$A60, Data!$B$98:$J$121, 7, FALSE)</f>
        <v>0</v>
      </c>
      <c r="H60" s="78">
        <f>VLOOKUP('100+'!$A60, Data!$B$98:$J$121, 8, FALSE)</f>
        <v>18</v>
      </c>
      <c r="I60" s="78">
        <f>VLOOKUP('100+'!$A60, Data!$B$98:$J$121, 9, FALSE)</f>
        <v>0</v>
      </c>
      <c r="J60" s="79">
        <f t="shared" si="2"/>
        <v>55</v>
      </c>
      <c r="K60" s="80">
        <f t="shared" si="3"/>
        <v>602</v>
      </c>
      <c r="L60" s="75">
        <f>J60/K60</f>
        <v>9.1362126245847178E-2</v>
      </c>
      <c r="M60" s="74">
        <f t="shared" si="4"/>
        <v>23</v>
      </c>
      <c r="N60" s="81" t="s">
        <v>29</v>
      </c>
      <c r="P60" s="16"/>
      <c r="Q60" s="16"/>
      <c r="R60" s="72"/>
      <c r="S60" s="72"/>
    </row>
    <row r="61" spans="1:19" ht="18" customHeight="1" x14ac:dyDescent="0.25">
      <c r="A61" s="76" t="s">
        <v>38</v>
      </c>
      <c r="B61" s="90">
        <f t="shared" ref="B61:I61" si="6">SUM(B37:B60)</f>
        <v>9816</v>
      </c>
      <c r="C61" s="90">
        <f t="shared" si="6"/>
        <v>1118</v>
      </c>
      <c r="D61" s="90">
        <f t="shared" si="6"/>
        <v>57</v>
      </c>
      <c r="E61" s="90">
        <f t="shared" si="6"/>
        <v>122</v>
      </c>
      <c r="F61" s="90">
        <f t="shared" si="6"/>
        <v>2</v>
      </c>
      <c r="G61" s="90">
        <f t="shared" si="6"/>
        <v>0</v>
      </c>
      <c r="H61" s="90">
        <f t="shared" si="6"/>
        <v>903</v>
      </c>
      <c r="I61" s="90">
        <f t="shared" si="6"/>
        <v>48</v>
      </c>
      <c r="J61" s="91">
        <f t="shared" si="2"/>
        <v>2250</v>
      </c>
      <c r="K61" s="92">
        <f t="shared" si="3"/>
        <v>12066</v>
      </c>
      <c r="L61" s="93">
        <f>J61/K61</f>
        <v>0.18647439085032322</v>
      </c>
      <c r="M61" s="76"/>
      <c r="N61" s="84" t="s">
        <v>38</v>
      </c>
      <c r="P61" s="16"/>
      <c r="Q61" s="16"/>
      <c r="R61" s="72"/>
      <c r="S61" s="72"/>
    </row>
    <row r="62" spans="1:19" ht="18" customHeight="1" x14ac:dyDescent="0.25">
      <c r="P62" s="16"/>
      <c r="Q62" s="16"/>
      <c r="R62" s="16"/>
      <c r="S62" s="16"/>
    </row>
    <row r="63" spans="1:19" ht="18" customHeight="1" x14ac:dyDescent="0.25">
      <c r="J63" s="7" t="s">
        <v>45</v>
      </c>
      <c r="K63" s="8">
        <f>SUM(C61:I61)</f>
        <v>2250</v>
      </c>
    </row>
    <row r="64" spans="1:19" ht="18" customHeight="1" x14ac:dyDescent="0.25">
      <c r="I64" s="2"/>
      <c r="J64" s="7" t="s">
        <v>43</v>
      </c>
      <c r="K64" s="82">
        <f>K63/K61</f>
        <v>0.18647439085032322</v>
      </c>
    </row>
    <row r="65" spans="3:10" ht="18" customHeight="1" x14ac:dyDescent="0.25">
      <c r="J65" s="6"/>
    </row>
    <row r="66" spans="3:10" ht="18" customHeight="1" x14ac:dyDescent="0.25">
      <c r="I66" s="6"/>
      <c r="J66" s="6"/>
    </row>
    <row r="67" spans="3:10" ht="18" customHeight="1" x14ac:dyDescent="0.25">
      <c r="I67" s="6"/>
      <c r="J67" s="6"/>
    </row>
    <row r="68" spans="3:10" ht="18" customHeight="1" x14ac:dyDescent="0.25">
      <c r="C68" s="21"/>
      <c r="I68" s="6"/>
      <c r="J68" s="6"/>
    </row>
    <row r="69" spans="3:10" ht="18" customHeight="1" x14ac:dyDescent="0.25">
      <c r="I69" s="6"/>
      <c r="J69" s="6"/>
    </row>
    <row r="70" spans="3:10" ht="18" customHeight="1" x14ac:dyDescent="0.25">
      <c r="C70" s="21"/>
      <c r="I70" s="6"/>
      <c r="J70" s="6"/>
    </row>
    <row r="71" spans="3:10" ht="18" customHeight="1" x14ac:dyDescent="0.25">
      <c r="I71" s="6"/>
      <c r="J71" s="6"/>
    </row>
    <row r="72" spans="3:10" x14ac:dyDescent="0.25">
      <c r="C72" s="21"/>
      <c r="I72" s="6"/>
      <c r="J72" s="6"/>
    </row>
    <row r="73" spans="3:10" x14ac:dyDescent="0.25">
      <c r="C73" s="21"/>
      <c r="I73" s="6"/>
      <c r="J73" s="6"/>
    </row>
    <row r="74" spans="3:10" x14ac:dyDescent="0.25">
      <c r="C74" s="21"/>
      <c r="I74" s="6"/>
      <c r="J74" s="6"/>
    </row>
    <row r="75" spans="3:10" x14ac:dyDescent="0.25">
      <c r="I75" s="6"/>
      <c r="J75" s="6"/>
    </row>
    <row r="76" spans="3:10" x14ac:dyDescent="0.25">
      <c r="I76" s="6"/>
      <c r="J76" s="6"/>
    </row>
    <row r="77" spans="3:10" x14ac:dyDescent="0.25">
      <c r="C77" s="21"/>
      <c r="I77" s="6"/>
      <c r="J77" s="6"/>
    </row>
    <row r="78" spans="3:10" x14ac:dyDescent="0.25">
      <c r="C78" s="21"/>
      <c r="I78" s="6"/>
      <c r="J78" s="6"/>
    </row>
    <row r="79" spans="3:10" x14ac:dyDescent="0.25">
      <c r="C79" s="21"/>
      <c r="I79" s="6"/>
      <c r="J79" s="6"/>
    </row>
    <row r="80" spans="3:10" x14ac:dyDescent="0.25">
      <c r="I80" s="6"/>
      <c r="J80" s="6"/>
    </row>
    <row r="81" spans="3:10" x14ac:dyDescent="0.25">
      <c r="C81" s="21"/>
      <c r="I81" s="6"/>
      <c r="J81" s="6"/>
    </row>
    <row r="82" spans="3:10" x14ac:dyDescent="0.25">
      <c r="C82" s="21"/>
      <c r="I82" s="6"/>
      <c r="J82" s="6"/>
    </row>
    <row r="83" spans="3:10" x14ac:dyDescent="0.25">
      <c r="C83" s="21"/>
      <c r="I83" s="6"/>
      <c r="J83" s="6"/>
    </row>
    <row r="84" spans="3:10" x14ac:dyDescent="0.25">
      <c r="C84" s="21"/>
      <c r="I84" s="6"/>
      <c r="J84" s="6"/>
    </row>
    <row r="85" spans="3:10" x14ac:dyDescent="0.25">
      <c r="I85" s="6"/>
      <c r="J85" s="6"/>
    </row>
    <row r="86" spans="3:10" x14ac:dyDescent="0.25">
      <c r="C86" s="21"/>
      <c r="I86" s="6"/>
      <c r="J86" s="6"/>
    </row>
    <row r="87" spans="3:10" x14ac:dyDescent="0.25">
      <c r="I87" s="6"/>
      <c r="J87" s="6"/>
    </row>
    <row r="88" spans="3:10" x14ac:dyDescent="0.25">
      <c r="C88" s="21"/>
      <c r="I88" s="6"/>
      <c r="J88" s="6"/>
    </row>
    <row r="89" spans="3:10" x14ac:dyDescent="0.25">
      <c r="I89" s="6"/>
      <c r="J89" s="6"/>
    </row>
    <row r="90" spans="3:10" x14ac:dyDescent="0.25">
      <c r="C90" s="21"/>
      <c r="I90" s="6"/>
      <c r="J90" s="6"/>
    </row>
    <row r="91" spans="3:10" x14ac:dyDescent="0.25">
      <c r="C91" s="21"/>
      <c r="I91" s="6"/>
      <c r="J91" s="6"/>
    </row>
    <row r="92" spans="3:10" x14ac:dyDescent="0.25">
      <c r="C92" s="21"/>
      <c r="I92" s="6"/>
      <c r="J92" s="6"/>
    </row>
    <row r="93" spans="3:10" x14ac:dyDescent="0.25">
      <c r="C93" s="21"/>
      <c r="I93" s="6"/>
      <c r="J93" s="6"/>
    </row>
    <row r="94" spans="3:10" x14ac:dyDescent="0.25">
      <c r="I94" s="6"/>
      <c r="J94" s="6"/>
    </row>
    <row r="95" spans="3:10" x14ac:dyDescent="0.25">
      <c r="C95" s="21"/>
      <c r="I95" s="6"/>
      <c r="J95" s="6"/>
    </row>
    <row r="96" spans="3:10" x14ac:dyDescent="0.25">
      <c r="I96" s="6"/>
      <c r="J96" s="6"/>
    </row>
    <row r="97" spans="3:10" x14ac:dyDescent="0.25">
      <c r="C97" s="21"/>
      <c r="I97" s="6"/>
      <c r="J97" s="6"/>
    </row>
    <row r="98" spans="3:10" x14ac:dyDescent="0.25">
      <c r="I98" s="6"/>
      <c r="J98" s="6"/>
    </row>
    <row r="99" spans="3:10" x14ac:dyDescent="0.25">
      <c r="C99" s="21"/>
      <c r="I99" s="6"/>
      <c r="J99" s="6"/>
    </row>
    <row r="100" spans="3:10" x14ac:dyDescent="0.25">
      <c r="C100" s="21"/>
      <c r="I100" s="6"/>
      <c r="J100" s="6"/>
    </row>
    <row r="101" spans="3:10" x14ac:dyDescent="0.25">
      <c r="C101" s="21"/>
      <c r="I101" s="6"/>
      <c r="J101" s="6"/>
    </row>
    <row r="102" spans="3:10" x14ac:dyDescent="0.25">
      <c r="C102" s="21"/>
      <c r="I102" s="6"/>
      <c r="J102" s="6"/>
    </row>
    <row r="103" spans="3:10" x14ac:dyDescent="0.25">
      <c r="I103" s="6"/>
      <c r="J103" s="6"/>
    </row>
    <row r="104" spans="3:10" x14ac:dyDescent="0.25">
      <c r="C104" s="21"/>
      <c r="I104" s="6"/>
      <c r="J104" s="6"/>
    </row>
    <row r="105" spans="3:10" x14ac:dyDescent="0.25">
      <c r="I105" s="6"/>
      <c r="J105" s="6"/>
    </row>
    <row r="106" spans="3:10" x14ac:dyDescent="0.25">
      <c r="C106" s="21"/>
      <c r="I106" s="6"/>
      <c r="J106" s="6"/>
    </row>
    <row r="107" spans="3:10" x14ac:dyDescent="0.25">
      <c r="I107" s="6"/>
      <c r="J107" s="6"/>
    </row>
    <row r="108" spans="3:10" x14ac:dyDescent="0.25">
      <c r="C108" s="21"/>
      <c r="I108" s="6"/>
      <c r="J108" s="6"/>
    </row>
    <row r="109" spans="3:10" x14ac:dyDescent="0.25">
      <c r="C109" s="21"/>
      <c r="I109" s="6"/>
      <c r="J109" s="6"/>
    </row>
    <row r="110" spans="3:10" x14ac:dyDescent="0.25">
      <c r="C110" s="21"/>
      <c r="I110" s="6"/>
      <c r="J110" s="6"/>
    </row>
    <row r="111" spans="3:10" x14ac:dyDescent="0.25">
      <c r="I111" s="6"/>
      <c r="J111" s="6"/>
    </row>
    <row r="112" spans="3:10" x14ac:dyDescent="0.25">
      <c r="I112" s="6"/>
      <c r="J112" s="6"/>
    </row>
    <row r="113" spans="3:10" x14ac:dyDescent="0.25">
      <c r="C113" s="21"/>
      <c r="I113" s="6"/>
      <c r="J113" s="6"/>
    </row>
    <row r="114" spans="3:10" x14ac:dyDescent="0.25">
      <c r="I114" s="6"/>
      <c r="J114" s="6"/>
    </row>
    <row r="115" spans="3:10" x14ac:dyDescent="0.25">
      <c r="C115" s="21"/>
      <c r="I115" s="6"/>
      <c r="J115" s="6"/>
    </row>
    <row r="116" spans="3:10" x14ac:dyDescent="0.25">
      <c r="I116" s="6"/>
      <c r="J116" s="6"/>
    </row>
    <row r="117" spans="3:10" x14ac:dyDescent="0.25">
      <c r="C117" s="21"/>
      <c r="I117" s="6"/>
      <c r="J117" s="6"/>
    </row>
    <row r="118" spans="3:10" x14ac:dyDescent="0.25">
      <c r="C118" s="21"/>
      <c r="I118" s="6"/>
      <c r="J118" s="6"/>
    </row>
    <row r="119" spans="3:10" x14ac:dyDescent="0.25">
      <c r="C119" s="21"/>
      <c r="I119" s="6"/>
      <c r="J119" s="6"/>
    </row>
    <row r="120" spans="3:10" x14ac:dyDescent="0.25">
      <c r="C120" s="21"/>
      <c r="I120" s="6"/>
      <c r="J120" s="6"/>
    </row>
    <row r="121" spans="3:10" x14ac:dyDescent="0.25">
      <c r="I121" s="6"/>
      <c r="J121" s="6"/>
    </row>
    <row r="122" spans="3:10" x14ac:dyDescent="0.25">
      <c r="C122" s="21"/>
      <c r="I122" s="6"/>
      <c r="J122" s="6"/>
    </row>
    <row r="123" spans="3:10" x14ac:dyDescent="0.25">
      <c r="I123" s="6"/>
      <c r="J123" s="6"/>
    </row>
    <row r="124" spans="3:10" x14ac:dyDescent="0.25">
      <c r="C124" s="21"/>
      <c r="I124" s="6"/>
      <c r="J124" s="6"/>
    </row>
    <row r="125" spans="3:10" x14ac:dyDescent="0.25">
      <c r="I125" s="6"/>
      <c r="J125" s="6"/>
    </row>
    <row r="126" spans="3:10" x14ac:dyDescent="0.25">
      <c r="C126" s="21"/>
      <c r="I126" s="6"/>
      <c r="J126" s="6"/>
    </row>
    <row r="127" spans="3:10" x14ac:dyDescent="0.25">
      <c r="C127" s="21"/>
      <c r="I127" s="6"/>
      <c r="J127" s="6"/>
    </row>
    <row r="128" spans="3:10" x14ac:dyDescent="0.25">
      <c r="C128" s="21"/>
      <c r="I128" s="6"/>
      <c r="J128" s="6"/>
    </row>
    <row r="129" spans="3:10" x14ac:dyDescent="0.25">
      <c r="I129" s="6"/>
      <c r="J129" s="6"/>
    </row>
    <row r="130" spans="3:10" x14ac:dyDescent="0.25">
      <c r="I130" s="6"/>
      <c r="J130" s="6"/>
    </row>
    <row r="131" spans="3:10" x14ac:dyDescent="0.25">
      <c r="C131" s="21"/>
      <c r="I131" s="6"/>
      <c r="J131" s="6"/>
    </row>
    <row r="132" spans="3:10" x14ac:dyDescent="0.25">
      <c r="C132" s="21"/>
      <c r="I132" s="6"/>
      <c r="J132" s="6"/>
    </row>
    <row r="133" spans="3:10" x14ac:dyDescent="0.25">
      <c r="C133" s="21"/>
      <c r="I133" s="6"/>
      <c r="J133" s="6"/>
    </row>
    <row r="134" spans="3:10" x14ac:dyDescent="0.25">
      <c r="I134" s="6"/>
      <c r="J134" s="6"/>
    </row>
    <row r="135" spans="3:10" x14ac:dyDescent="0.25">
      <c r="C135" s="21"/>
      <c r="I135" s="6"/>
      <c r="J135" s="6"/>
    </row>
    <row r="136" spans="3:10" x14ac:dyDescent="0.25">
      <c r="C136" s="21"/>
      <c r="I136" s="6"/>
      <c r="J136" s="6"/>
    </row>
    <row r="137" spans="3:10" x14ac:dyDescent="0.25">
      <c r="C137" s="21"/>
      <c r="I137" s="6"/>
      <c r="J137" s="6"/>
    </row>
    <row r="138" spans="3:10" x14ac:dyDescent="0.25">
      <c r="C138" s="21"/>
      <c r="I138" s="6"/>
      <c r="J138" s="6"/>
    </row>
    <row r="139" spans="3:10" x14ac:dyDescent="0.25">
      <c r="I139" s="6"/>
      <c r="J139" s="6"/>
    </row>
    <row r="140" spans="3:10" x14ac:dyDescent="0.25">
      <c r="C140" s="21"/>
      <c r="I140" s="6"/>
      <c r="J140" s="6"/>
    </row>
    <row r="141" spans="3:10" x14ac:dyDescent="0.25">
      <c r="C141" s="21"/>
      <c r="I141" s="6"/>
      <c r="J141" s="6"/>
    </row>
    <row r="142" spans="3:10" x14ac:dyDescent="0.25">
      <c r="C142" s="21"/>
      <c r="I142" s="6"/>
      <c r="J142" s="6"/>
    </row>
    <row r="143" spans="3:10" x14ac:dyDescent="0.25">
      <c r="I143" s="6"/>
      <c r="J143" s="6"/>
    </row>
    <row r="144" spans="3:10" x14ac:dyDescent="0.25">
      <c r="C144" s="21"/>
      <c r="I144" s="6"/>
      <c r="J144" s="6"/>
    </row>
    <row r="145" spans="3:10" x14ac:dyDescent="0.25">
      <c r="C145" s="21"/>
      <c r="I145" s="6"/>
      <c r="J145" s="6"/>
    </row>
    <row r="146" spans="3:10" x14ac:dyDescent="0.25">
      <c r="C146" s="21"/>
      <c r="I146" s="6"/>
      <c r="J146" s="6"/>
    </row>
    <row r="147" spans="3:10" x14ac:dyDescent="0.25">
      <c r="C147" s="21"/>
      <c r="I147" s="6"/>
      <c r="J147" s="6"/>
    </row>
    <row r="148" spans="3:10" x14ac:dyDescent="0.25">
      <c r="I148" s="6"/>
      <c r="J148" s="6"/>
    </row>
    <row r="149" spans="3:10" x14ac:dyDescent="0.25">
      <c r="C149" s="21"/>
      <c r="I149" s="6"/>
      <c r="J149" s="6"/>
    </row>
    <row r="150" spans="3:10" x14ac:dyDescent="0.25">
      <c r="C150" s="21"/>
      <c r="I150" s="6"/>
      <c r="J150" s="6"/>
    </row>
    <row r="151" spans="3:10" x14ac:dyDescent="0.25">
      <c r="C151" s="21"/>
      <c r="I151" s="6"/>
      <c r="J151" s="6"/>
    </row>
    <row r="152" spans="3:10" x14ac:dyDescent="0.25">
      <c r="I152" s="6"/>
      <c r="J152" s="6"/>
    </row>
    <row r="153" spans="3:10" x14ac:dyDescent="0.25">
      <c r="C153" s="21"/>
      <c r="I153" s="6"/>
      <c r="J153" s="6"/>
    </row>
    <row r="154" spans="3:10" x14ac:dyDescent="0.25">
      <c r="C154" s="21"/>
      <c r="I154" s="6"/>
      <c r="J154" s="6"/>
    </row>
    <row r="155" spans="3:10" x14ac:dyDescent="0.25">
      <c r="C155" s="21"/>
      <c r="I155" s="6"/>
      <c r="J155" s="6"/>
    </row>
    <row r="156" spans="3:10" x14ac:dyDescent="0.25">
      <c r="C156" s="21"/>
      <c r="I156" s="6"/>
      <c r="J156" s="6"/>
    </row>
    <row r="157" spans="3:10" x14ac:dyDescent="0.25">
      <c r="I157" s="6"/>
      <c r="J157" s="6"/>
    </row>
    <row r="158" spans="3:10" x14ac:dyDescent="0.25">
      <c r="C158" s="21"/>
      <c r="I158" s="6"/>
      <c r="J158" s="6"/>
    </row>
    <row r="159" spans="3:10" x14ac:dyDescent="0.25">
      <c r="I159" s="6"/>
      <c r="J159" s="6"/>
    </row>
    <row r="160" spans="3:10" x14ac:dyDescent="0.25">
      <c r="C160" s="21"/>
      <c r="I160" s="6"/>
      <c r="J160" s="6"/>
    </row>
    <row r="161" spans="3:10" x14ac:dyDescent="0.25">
      <c r="I161" s="6"/>
      <c r="J161" s="6"/>
    </row>
    <row r="162" spans="3:10" x14ac:dyDescent="0.25">
      <c r="C162" s="21"/>
      <c r="I162" s="6"/>
      <c r="J162" s="6"/>
    </row>
    <row r="163" spans="3:10" x14ac:dyDescent="0.25">
      <c r="C163" s="21"/>
      <c r="I163" s="6"/>
      <c r="J163" s="6"/>
    </row>
    <row r="164" spans="3:10" x14ac:dyDescent="0.25">
      <c r="C164" s="21"/>
      <c r="I164" s="6"/>
      <c r="J164" s="6"/>
    </row>
    <row r="165" spans="3:10" x14ac:dyDescent="0.25">
      <c r="C165" s="21"/>
      <c r="I165" s="6"/>
      <c r="J165" s="6"/>
    </row>
    <row r="166" spans="3:10" x14ac:dyDescent="0.25">
      <c r="I166" s="6"/>
      <c r="J166" s="6"/>
    </row>
    <row r="167" spans="3:10" x14ac:dyDescent="0.25">
      <c r="C167" s="21"/>
      <c r="I167" s="6"/>
      <c r="J167" s="6"/>
    </row>
    <row r="168" spans="3:10" x14ac:dyDescent="0.25">
      <c r="C168" s="21"/>
      <c r="I168" s="6"/>
      <c r="J168" s="6"/>
    </row>
    <row r="169" spans="3:10" x14ac:dyDescent="0.25">
      <c r="C169" s="21"/>
      <c r="I169" s="6"/>
      <c r="J169" s="6"/>
    </row>
    <row r="170" spans="3:10" x14ac:dyDescent="0.25">
      <c r="I170" s="6"/>
      <c r="J170" s="6"/>
    </row>
    <row r="171" spans="3:10" x14ac:dyDescent="0.25">
      <c r="C171" s="21"/>
      <c r="I171" s="6"/>
      <c r="J171" s="6"/>
    </row>
    <row r="172" spans="3:10" x14ac:dyDescent="0.25">
      <c r="C172" s="21"/>
      <c r="I172" s="6"/>
      <c r="J172" s="6"/>
    </row>
    <row r="173" spans="3:10" x14ac:dyDescent="0.25">
      <c r="C173" s="21"/>
      <c r="I173" s="6"/>
      <c r="J173" s="6"/>
    </row>
    <row r="174" spans="3:10" x14ac:dyDescent="0.25">
      <c r="C174" s="21"/>
      <c r="I174" s="6"/>
      <c r="J174" s="6"/>
    </row>
    <row r="175" spans="3:10" x14ac:dyDescent="0.25">
      <c r="I175" s="6"/>
      <c r="J175" s="6"/>
    </row>
    <row r="176" spans="3:10" x14ac:dyDescent="0.25">
      <c r="C176" s="21"/>
      <c r="I176" s="6"/>
      <c r="J176" s="6"/>
    </row>
    <row r="177" spans="3:10" x14ac:dyDescent="0.25">
      <c r="I177" s="6"/>
      <c r="J177" s="6"/>
    </row>
    <row r="178" spans="3:10" x14ac:dyDescent="0.25">
      <c r="C178" s="21"/>
      <c r="I178" s="6"/>
      <c r="J178" s="6"/>
    </row>
    <row r="179" spans="3:10" x14ac:dyDescent="0.25">
      <c r="I179" s="6"/>
      <c r="J179" s="6"/>
    </row>
    <row r="180" spans="3:10" x14ac:dyDescent="0.25">
      <c r="C180" s="21"/>
      <c r="I180" s="6"/>
      <c r="J180" s="6"/>
    </row>
    <row r="181" spans="3:10" x14ac:dyDescent="0.25">
      <c r="C181" s="21"/>
      <c r="I181" s="6"/>
      <c r="J181" s="6"/>
    </row>
    <row r="182" spans="3:10" x14ac:dyDescent="0.25">
      <c r="C182" s="21"/>
      <c r="I182" s="6"/>
      <c r="J182" s="6"/>
    </row>
    <row r="183" spans="3:10" x14ac:dyDescent="0.25">
      <c r="C183" s="21"/>
      <c r="I183" s="6"/>
      <c r="J183" s="6"/>
    </row>
    <row r="184" spans="3:10" x14ac:dyDescent="0.25">
      <c r="I184" s="6"/>
      <c r="J184" s="6"/>
    </row>
    <row r="185" spans="3:10" x14ac:dyDescent="0.25">
      <c r="C185" s="21"/>
      <c r="I185" s="6"/>
      <c r="J185" s="6"/>
    </row>
    <row r="186" spans="3:10" x14ac:dyDescent="0.25">
      <c r="I186" s="6"/>
      <c r="J186" s="6"/>
    </row>
    <row r="187" spans="3:10" x14ac:dyDescent="0.25">
      <c r="C187" s="21"/>
      <c r="I187" s="6"/>
      <c r="J187" s="6"/>
    </row>
    <row r="188" spans="3:10" x14ac:dyDescent="0.25">
      <c r="I188" s="6"/>
      <c r="J188" s="6"/>
    </row>
    <row r="189" spans="3:10" x14ac:dyDescent="0.25">
      <c r="C189" s="21"/>
      <c r="I189" s="6"/>
      <c r="J189" s="6"/>
    </row>
    <row r="190" spans="3:10" x14ac:dyDescent="0.25">
      <c r="C190" s="21"/>
      <c r="I190" s="6"/>
      <c r="J190" s="6"/>
    </row>
    <row r="191" spans="3:10" x14ac:dyDescent="0.25">
      <c r="C191" s="21"/>
      <c r="I191" s="6"/>
      <c r="J191" s="6"/>
    </row>
    <row r="192" spans="3:10" x14ac:dyDescent="0.25">
      <c r="C192" s="21"/>
      <c r="I192" s="6"/>
      <c r="J192" s="6"/>
    </row>
    <row r="193" spans="3:10" x14ac:dyDescent="0.25">
      <c r="I193" s="6"/>
      <c r="J193" s="6"/>
    </row>
    <row r="194" spans="3:10" x14ac:dyDescent="0.25">
      <c r="C194" s="21"/>
      <c r="I194" s="6"/>
      <c r="J194" s="6"/>
    </row>
    <row r="195" spans="3:10" x14ac:dyDescent="0.25">
      <c r="I195" s="6"/>
      <c r="J195" s="6"/>
    </row>
    <row r="196" spans="3:10" x14ac:dyDescent="0.25">
      <c r="C196" s="21"/>
      <c r="I196" s="6"/>
      <c r="J196" s="6"/>
    </row>
    <row r="197" spans="3:10" x14ac:dyDescent="0.25">
      <c r="I197" s="6"/>
      <c r="J197" s="6"/>
    </row>
    <row r="198" spans="3:10" x14ac:dyDescent="0.25">
      <c r="C198" s="21"/>
      <c r="I198" s="6"/>
      <c r="J198" s="6"/>
    </row>
    <row r="199" spans="3:10" x14ac:dyDescent="0.25">
      <c r="C199" s="21"/>
      <c r="I199" s="6"/>
      <c r="J199" s="6"/>
    </row>
    <row r="200" spans="3:10" x14ac:dyDescent="0.25">
      <c r="C200" s="21"/>
      <c r="I200" s="6"/>
      <c r="J200" s="6"/>
    </row>
    <row r="201" spans="3:10" x14ac:dyDescent="0.25">
      <c r="C201" s="21"/>
      <c r="I201" s="6"/>
      <c r="J201" s="6"/>
    </row>
    <row r="202" spans="3:10" x14ac:dyDescent="0.25">
      <c r="I202" s="6"/>
      <c r="J202" s="6"/>
    </row>
    <row r="203" spans="3:10" x14ac:dyDescent="0.25">
      <c r="C203" s="21"/>
      <c r="I203" s="6"/>
      <c r="J203" s="6"/>
    </row>
    <row r="204" spans="3:10" x14ac:dyDescent="0.25">
      <c r="I204" s="6"/>
      <c r="J204" s="6"/>
    </row>
    <row r="205" spans="3:10" x14ac:dyDescent="0.25">
      <c r="C205" s="21"/>
      <c r="I205" s="6"/>
      <c r="J205" s="6"/>
    </row>
    <row r="206" spans="3:10" x14ac:dyDescent="0.25">
      <c r="I206" s="6"/>
      <c r="J206" s="6"/>
    </row>
    <row r="207" spans="3:10" x14ac:dyDescent="0.25">
      <c r="C207" s="21"/>
      <c r="I207" s="6"/>
      <c r="J207" s="6"/>
    </row>
    <row r="208" spans="3:10" x14ac:dyDescent="0.25">
      <c r="C208" s="21"/>
      <c r="I208" s="6"/>
      <c r="J208" s="6"/>
    </row>
    <row r="209" spans="3:10" x14ac:dyDescent="0.25">
      <c r="C209" s="21"/>
      <c r="I209" s="6"/>
      <c r="J209" s="6"/>
    </row>
    <row r="210" spans="3:10" x14ac:dyDescent="0.25">
      <c r="C210" s="21"/>
      <c r="I210" s="6"/>
      <c r="J210" s="6"/>
    </row>
    <row r="211" spans="3:10" x14ac:dyDescent="0.25">
      <c r="I211" s="6"/>
      <c r="J211" s="6"/>
    </row>
    <row r="212" spans="3:10" x14ac:dyDescent="0.25">
      <c r="C212" s="21"/>
      <c r="I212" s="6"/>
      <c r="J212" s="6"/>
    </row>
    <row r="213" spans="3:10" x14ac:dyDescent="0.25">
      <c r="C213" s="21"/>
      <c r="I213" s="6"/>
      <c r="J213" s="6"/>
    </row>
    <row r="214" spans="3:10" x14ac:dyDescent="0.25">
      <c r="C214" s="21"/>
      <c r="I214" s="6"/>
      <c r="J214" s="6"/>
    </row>
    <row r="215" spans="3:10" x14ac:dyDescent="0.25">
      <c r="I215" s="6"/>
      <c r="J215" s="6"/>
    </row>
    <row r="216" spans="3:10" x14ac:dyDescent="0.25">
      <c r="C216" s="21"/>
      <c r="I216" s="6"/>
      <c r="J216" s="6"/>
    </row>
    <row r="217" spans="3:10" x14ac:dyDescent="0.25">
      <c r="C217" s="21"/>
      <c r="I217" s="6"/>
      <c r="J217" s="6"/>
    </row>
    <row r="218" spans="3:10" x14ac:dyDescent="0.25">
      <c r="C218" s="21"/>
      <c r="I218" s="6"/>
      <c r="J218" s="6"/>
    </row>
    <row r="219" spans="3:10" x14ac:dyDescent="0.25">
      <c r="C219" s="21"/>
      <c r="I219" s="6"/>
      <c r="J219" s="6"/>
    </row>
    <row r="220" spans="3:10" x14ac:dyDescent="0.25">
      <c r="I220" s="6"/>
      <c r="J220" s="6"/>
    </row>
    <row r="221" spans="3:10" x14ac:dyDescent="0.25">
      <c r="C221" s="21"/>
      <c r="I221" s="6"/>
      <c r="J221" s="6"/>
    </row>
    <row r="222" spans="3:10" x14ac:dyDescent="0.25">
      <c r="C222" s="21"/>
      <c r="I222" s="6"/>
      <c r="J222" s="6"/>
    </row>
    <row r="223" spans="3:10" x14ac:dyDescent="0.25">
      <c r="C223" s="21"/>
      <c r="I223" s="6"/>
      <c r="J223" s="6"/>
    </row>
    <row r="224" spans="3:10" x14ac:dyDescent="0.25">
      <c r="I224" s="6"/>
      <c r="J224" s="6"/>
    </row>
    <row r="225" spans="3:10" x14ac:dyDescent="0.25">
      <c r="C225" s="21"/>
      <c r="I225" s="6"/>
      <c r="J225" s="6"/>
    </row>
    <row r="226" spans="3:10" x14ac:dyDescent="0.25">
      <c r="C226" s="21"/>
      <c r="I226" s="6"/>
      <c r="J226" s="6"/>
    </row>
    <row r="227" spans="3:10" x14ac:dyDescent="0.25">
      <c r="C227" s="21"/>
      <c r="I227" s="6"/>
      <c r="J227" s="6"/>
    </row>
    <row r="228" spans="3:10" x14ac:dyDescent="0.25">
      <c r="C228" s="21"/>
      <c r="I228" s="6"/>
      <c r="J228" s="6"/>
    </row>
    <row r="229" spans="3:10" x14ac:dyDescent="0.25">
      <c r="I229" s="6"/>
      <c r="J229" s="6"/>
    </row>
    <row r="230" spans="3:10" x14ac:dyDescent="0.25">
      <c r="C230" s="21"/>
      <c r="I230" s="6"/>
      <c r="J230" s="6"/>
    </row>
    <row r="231" spans="3:10" x14ac:dyDescent="0.25">
      <c r="I231" s="6"/>
      <c r="J231" s="6"/>
    </row>
    <row r="232" spans="3:10" x14ac:dyDescent="0.25">
      <c r="C232" s="21"/>
      <c r="I232" s="6"/>
      <c r="J232" s="6"/>
    </row>
    <row r="233" spans="3:10" x14ac:dyDescent="0.25">
      <c r="I233" s="6"/>
      <c r="J233" s="6"/>
    </row>
    <row r="234" spans="3:10" x14ac:dyDescent="0.25">
      <c r="C234" s="21"/>
      <c r="I234" s="6"/>
      <c r="J234" s="6"/>
    </row>
    <row r="235" spans="3:10" x14ac:dyDescent="0.25">
      <c r="C235" s="21"/>
      <c r="I235" s="6"/>
      <c r="J235" s="6"/>
    </row>
    <row r="236" spans="3:10" x14ac:dyDescent="0.25">
      <c r="C236" s="21"/>
      <c r="I236" s="6"/>
      <c r="J236" s="6"/>
    </row>
    <row r="237" spans="3:10" x14ac:dyDescent="0.25">
      <c r="C237" s="21"/>
      <c r="I237" s="6"/>
      <c r="J237" s="6"/>
    </row>
    <row r="238" spans="3:10" x14ac:dyDescent="0.25">
      <c r="I238" s="6"/>
      <c r="J238" s="6"/>
    </row>
    <row r="239" spans="3:10" x14ac:dyDescent="0.25">
      <c r="C239" s="21"/>
      <c r="I239" s="6"/>
      <c r="J239" s="6"/>
    </row>
    <row r="240" spans="3:10" x14ac:dyDescent="0.25">
      <c r="I240" s="6"/>
      <c r="J240" s="6"/>
    </row>
    <row r="241" spans="3:10" x14ac:dyDescent="0.25">
      <c r="C241" s="21"/>
      <c r="I241" s="6"/>
      <c r="J241" s="6"/>
    </row>
    <row r="242" spans="3:10" x14ac:dyDescent="0.25">
      <c r="I242" s="6"/>
      <c r="J242" s="6"/>
    </row>
    <row r="243" spans="3:10" x14ac:dyDescent="0.25">
      <c r="C243" s="21"/>
      <c r="I243" s="6"/>
      <c r="J243" s="6"/>
    </row>
    <row r="244" spans="3:10" x14ac:dyDescent="0.25">
      <c r="C244" s="21"/>
      <c r="I244" s="6"/>
      <c r="J244" s="6"/>
    </row>
    <row r="245" spans="3:10" x14ac:dyDescent="0.25">
      <c r="C245" s="21"/>
      <c r="I245" s="6"/>
      <c r="J245" s="6"/>
    </row>
    <row r="246" spans="3:10" x14ac:dyDescent="0.25">
      <c r="C246" s="21"/>
      <c r="I246" s="6"/>
      <c r="J246" s="6"/>
    </row>
    <row r="247" spans="3:10" x14ac:dyDescent="0.25">
      <c r="I247" s="6"/>
      <c r="J247" s="6"/>
    </row>
    <row r="248" spans="3:10" x14ac:dyDescent="0.25">
      <c r="C248" s="21"/>
      <c r="I248" s="6"/>
      <c r="J248" s="6"/>
    </row>
    <row r="249" spans="3:10" x14ac:dyDescent="0.25">
      <c r="I249" s="6"/>
      <c r="J249" s="6"/>
    </row>
    <row r="250" spans="3:10" x14ac:dyDescent="0.25">
      <c r="C250" s="21"/>
      <c r="I250" s="6"/>
      <c r="J250" s="6"/>
    </row>
    <row r="251" spans="3:10" x14ac:dyDescent="0.25">
      <c r="I251" s="6"/>
      <c r="J251" s="6"/>
    </row>
    <row r="252" spans="3:10" x14ac:dyDescent="0.25">
      <c r="C252" s="21"/>
      <c r="I252" s="6"/>
      <c r="J252" s="6"/>
    </row>
    <row r="253" spans="3:10" x14ac:dyDescent="0.25">
      <c r="C253" s="21"/>
      <c r="I253" s="6"/>
      <c r="J253" s="6"/>
    </row>
    <row r="254" spans="3:10" x14ac:dyDescent="0.25">
      <c r="C254" s="21"/>
      <c r="I254" s="6"/>
      <c r="J254" s="6"/>
    </row>
    <row r="255" spans="3:10" x14ac:dyDescent="0.25">
      <c r="C255" s="21"/>
      <c r="I255" s="6"/>
      <c r="J255" s="6"/>
    </row>
    <row r="256" spans="3:10" x14ac:dyDescent="0.25">
      <c r="I256" s="6"/>
      <c r="J256" s="6"/>
    </row>
    <row r="257" spans="3:3" x14ac:dyDescent="0.25">
      <c r="C257" s="21"/>
    </row>
    <row r="259" spans="3:3" x14ac:dyDescent="0.25">
      <c r="C259" s="21"/>
    </row>
    <row r="261" spans="3:3" x14ac:dyDescent="0.25">
      <c r="C261" s="21"/>
    </row>
    <row r="262" spans="3:3" x14ac:dyDescent="0.25">
      <c r="C262" s="21"/>
    </row>
    <row r="263" spans="3:3" x14ac:dyDescent="0.25">
      <c r="C263" s="21"/>
    </row>
    <row r="264" spans="3:3" x14ac:dyDescent="0.25">
      <c r="C264" s="21"/>
    </row>
    <row r="266" spans="3:3" x14ac:dyDescent="0.25">
      <c r="C266" s="21"/>
    </row>
    <row r="267" spans="3:3" x14ac:dyDescent="0.25">
      <c r="C267" s="21"/>
    </row>
    <row r="268" spans="3:3" x14ac:dyDescent="0.25">
      <c r="C268" s="21"/>
    </row>
    <row r="270" spans="3:3" x14ac:dyDescent="0.25">
      <c r="C270" s="21"/>
    </row>
    <row r="271" spans="3:3" x14ac:dyDescent="0.25">
      <c r="C271" s="21"/>
    </row>
    <row r="272" spans="3:3" x14ac:dyDescent="0.25">
      <c r="C272" s="21"/>
    </row>
    <row r="273" spans="3:3" x14ac:dyDescent="0.25">
      <c r="C273" s="21"/>
    </row>
    <row r="275" spans="3:3" x14ac:dyDescent="0.25">
      <c r="C275" s="21"/>
    </row>
    <row r="277" spans="3:3" x14ac:dyDescent="0.25">
      <c r="C277" s="21"/>
    </row>
    <row r="279" spans="3:3" x14ac:dyDescent="0.25">
      <c r="C279" s="21"/>
    </row>
  </sheetData>
  <mergeCells count="1">
    <mergeCell ref="A4:C4"/>
  </mergeCells>
  <phoneticPr fontId="0" type="noConversion"/>
  <printOptions horizontalCentered="1"/>
  <pageMargins left="0.5" right="0.5" top="1" bottom="0.75" header="0.5" footer="0.5"/>
  <pageSetup scale="81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N37:N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Z286"/>
  <sheetViews>
    <sheetView view="pageBreakPreview" zoomScaleNormal="90" zoomScaleSheetLayoutView="100" workbookViewId="0">
      <selection activeCell="Y13" sqref="Y13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2" ht="21" x14ac:dyDescent="0.35">
      <c r="A1" s="65" t="s">
        <v>98</v>
      </c>
    </row>
    <row r="2" spans="1:12" ht="18" customHeight="1" x14ac:dyDescent="0.25">
      <c r="A2" s="64"/>
    </row>
    <row r="3" spans="1:12" ht="18" customHeight="1" x14ac:dyDescent="0.25">
      <c r="B3" s="7"/>
      <c r="C3" s="7" t="s">
        <v>46</v>
      </c>
      <c r="D3" s="8">
        <f>$J$61</f>
        <v>11052</v>
      </c>
    </row>
    <row r="4" spans="1:12" ht="18" customHeight="1" x14ac:dyDescent="0.25">
      <c r="A4" s="100" t="s">
        <v>48</v>
      </c>
      <c r="B4" s="100"/>
      <c r="C4" s="100"/>
      <c r="D4" s="8">
        <f>$K$61</f>
        <v>411732</v>
      </c>
    </row>
    <row r="5" spans="1:12" ht="18" customHeight="1" x14ac:dyDescent="0.25">
      <c r="B5" s="9"/>
      <c r="C5" s="10" t="s">
        <v>47</v>
      </c>
      <c r="D5" s="15">
        <f>$K$64</f>
        <v>2.6842703506164203E-2</v>
      </c>
      <c r="L5" s="11"/>
    </row>
    <row r="6" spans="1:12" ht="18" customHeight="1" x14ac:dyDescent="0.25">
      <c r="L6" s="11"/>
    </row>
    <row r="7" spans="1:12" ht="18" customHeight="1" x14ac:dyDescent="0.25"/>
    <row r="8" spans="1:12" ht="18" customHeight="1" x14ac:dyDescent="0.25">
      <c r="A8" s="76" t="s">
        <v>42</v>
      </c>
      <c r="B8" s="77" t="s">
        <v>5</v>
      </c>
      <c r="C8" s="76" t="s">
        <v>41</v>
      </c>
    </row>
    <row r="9" spans="1:12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7.2412436048799683E-2</v>
      </c>
    </row>
    <row r="10" spans="1:12" ht="18" customHeight="1" x14ac:dyDescent="0.25">
      <c r="A10" s="74">
        <v>2</v>
      </c>
      <c r="B10" s="74" t="str">
        <f t="shared" si="0"/>
        <v>09</v>
      </c>
      <c r="C10" s="75">
        <f t="shared" ref="C10:C32" si="1">SUMIF($M$37:$M$60,$A10,$L$37:$L$60)</f>
        <v>5.512351326623971E-2</v>
      </c>
    </row>
    <row r="11" spans="1:12" ht="18" customHeight="1" x14ac:dyDescent="0.25">
      <c r="A11" s="74">
        <v>3</v>
      </c>
      <c r="B11" s="74" t="str">
        <f t="shared" si="0"/>
        <v>05</v>
      </c>
      <c r="C11" s="75">
        <f t="shared" si="1"/>
        <v>5.4682040531097133E-2</v>
      </c>
    </row>
    <row r="12" spans="1:12" ht="18" customHeight="1" x14ac:dyDescent="0.25">
      <c r="A12" s="74">
        <v>4</v>
      </c>
      <c r="B12" s="74" t="str">
        <f t="shared" si="0"/>
        <v>23</v>
      </c>
      <c r="C12" s="75">
        <f t="shared" si="1"/>
        <v>5.2255933721450966E-2</v>
      </c>
    </row>
    <row r="13" spans="1:12" ht="18" customHeight="1" x14ac:dyDescent="0.25">
      <c r="A13" s="74">
        <v>5</v>
      </c>
      <c r="B13" s="74" t="str">
        <f t="shared" si="0"/>
        <v>07</v>
      </c>
      <c r="C13" s="75">
        <f t="shared" si="1"/>
        <v>4.8917401764234161E-2</v>
      </c>
    </row>
    <row r="14" spans="1:12" ht="18" customHeight="1" x14ac:dyDescent="0.25">
      <c r="A14" s="74">
        <v>6</v>
      </c>
      <c r="B14" s="74" t="str">
        <f t="shared" si="0"/>
        <v>13</v>
      </c>
      <c r="C14" s="75">
        <f t="shared" si="1"/>
        <v>4.6523622859500721E-2</v>
      </c>
    </row>
    <row r="15" spans="1:12" ht="18" customHeight="1" x14ac:dyDescent="0.25">
      <c r="A15" s="74">
        <v>7</v>
      </c>
      <c r="B15" s="74" t="str">
        <f t="shared" si="0"/>
        <v>04</v>
      </c>
      <c r="C15" s="75">
        <f t="shared" si="1"/>
        <v>4.1814946619217079E-2</v>
      </c>
    </row>
    <row r="16" spans="1:12" ht="18" customHeight="1" x14ac:dyDescent="0.25">
      <c r="A16" s="74">
        <v>8</v>
      </c>
      <c r="B16" s="74" t="str">
        <f t="shared" si="0"/>
        <v>22</v>
      </c>
      <c r="C16" s="75">
        <f t="shared" si="1"/>
        <v>3.3755274261603373E-2</v>
      </c>
    </row>
    <row r="17" spans="1:3" ht="18" customHeight="1" x14ac:dyDescent="0.25">
      <c r="A17" s="74">
        <v>9</v>
      </c>
      <c r="B17" s="74" t="str">
        <f t="shared" si="0"/>
        <v>03</v>
      </c>
      <c r="C17" s="75">
        <f t="shared" si="1"/>
        <v>3.0795551753635585E-2</v>
      </c>
    </row>
    <row r="18" spans="1:3" ht="18" customHeight="1" x14ac:dyDescent="0.25">
      <c r="A18" s="74">
        <v>10</v>
      </c>
      <c r="B18" s="74" t="str">
        <f t="shared" si="0"/>
        <v>12</v>
      </c>
      <c r="C18" s="75">
        <f t="shared" si="1"/>
        <v>2.9044117647058824E-2</v>
      </c>
    </row>
    <row r="19" spans="1:3" ht="18" customHeight="1" x14ac:dyDescent="0.25">
      <c r="A19" s="74">
        <v>11</v>
      </c>
      <c r="B19" s="74" t="str">
        <f t="shared" si="0"/>
        <v>10</v>
      </c>
      <c r="C19" s="75">
        <f t="shared" si="1"/>
        <v>2.6984126984126985E-2</v>
      </c>
    </row>
    <row r="20" spans="1:3" ht="18" customHeight="1" x14ac:dyDescent="0.25">
      <c r="A20" s="74">
        <v>12</v>
      </c>
      <c r="B20" s="74" t="str">
        <f t="shared" si="0"/>
        <v>02</v>
      </c>
      <c r="C20" s="75">
        <f t="shared" si="1"/>
        <v>2.6587887740029542E-2</v>
      </c>
    </row>
    <row r="21" spans="1:3" ht="18" customHeight="1" x14ac:dyDescent="0.25">
      <c r="A21" s="74">
        <v>13</v>
      </c>
      <c r="B21" s="74" t="str">
        <f t="shared" si="0"/>
        <v>06</v>
      </c>
      <c r="C21" s="75">
        <f t="shared" si="1"/>
        <v>2.5384615384615384E-2</v>
      </c>
    </row>
    <row r="22" spans="1:3" ht="18" customHeight="1" x14ac:dyDescent="0.25">
      <c r="A22" s="74">
        <v>14</v>
      </c>
      <c r="B22" s="74" t="str">
        <f t="shared" si="0"/>
        <v>01</v>
      </c>
      <c r="C22" s="75">
        <f t="shared" si="1"/>
        <v>2.2618864440683183E-2</v>
      </c>
    </row>
    <row r="23" spans="1:3" ht="18" customHeight="1" x14ac:dyDescent="0.25">
      <c r="A23" s="74">
        <v>15</v>
      </c>
      <c r="B23" s="74" t="str">
        <f t="shared" si="0"/>
        <v>08</v>
      </c>
      <c r="C23" s="75">
        <f t="shared" si="1"/>
        <v>1.7346528868275937E-2</v>
      </c>
    </row>
    <row r="24" spans="1:3" ht="18" customHeight="1" x14ac:dyDescent="0.25">
      <c r="A24" s="74">
        <v>16</v>
      </c>
      <c r="B24" s="74" t="str">
        <f t="shared" si="0"/>
        <v>17</v>
      </c>
      <c r="C24" s="75">
        <f t="shared" si="1"/>
        <v>1.6898864809081527E-2</v>
      </c>
    </row>
    <row r="25" spans="1:3" ht="18" customHeight="1" x14ac:dyDescent="0.25">
      <c r="A25" s="74">
        <v>17</v>
      </c>
      <c r="B25" s="74" t="str">
        <f t="shared" si="0"/>
        <v>11</v>
      </c>
      <c r="C25" s="75">
        <f t="shared" si="1"/>
        <v>1.5611774663782564E-2</v>
      </c>
    </row>
    <row r="26" spans="1:3" ht="18" customHeight="1" x14ac:dyDescent="0.25">
      <c r="A26" s="74">
        <v>18</v>
      </c>
      <c r="B26" s="74" t="str">
        <f t="shared" si="0"/>
        <v>16</v>
      </c>
      <c r="C26" s="75">
        <f t="shared" si="1"/>
        <v>1.3254310344827587E-2</v>
      </c>
    </row>
    <row r="27" spans="1:3" ht="18" customHeight="1" x14ac:dyDescent="0.25">
      <c r="A27" s="74">
        <v>19</v>
      </c>
      <c r="B27" s="74" t="str">
        <f t="shared" si="0"/>
        <v>21</v>
      </c>
      <c r="C27" s="75">
        <f t="shared" si="1"/>
        <v>1.2168454631987857E-2</v>
      </c>
    </row>
    <row r="28" spans="1:3" ht="18" customHeight="1" x14ac:dyDescent="0.25">
      <c r="A28" s="74">
        <v>20</v>
      </c>
      <c r="B28" s="74" t="str">
        <f t="shared" si="0"/>
        <v>20</v>
      </c>
      <c r="C28" s="75">
        <f t="shared" si="1"/>
        <v>1.2122797837083551E-2</v>
      </c>
    </row>
    <row r="29" spans="1:3" ht="18" customHeight="1" x14ac:dyDescent="0.25">
      <c r="A29" s="74">
        <v>21</v>
      </c>
      <c r="B29" s="74" t="str">
        <f t="shared" si="0"/>
        <v>18</v>
      </c>
      <c r="C29" s="75">
        <f t="shared" si="1"/>
        <v>1.1709868121873579E-2</v>
      </c>
    </row>
    <row r="30" spans="1:3" ht="18" customHeight="1" x14ac:dyDescent="0.25">
      <c r="A30" s="74">
        <v>22</v>
      </c>
      <c r="B30" s="74" t="str">
        <f t="shared" si="0"/>
        <v>15</v>
      </c>
      <c r="C30" s="75">
        <f t="shared" si="1"/>
        <v>1.1338558709382848E-2</v>
      </c>
    </row>
    <row r="31" spans="1:3" ht="18" customHeight="1" x14ac:dyDescent="0.25">
      <c r="A31" s="74">
        <v>23</v>
      </c>
      <c r="B31" s="74" t="str">
        <f t="shared" si="0"/>
        <v>14</v>
      </c>
      <c r="C31" s="75">
        <f t="shared" si="1"/>
        <v>1.0128827483196415E-2</v>
      </c>
    </row>
    <row r="32" spans="1:3" ht="18" customHeight="1" x14ac:dyDescent="0.25">
      <c r="A32" s="74">
        <v>24</v>
      </c>
      <c r="B32" s="74" t="str">
        <f t="shared" si="0"/>
        <v>24</v>
      </c>
      <c r="C32" s="75">
        <f t="shared" si="1"/>
        <v>6.8600402654537323E-3</v>
      </c>
    </row>
    <row r="33" spans="1:18" ht="18" customHeight="1" x14ac:dyDescent="0.25">
      <c r="A33" s="12"/>
      <c r="G33" s="13"/>
      <c r="H33" s="14"/>
    </row>
    <row r="34" spans="1:18" ht="18" customHeight="1" x14ac:dyDescent="0.25">
      <c r="A34" s="5" t="s">
        <v>99</v>
      </c>
    </row>
    <row r="35" spans="1:18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8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  <c r="P36" s="11"/>
    </row>
    <row r="37" spans="1:18" ht="18" customHeight="1" x14ac:dyDescent="0.25">
      <c r="A37" s="73">
        <v>1</v>
      </c>
      <c r="B37" s="78">
        <f>VLOOKUP('0-4'!$A37, Data!$B$2:$J$25, 2, FALSE)</f>
        <v>6352</v>
      </c>
      <c r="C37" s="78">
        <f>VLOOKUP('0-4'!$A37, Data!$B$2:$J$25, 3, FALSE)</f>
        <v>13</v>
      </c>
      <c r="D37" s="78">
        <f>VLOOKUP('0-4'!$A37, Data!$B$2:$J$25, 4, FALSE)</f>
        <v>1</v>
      </c>
      <c r="E37" s="78">
        <f>VLOOKUP('0-4'!$A37, Data!$B$2:$J$25, 5, FALSE)</f>
        <v>12</v>
      </c>
      <c r="F37" s="78">
        <f>VLOOKUP('0-4'!$A37, Data!$B$2:$J$25, 6, FALSE)</f>
        <v>0</v>
      </c>
      <c r="G37" s="78">
        <f>VLOOKUP('0-4'!$A37, Data!$B$2:$J$25, 7, FALSE)</f>
        <v>0</v>
      </c>
      <c r="H37" s="78">
        <f>VLOOKUP('0-4'!$A37, Data!$B$2:$J$25, 8, FALSE)</f>
        <v>97</v>
      </c>
      <c r="I37" s="78">
        <f>VLOOKUP('0-4'!$A37, Data!$B$2:$J$25, 9, FALSE)</f>
        <v>24</v>
      </c>
      <c r="J37" s="79">
        <f t="shared" ref="J37:J60" si="2">SUM(C37:I37)</f>
        <v>147</v>
      </c>
      <c r="K37" s="80">
        <f t="shared" ref="K37:K60" si="3">SUM(B37:I37)</f>
        <v>6499</v>
      </c>
      <c r="L37" s="75">
        <f t="shared" ref="L37:L61" si="4">J37/K37</f>
        <v>2.2618864440683183E-2</v>
      </c>
      <c r="M37" s="74">
        <f>RANK(L37,$L$37:$L$60)</f>
        <v>14</v>
      </c>
      <c r="N37" s="89" t="s">
        <v>6</v>
      </c>
      <c r="P37" s="13"/>
      <c r="R37" s="12"/>
    </row>
    <row r="38" spans="1:18" ht="18" customHeight="1" x14ac:dyDescent="0.25">
      <c r="A38" s="73">
        <v>2</v>
      </c>
      <c r="B38" s="78">
        <f>VLOOKUP('0-4'!$A38, Data!$B$2:$J$25, 2, FALSE)</f>
        <v>5272</v>
      </c>
      <c r="C38" s="78">
        <f>VLOOKUP('0-4'!$A38, Data!$B$2:$J$25, 3, FALSE)</f>
        <v>16</v>
      </c>
      <c r="D38" s="78">
        <f>VLOOKUP('0-4'!$A38, Data!$B$2:$J$25, 4, FALSE)</f>
        <v>1</v>
      </c>
      <c r="E38" s="78">
        <f>VLOOKUP('0-4'!$A38, Data!$B$2:$J$25, 5, FALSE)</f>
        <v>9</v>
      </c>
      <c r="F38" s="78">
        <f>VLOOKUP('0-4'!$A38, Data!$B$2:$J$25, 6, FALSE)</f>
        <v>0</v>
      </c>
      <c r="G38" s="78">
        <f>VLOOKUP('0-4'!$A38, Data!$B$2:$J$25, 7, FALSE)</f>
        <v>0</v>
      </c>
      <c r="H38" s="78">
        <f>VLOOKUP('0-4'!$A38, Data!$B$2:$J$25, 8, FALSE)</f>
        <v>93</v>
      </c>
      <c r="I38" s="78">
        <f>VLOOKUP('0-4'!$A38, Data!$B$2:$J$25, 9, FALSE)</f>
        <v>25</v>
      </c>
      <c r="J38" s="79">
        <f t="shared" si="2"/>
        <v>144</v>
      </c>
      <c r="K38" s="80">
        <f t="shared" si="3"/>
        <v>5416</v>
      </c>
      <c r="L38" s="75">
        <f t="shared" si="4"/>
        <v>2.6587887740029542E-2</v>
      </c>
      <c r="M38" s="74">
        <f t="shared" ref="M38:M60" si="5">RANK(L38,$L$37:$L$60)</f>
        <v>12</v>
      </c>
      <c r="N38" s="89" t="s">
        <v>7</v>
      </c>
      <c r="P38" s="13"/>
      <c r="R38" s="12"/>
    </row>
    <row r="39" spans="1:18" ht="18" customHeight="1" x14ac:dyDescent="0.25">
      <c r="A39" s="73">
        <v>3</v>
      </c>
      <c r="B39" s="78">
        <f>VLOOKUP('0-4'!$A39, Data!$B$2:$J$25, 2, FALSE)</f>
        <v>1133</v>
      </c>
      <c r="C39" s="78">
        <f>VLOOKUP('0-4'!$A39, Data!$B$2:$J$25, 3, FALSE)</f>
        <v>11</v>
      </c>
      <c r="D39" s="78">
        <f>VLOOKUP('0-4'!$A39, Data!$B$2:$J$25, 4, FALSE)</f>
        <v>1</v>
      </c>
      <c r="E39" s="78">
        <f>VLOOKUP('0-4'!$A39, Data!$B$2:$J$25, 5, FALSE)</f>
        <v>3</v>
      </c>
      <c r="F39" s="78">
        <f>VLOOKUP('0-4'!$A39, Data!$B$2:$J$25, 6, FALSE)</f>
        <v>0</v>
      </c>
      <c r="G39" s="78">
        <f>VLOOKUP('0-4'!$A39, Data!$B$2:$J$25, 7, FALSE)</f>
        <v>0</v>
      </c>
      <c r="H39" s="78">
        <f>VLOOKUP('0-4'!$A39, Data!$B$2:$J$25, 8, FALSE)</f>
        <v>13</v>
      </c>
      <c r="I39" s="78">
        <f>VLOOKUP('0-4'!$A39, Data!$B$2:$J$25, 9, FALSE)</f>
        <v>8</v>
      </c>
      <c r="J39" s="79">
        <f t="shared" si="2"/>
        <v>36</v>
      </c>
      <c r="K39" s="80">
        <f t="shared" si="3"/>
        <v>1169</v>
      </c>
      <c r="L39" s="75">
        <f t="shared" si="4"/>
        <v>3.0795551753635585E-2</v>
      </c>
      <c r="M39" s="74">
        <f t="shared" si="5"/>
        <v>9</v>
      </c>
      <c r="N39" s="89" t="s">
        <v>8</v>
      </c>
      <c r="P39" s="13"/>
      <c r="R39" s="12"/>
    </row>
    <row r="40" spans="1:18" ht="18" customHeight="1" x14ac:dyDescent="0.25">
      <c r="A40" s="73">
        <v>4</v>
      </c>
      <c r="B40" s="78">
        <f>VLOOKUP('0-4'!$A40, Data!$B$2:$J$25, 2, FALSE)</f>
        <v>3231</v>
      </c>
      <c r="C40" s="78">
        <f>VLOOKUP('0-4'!$A40, Data!$B$2:$J$25, 3, FALSE)</f>
        <v>23</v>
      </c>
      <c r="D40" s="78">
        <f>VLOOKUP('0-4'!$A40, Data!$B$2:$J$25, 4, FALSE)</f>
        <v>2</v>
      </c>
      <c r="E40" s="78">
        <f>VLOOKUP('0-4'!$A40, Data!$B$2:$J$25, 5, FALSE)</f>
        <v>14</v>
      </c>
      <c r="F40" s="78">
        <f>VLOOKUP('0-4'!$A40, Data!$B$2:$J$25, 6, FALSE)</f>
        <v>0</v>
      </c>
      <c r="G40" s="78">
        <f>VLOOKUP('0-4'!$A40, Data!$B$2:$J$25, 7, FALSE)</f>
        <v>0</v>
      </c>
      <c r="H40" s="78">
        <f>VLOOKUP('0-4'!$A40, Data!$B$2:$J$25, 8, FALSE)</f>
        <v>86</v>
      </c>
      <c r="I40" s="78">
        <f>VLOOKUP('0-4'!$A40, Data!$B$2:$J$25, 9, FALSE)</f>
        <v>16</v>
      </c>
      <c r="J40" s="79">
        <f t="shared" si="2"/>
        <v>141</v>
      </c>
      <c r="K40" s="80">
        <f t="shared" si="3"/>
        <v>3372</v>
      </c>
      <c r="L40" s="75">
        <f t="shared" si="4"/>
        <v>4.1814946619217079E-2</v>
      </c>
      <c r="M40" s="74">
        <f t="shared" si="5"/>
        <v>7</v>
      </c>
      <c r="N40" s="89" t="s">
        <v>9</v>
      </c>
      <c r="P40" s="13"/>
      <c r="R40" s="12"/>
    </row>
    <row r="41" spans="1:18" ht="18" customHeight="1" x14ac:dyDescent="0.25">
      <c r="A41" s="73">
        <v>5</v>
      </c>
      <c r="B41" s="78">
        <f>VLOOKUP('0-4'!$A41, Data!$B$2:$J$25, 2, FALSE)</f>
        <v>5411</v>
      </c>
      <c r="C41" s="78">
        <f>VLOOKUP('0-4'!$A41, Data!$B$2:$J$25, 3, FALSE)</f>
        <v>36</v>
      </c>
      <c r="D41" s="78">
        <f>VLOOKUP('0-4'!$A41, Data!$B$2:$J$25, 4, FALSE)</f>
        <v>2</v>
      </c>
      <c r="E41" s="78">
        <f>VLOOKUP('0-4'!$A41, Data!$B$2:$J$25, 5, FALSE)</f>
        <v>30</v>
      </c>
      <c r="F41" s="78">
        <f>VLOOKUP('0-4'!$A41, Data!$B$2:$J$25, 6, FALSE)</f>
        <v>0</v>
      </c>
      <c r="G41" s="78">
        <f>VLOOKUP('0-4'!$A41, Data!$B$2:$J$25, 7, FALSE)</f>
        <v>0</v>
      </c>
      <c r="H41" s="78">
        <f>VLOOKUP('0-4'!$A41, Data!$B$2:$J$25, 8, FALSE)</f>
        <v>212</v>
      </c>
      <c r="I41" s="78">
        <f>VLOOKUP('0-4'!$A41, Data!$B$2:$J$25, 9, FALSE)</f>
        <v>33</v>
      </c>
      <c r="J41" s="79">
        <f t="shared" si="2"/>
        <v>313</v>
      </c>
      <c r="K41" s="80">
        <f t="shared" si="3"/>
        <v>5724</v>
      </c>
      <c r="L41" s="75">
        <f t="shared" si="4"/>
        <v>5.4682040531097133E-2</v>
      </c>
      <c r="M41" s="74">
        <f t="shared" si="5"/>
        <v>3</v>
      </c>
      <c r="N41" s="89" t="s">
        <v>10</v>
      </c>
      <c r="P41" s="13"/>
      <c r="R41" s="12"/>
    </row>
    <row r="42" spans="1:18" ht="18" customHeight="1" x14ac:dyDescent="0.25">
      <c r="A42" s="73">
        <v>6</v>
      </c>
      <c r="B42" s="78">
        <f>VLOOKUP('0-4'!$A42, Data!$B$2:$J$25, 2, FALSE)</f>
        <v>1267</v>
      </c>
      <c r="C42" s="78">
        <f>VLOOKUP('0-4'!$A42, Data!$B$2:$J$25, 3, FALSE)</f>
        <v>9</v>
      </c>
      <c r="D42" s="78">
        <f>VLOOKUP('0-4'!$A42, Data!$B$2:$J$25, 4, FALSE)</f>
        <v>2</v>
      </c>
      <c r="E42" s="78">
        <f>VLOOKUP('0-4'!$A42, Data!$B$2:$J$25, 5, FALSE)</f>
        <v>2</v>
      </c>
      <c r="F42" s="78">
        <f>VLOOKUP('0-4'!$A42, Data!$B$2:$J$25, 6, FALSE)</f>
        <v>0</v>
      </c>
      <c r="G42" s="78">
        <f>VLOOKUP('0-4'!$A42, Data!$B$2:$J$25, 7, FALSE)</f>
        <v>0</v>
      </c>
      <c r="H42" s="78">
        <f>VLOOKUP('0-4'!$A42, Data!$B$2:$J$25, 8, FALSE)</f>
        <v>16</v>
      </c>
      <c r="I42" s="78">
        <f>VLOOKUP('0-4'!$A42, Data!$B$2:$J$25, 9, FALSE)</f>
        <v>4</v>
      </c>
      <c r="J42" s="79">
        <f t="shared" si="2"/>
        <v>33</v>
      </c>
      <c r="K42" s="80">
        <f t="shared" si="3"/>
        <v>1300</v>
      </c>
      <c r="L42" s="75">
        <f t="shared" si="4"/>
        <v>2.5384615384615384E-2</v>
      </c>
      <c r="M42" s="74">
        <f t="shared" si="5"/>
        <v>13</v>
      </c>
      <c r="N42" s="89" t="s">
        <v>11</v>
      </c>
      <c r="P42" s="13"/>
      <c r="R42" s="12"/>
    </row>
    <row r="43" spans="1:18" ht="18" customHeight="1" x14ac:dyDescent="0.25">
      <c r="A43" s="73">
        <v>7</v>
      </c>
      <c r="B43" s="78">
        <f>VLOOKUP('0-4'!$A43, Data!$B$2:$J$25, 2, FALSE)</f>
        <v>1186</v>
      </c>
      <c r="C43" s="78">
        <f>VLOOKUP('0-4'!$A43, Data!$B$2:$J$25, 3, FALSE)</f>
        <v>11</v>
      </c>
      <c r="D43" s="78">
        <f>VLOOKUP('0-4'!$A43, Data!$B$2:$J$25, 4, FALSE)</f>
        <v>1</v>
      </c>
      <c r="E43" s="78">
        <f>VLOOKUP('0-4'!$A43, Data!$B$2:$J$25, 5, FALSE)</f>
        <v>4</v>
      </c>
      <c r="F43" s="78">
        <f>VLOOKUP('0-4'!$A43, Data!$B$2:$J$25, 6, FALSE)</f>
        <v>0</v>
      </c>
      <c r="G43" s="78">
        <f>VLOOKUP('0-4'!$A43, Data!$B$2:$J$25, 7, FALSE)</f>
        <v>0</v>
      </c>
      <c r="H43" s="78">
        <f>VLOOKUP('0-4'!$A43, Data!$B$2:$J$25, 8, FALSE)</f>
        <v>39</v>
      </c>
      <c r="I43" s="78">
        <f>VLOOKUP('0-4'!$A43, Data!$B$2:$J$25, 9, FALSE)</f>
        <v>6</v>
      </c>
      <c r="J43" s="79">
        <f t="shared" si="2"/>
        <v>61</v>
      </c>
      <c r="K43" s="80">
        <f t="shared" si="3"/>
        <v>1247</v>
      </c>
      <c r="L43" s="75">
        <f t="shared" si="4"/>
        <v>4.8917401764234161E-2</v>
      </c>
      <c r="M43" s="74">
        <f t="shared" si="5"/>
        <v>5</v>
      </c>
      <c r="N43" s="89" t="s">
        <v>12</v>
      </c>
      <c r="P43" s="13"/>
      <c r="R43" s="12"/>
    </row>
    <row r="44" spans="1:18" ht="18" customHeight="1" x14ac:dyDescent="0.25">
      <c r="A44" s="73">
        <v>8</v>
      </c>
      <c r="B44" s="78">
        <f>VLOOKUP('0-4'!$A44, Data!$B$2:$J$25, 2, FALSE)</f>
        <v>26908</v>
      </c>
      <c r="C44" s="78">
        <f>VLOOKUP('0-4'!$A44, Data!$B$2:$J$25, 3, FALSE)</f>
        <v>145</v>
      </c>
      <c r="D44" s="78">
        <f>VLOOKUP('0-4'!$A44, Data!$B$2:$J$25, 4, FALSE)</f>
        <v>3</v>
      </c>
      <c r="E44" s="78">
        <f>VLOOKUP('0-4'!$A44, Data!$B$2:$J$25, 5, FALSE)</f>
        <v>9</v>
      </c>
      <c r="F44" s="78">
        <f>VLOOKUP('0-4'!$A44, Data!$B$2:$J$25, 6, FALSE)</f>
        <v>0</v>
      </c>
      <c r="G44" s="78">
        <f>VLOOKUP('0-4'!$A44, Data!$B$2:$J$25, 7, FALSE)</f>
        <v>0</v>
      </c>
      <c r="H44" s="78">
        <f>VLOOKUP('0-4'!$A44, Data!$B$2:$J$25, 8, FALSE)</f>
        <v>303</v>
      </c>
      <c r="I44" s="78">
        <f>VLOOKUP('0-4'!$A44, Data!$B$2:$J$25, 9, FALSE)</f>
        <v>15</v>
      </c>
      <c r="J44" s="79">
        <f t="shared" si="2"/>
        <v>475</v>
      </c>
      <c r="K44" s="80">
        <f t="shared" si="3"/>
        <v>27383</v>
      </c>
      <c r="L44" s="75">
        <f t="shared" si="4"/>
        <v>1.7346528868275937E-2</v>
      </c>
      <c r="M44" s="74">
        <f t="shared" si="5"/>
        <v>15</v>
      </c>
      <c r="N44" s="89" t="s">
        <v>13</v>
      </c>
      <c r="P44" s="13"/>
      <c r="R44" s="12"/>
    </row>
    <row r="45" spans="1:18" ht="18" customHeight="1" x14ac:dyDescent="0.25">
      <c r="A45" s="73">
        <v>9</v>
      </c>
      <c r="B45" s="78">
        <f>VLOOKUP('0-4'!$A45, Data!$B$2:$J$25, 2, FALSE)</f>
        <v>4131</v>
      </c>
      <c r="C45" s="78">
        <f>VLOOKUP('0-4'!$A45, Data!$B$2:$J$25, 3, FALSE)</f>
        <v>27</v>
      </c>
      <c r="D45" s="78">
        <f>VLOOKUP('0-4'!$A45, Data!$B$2:$J$25, 4, FALSE)</f>
        <v>25</v>
      </c>
      <c r="E45" s="78">
        <f>VLOOKUP('0-4'!$A45, Data!$B$2:$J$25, 5, FALSE)</f>
        <v>11</v>
      </c>
      <c r="F45" s="78">
        <f>VLOOKUP('0-4'!$A45, Data!$B$2:$J$25, 6, FALSE)</f>
        <v>2</v>
      </c>
      <c r="G45" s="78">
        <f>VLOOKUP('0-4'!$A45, Data!$B$2:$J$25, 7, FALSE)</f>
        <v>0</v>
      </c>
      <c r="H45" s="78">
        <f>VLOOKUP('0-4'!$A45, Data!$B$2:$J$25, 8, FALSE)</f>
        <v>150</v>
      </c>
      <c r="I45" s="78">
        <f>VLOOKUP('0-4'!$A45, Data!$B$2:$J$25, 9, FALSE)</f>
        <v>26</v>
      </c>
      <c r="J45" s="79">
        <f t="shared" si="2"/>
        <v>241</v>
      </c>
      <c r="K45" s="80">
        <f t="shared" si="3"/>
        <v>4372</v>
      </c>
      <c r="L45" s="75">
        <f t="shared" si="4"/>
        <v>5.512351326623971E-2</v>
      </c>
      <c r="M45" s="74">
        <f t="shared" si="5"/>
        <v>2</v>
      </c>
      <c r="N45" s="89" t="s">
        <v>14</v>
      </c>
      <c r="P45" s="13"/>
      <c r="R45" s="12"/>
    </row>
    <row r="46" spans="1:18" ht="18" customHeight="1" x14ac:dyDescent="0.25">
      <c r="A46" s="73">
        <v>10</v>
      </c>
      <c r="B46" s="78">
        <f>VLOOKUP('0-4'!$A46, Data!$B$2:$J$25, 2, FALSE)</f>
        <v>7356</v>
      </c>
      <c r="C46" s="78">
        <f>VLOOKUP('0-4'!$A46, Data!$B$2:$J$25, 3, FALSE)</f>
        <v>39</v>
      </c>
      <c r="D46" s="78">
        <f>VLOOKUP('0-4'!$A46, Data!$B$2:$J$25, 4, FALSE)</f>
        <v>4</v>
      </c>
      <c r="E46" s="78">
        <f>VLOOKUP('0-4'!$A46, Data!$B$2:$J$25, 5, FALSE)</f>
        <v>28</v>
      </c>
      <c r="F46" s="78">
        <f>VLOOKUP('0-4'!$A46, Data!$B$2:$J$25, 6, FALSE)</f>
        <v>1</v>
      </c>
      <c r="G46" s="78">
        <f>VLOOKUP('0-4'!$A46, Data!$B$2:$J$25, 7, FALSE)</f>
        <v>0</v>
      </c>
      <c r="H46" s="78">
        <f>VLOOKUP('0-4'!$A46, Data!$B$2:$J$25, 8, FALSE)</f>
        <v>103</v>
      </c>
      <c r="I46" s="78">
        <f>VLOOKUP('0-4'!$A46, Data!$B$2:$J$25, 9, FALSE)</f>
        <v>29</v>
      </c>
      <c r="J46" s="79">
        <f t="shared" si="2"/>
        <v>204</v>
      </c>
      <c r="K46" s="80">
        <f t="shared" si="3"/>
        <v>7560</v>
      </c>
      <c r="L46" s="75">
        <f t="shared" si="4"/>
        <v>2.6984126984126985E-2</v>
      </c>
      <c r="M46" s="74">
        <f t="shared" si="5"/>
        <v>11</v>
      </c>
      <c r="N46" s="89" t="s">
        <v>15</v>
      </c>
      <c r="P46" s="13"/>
      <c r="R46" s="12"/>
    </row>
    <row r="47" spans="1:18" ht="18" customHeight="1" x14ac:dyDescent="0.25">
      <c r="A47" s="73">
        <v>11</v>
      </c>
      <c r="B47" s="78">
        <f>VLOOKUP('0-4'!$A47, Data!$B$2:$J$25, 2, FALSE)</f>
        <v>10467</v>
      </c>
      <c r="C47" s="78">
        <f>VLOOKUP('0-4'!$A47, Data!$B$2:$J$25, 3, FALSE)</f>
        <v>23</v>
      </c>
      <c r="D47" s="78">
        <f>VLOOKUP('0-4'!$A47, Data!$B$2:$J$25, 4, FALSE)</f>
        <v>5</v>
      </c>
      <c r="E47" s="78">
        <f>VLOOKUP('0-4'!$A47, Data!$B$2:$J$25, 5, FALSE)</f>
        <v>12</v>
      </c>
      <c r="F47" s="78">
        <f>VLOOKUP('0-4'!$A47, Data!$B$2:$J$25, 6, FALSE)</f>
        <v>0</v>
      </c>
      <c r="G47" s="78">
        <f>VLOOKUP('0-4'!$A47, Data!$B$2:$J$25, 7, FALSE)</f>
        <v>0</v>
      </c>
      <c r="H47" s="78">
        <f>VLOOKUP('0-4'!$A47, Data!$B$2:$J$25, 8, FALSE)</f>
        <v>96</v>
      </c>
      <c r="I47" s="78">
        <f>VLOOKUP('0-4'!$A47, Data!$B$2:$J$25, 9, FALSE)</f>
        <v>30</v>
      </c>
      <c r="J47" s="79">
        <f t="shared" si="2"/>
        <v>166</v>
      </c>
      <c r="K47" s="80">
        <f t="shared" si="3"/>
        <v>10633</v>
      </c>
      <c r="L47" s="75">
        <f t="shared" si="4"/>
        <v>1.5611774663782564E-2</v>
      </c>
      <c r="M47" s="74">
        <f t="shared" si="5"/>
        <v>17</v>
      </c>
      <c r="N47" s="89" t="s">
        <v>16</v>
      </c>
      <c r="P47" s="13"/>
      <c r="R47" s="12"/>
    </row>
    <row r="48" spans="1:18" ht="18" customHeight="1" x14ac:dyDescent="0.25">
      <c r="A48" s="73">
        <v>12</v>
      </c>
      <c r="B48" s="78">
        <f>VLOOKUP('0-4'!$A48, Data!$B$2:$J$25, 2, FALSE)</f>
        <v>44897</v>
      </c>
      <c r="C48" s="78">
        <f>VLOOKUP('0-4'!$A48, Data!$B$2:$J$25, 3, FALSE)</f>
        <v>156</v>
      </c>
      <c r="D48" s="78">
        <f>VLOOKUP('0-4'!$A48, Data!$B$2:$J$25, 4, FALSE)</f>
        <v>5</v>
      </c>
      <c r="E48" s="78">
        <f>VLOOKUP('0-4'!$A48, Data!$B$2:$J$25, 5, FALSE)</f>
        <v>62</v>
      </c>
      <c r="F48" s="78">
        <f>VLOOKUP('0-4'!$A48, Data!$B$2:$J$25, 6, FALSE)</f>
        <v>1</v>
      </c>
      <c r="G48" s="78">
        <f>VLOOKUP('0-4'!$A48, Data!$B$2:$J$25, 7, FALSE)</f>
        <v>0</v>
      </c>
      <c r="H48" s="78">
        <f>VLOOKUP('0-4'!$A48, Data!$B$2:$J$25, 8, FALSE)</f>
        <v>1023</v>
      </c>
      <c r="I48" s="78">
        <f>VLOOKUP('0-4'!$A48, Data!$B$2:$J$25, 9, FALSE)</f>
        <v>96</v>
      </c>
      <c r="J48" s="79">
        <f t="shared" si="2"/>
        <v>1343</v>
      </c>
      <c r="K48" s="80">
        <f t="shared" si="3"/>
        <v>46240</v>
      </c>
      <c r="L48" s="75">
        <f t="shared" si="4"/>
        <v>2.9044117647058824E-2</v>
      </c>
      <c r="M48" s="74">
        <f t="shared" si="5"/>
        <v>10</v>
      </c>
      <c r="N48" s="89" t="s">
        <v>17</v>
      </c>
      <c r="P48" s="13"/>
      <c r="R48" s="12"/>
    </row>
    <row r="49" spans="1:18" ht="18" customHeight="1" x14ac:dyDescent="0.25">
      <c r="A49" s="73">
        <v>13</v>
      </c>
      <c r="B49" s="78">
        <f>VLOOKUP('0-4'!$A49, Data!$B$2:$J$25, 2, FALSE)</f>
        <v>9243</v>
      </c>
      <c r="C49" s="78">
        <f>VLOOKUP('0-4'!$A49, Data!$B$2:$J$25, 3, FALSE)</f>
        <v>104</v>
      </c>
      <c r="D49" s="78">
        <f>VLOOKUP('0-4'!$A49, Data!$B$2:$J$25, 4, FALSE)</f>
        <v>7</v>
      </c>
      <c r="E49" s="78">
        <f>VLOOKUP('0-4'!$A49, Data!$B$2:$J$25, 5, FALSE)</f>
        <v>29</v>
      </c>
      <c r="F49" s="78">
        <f>VLOOKUP('0-4'!$A49, Data!$B$2:$J$25, 6, FALSE)</f>
        <v>2</v>
      </c>
      <c r="G49" s="78">
        <f>VLOOKUP('0-4'!$A49, Data!$B$2:$J$25, 7, FALSE)</f>
        <v>0</v>
      </c>
      <c r="H49" s="78">
        <f>VLOOKUP('0-4'!$A49, Data!$B$2:$J$25, 8, FALSE)</f>
        <v>269</v>
      </c>
      <c r="I49" s="78">
        <f>VLOOKUP('0-4'!$A49, Data!$B$2:$J$25, 9, FALSE)</f>
        <v>40</v>
      </c>
      <c r="J49" s="79">
        <f t="shared" si="2"/>
        <v>451</v>
      </c>
      <c r="K49" s="80">
        <f t="shared" si="3"/>
        <v>9694</v>
      </c>
      <c r="L49" s="75">
        <f t="shared" si="4"/>
        <v>4.6523622859500721E-2</v>
      </c>
      <c r="M49" s="74">
        <f t="shared" si="5"/>
        <v>6</v>
      </c>
      <c r="N49" s="89" t="s">
        <v>18</v>
      </c>
      <c r="P49" s="13"/>
      <c r="R49" s="12"/>
    </row>
    <row r="50" spans="1:18" ht="18" customHeight="1" x14ac:dyDescent="0.25">
      <c r="A50" s="73">
        <v>14</v>
      </c>
      <c r="B50" s="78">
        <f>VLOOKUP('0-4'!$A50, Data!$B$2:$J$25, 2, FALSE)</f>
        <v>21207</v>
      </c>
      <c r="C50" s="78">
        <f>VLOOKUP('0-4'!$A50, Data!$B$2:$J$25, 3, FALSE)</f>
        <v>22</v>
      </c>
      <c r="D50" s="78">
        <f>VLOOKUP('0-4'!$A50, Data!$B$2:$J$25, 4, FALSE)</f>
        <v>6</v>
      </c>
      <c r="E50" s="78">
        <f>VLOOKUP('0-4'!$A50, Data!$B$2:$J$25, 5, FALSE)</f>
        <v>4</v>
      </c>
      <c r="F50" s="78">
        <f>VLOOKUP('0-4'!$A50, Data!$B$2:$J$25, 6, FALSE)</f>
        <v>0</v>
      </c>
      <c r="G50" s="78">
        <f>VLOOKUP('0-4'!$A50, Data!$B$2:$J$25, 7, FALSE)</f>
        <v>0</v>
      </c>
      <c r="H50" s="78">
        <f>VLOOKUP('0-4'!$A50, Data!$B$2:$J$25, 8, FALSE)</f>
        <v>172</v>
      </c>
      <c r="I50" s="78">
        <f>VLOOKUP('0-4'!$A50, Data!$B$2:$J$25, 9, FALSE)</f>
        <v>13</v>
      </c>
      <c r="J50" s="79">
        <f t="shared" si="2"/>
        <v>217</v>
      </c>
      <c r="K50" s="80">
        <f t="shared" si="3"/>
        <v>21424</v>
      </c>
      <c r="L50" s="75">
        <f t="shared" si="4"/>
        <v>1.0128827483196415E-2</v>
      </c>
      <c r="M50" s="74">
        <f t="shared" si="5"/>
        <v>23</v>
      </c>
      <c r="N50" s="89" t="s">
        <v>19</v>
      </c>
      <c r="P50" s="13"/>
      <c r="R50" s="12"/>
    </row>
    <row r="51" spans="1:18" ht="18" customHeight="1" x14ac:dyDescent="0.25">
      <c r="A51" s="73">
        <v>15</v>
      </c>
      <c r="B51" s="78">
        <f>VLOOKUP('0-4'!$A51, Data!$B$2:$J$25, 2, FALSE)</f>
        <v>25984</v>
      </c>
      <c r="C51" s="78">
        <f>VLOOKUP('0-4'!$A51, Data!$B$2:$J$25, 3, FALSE)</f>
        <v>22</v>
      </c>
      <c r="D51" s="78">
        <f>VLOOKUP('0-4'!$A51, Data!$B$2:$J$25, 4, FALSE)</f>
        <v>6</v>
      </c>
      <c r="E51" s="78">
        <f>VLOOKUP('0-4'!$A51, Data!$B$2:$J$25, 5, FALSE)</f>
        <v>4</v>
      </c>
      <c r="F51" s="78">
        <f>VLOOKUP('0-4'!$A51, Data!$B$2:$J$25, 6, FALSE)</f>
        <v>0</v>
      </c>
      <c r="G51" s="78">
        <f>VLOOKUP('0-4'!$A51, Data!$B$2:$J$25, 7, FALSE)</f>
        <v>0</v>
      </c>
      <c r="H51" s="78">
        <f>VLOOKUP('0-4'!$A51, Data!$B$2:$J$25, 8, FALSE)</f>
        <v>251</v>
      </c>
      <c r="I51" s="78">
        <f>VLOOKUP('0-4'!$A51, Data!$B$2:$J$25, 9, FALSE)</f>
        <v>15</v>
      </c>
      <c r="J51" s="79">
        <f t="shared" si="2"/>
        <v>298</v>
      </c>
      <c r="K51" s="80">
        <f t="shared" si="3"/>
        <v>26282</v>
      </c>
      <c r="L51" s="75">
        <f t="shared" si="4"/>
        <v>1.1338558709382848E-2</v>
      </c>
      <c r="M51" s="74">
        <f t="shared" si="5"/>
        <v>22</v>
      </c>
      <c r="N51" s="89" t="s">
        <v>20</v>
      </c>
      <c r="P51" s="13"/>
      <c r="R51" s="12"/>
    </row>
    <row r="52" spans="1:18" ht="18" customHeight="1" x14ac:dyDescent="0.25">
      <c r="A52" s="73">
        <v>16</v>
      </c>
      <c r="B52" s="78">
        <f>VLOOKUP('0-4'!$A52, Data!$B$2:$J$25, 2, FALSE)</f>
        <v>9157</v>
      </c>
      <c r="C52" s="78">
        <f>VLOOKUP('0-4'!$A52, Data!$B$2:$J$25, 3, FALSE)</f>
        <v>32</v>
      </c>
      <c r="D52" s="78">
        <f>VLOOKUP('0-4'!$A52, Data!$B$2:$J$25, 4, FALSE)</f>
        <v>3</v>
      </c>
      <c r="E52" s="78">
        <f>VLOOKUP('0-4'!$A52, Data!$B$2:$J$25, 5, FALSE)</f>
        <v>7</v>
      </c>
      <c r="F52" s="78">
        <f>VLOOKUP('0-4'!$A52, Data!$B$2:$J$25, 6, FALSE)</f>
        <v>1</v>
      </c>
      <c r="G52" s="78">
        <f>VLOOKUP('0-4'!$A52, Data!$B$2:$J$25, 7, FALSE)</f>
        <v>0</v>
      </c>
      <c r="H52" s="78">
        <f>VLOOKUP('0-4'!$A52, Data!$B$2:$J$25, 8, FALSE)</f>
        <v>63</v>
      </c>
      <c r="I52" s="78">
        <f>VLOOKUP('0-4'!$A52, Data!$B$2:$J$25, 9, FALSE)</f>
        <v>17</v>
      </c>
      <c r="J52" s="79">
        <f t="shared" si="2"/>
        <v>123</v>
      </c>
      <c r="K52" s="80">
        <f t="shared" si="3"/>
        <v>9280</v>
      </c>
      <c r="L52" s="75">
        <f t="shared" si="4"/>
        <v>1.3254310344827587E-2</v>
      </c>
      <c r="M52" s="74">
        <f t="shared" si="5"/>
        <v>18</v>
      </c>
      <c r="N52" s="89" t="s">
        <v>21</v>
      </c>
      <c r="P52" s="13"/>
      <c r="R52" s="12"/>
    </row>
    <row r="53" spans="1:18" ht="18" customHeight="1" x14ac:dyDescent="0.25">
      <c r="A53" s="73">
        <v>17</v>
      </c>
      <c r="B53" s="78">
        <f>VLOOKUP('0-4'!$A53, Data!$B$2:$J$25, 2, FALSE)</f>
        <v>7621</v>
      </c>
      <c r="C53" s="78">
        <f>VLOOKUP('0-4'!$A53, Data!$B$2:$J$25, 3, FALSE)</f>
        <v>30</v>
      </c>
      <c r="D53" s="78">
        <f>VLOOKUP('0-4'!$A53, Data!$B$2:$J$25, 4, FALSE)</f>
        <v>0</v>
      </c>
      <c r="E53" s="78">
        <f>VLOOKUP('0-4'!$A53, Data!$B$2:$J$25, 5, FALSE)</f>
        <v>11</v>
      </c>
      <c r="F53" s="78">
        <f>VLOOKUP('0-4'!$A53, Data!$B$2:$J$25, 6, FALSE)</f>
        <v>0</v>
      </c>
      <c r="G53" s="78">
        <f>VLOOKUP('0-4'!$A53, Data!$B$2:$J$25, 7, FALSE)</f>
        <v>0</v>
      </c>
      <c r="H53" s="78">
        <f>VLOOKUP('0-4'!$A53, Data!$B$2:$J$25, 8, FALSE)</f>
        <v>75</v>
      </c>
      <c r="I53" s="78">
        <f>VLOOKUP('0-4'!$A53, Data!$B$2:$J$25, 9, FALSE)</f>
        <v>15</v>
      </c>
      <c r="J53" s="79">
        <f t="shared" si="2"/>
        <v>131</v>
      </c>
      <c r="K53" s="80">
        <f t="shared" si="3"/>
        <v>7752</v>
      </c>
      <c r="L53" s="75">
        <f t="shared" si="4"/>
        <v>1.6898864809081527E-2</v>
      </c>
      <c r="M53" s="74">
        <f t="shared" si="5"/>
        <v>16</v>
      </c>
      <c r="N53" s="89" t="s">
        <v>22</v>
      </c>
      <c r="P53" s="13"/>
      <c r="R53" s="12"/>
    </row>
    <row r="54" spans="1:18" ht="18" customHeight="1" x14ac:dyDescent="0.25">
      <c r="A54" s="73">
        <v>18</v>
      </c>
      <c r="B54" s="78">
        <f>VLOOKUP('0-4'!$A54, Data!$B$2:$J$25, 2, FALSE)</f>
        <v>17386</v>
      </c>
      <c r="C54" s="78">
        <f>VLOOKUP('0-4'!$A54, Data!$B$2:$J$25, 3, FALSE)</f>
        <v>19</v>
      </c>
      <c r="D54" s="78">
        <f>VLOOKUP('0-4'!$A54, Data!$B$2:$J$25, 4, FALSE)</f>
        <v>0</v>
      </c>
      <c r="E54" s="78">
        <f>VLOOKUP('0-4'!$A54, Data!$B$2:$J$25, 5, FALSE)</f>
        <v>7</v>
      </c>
      <c r="F54" s="78">
        <f>VLOOKUP('0-4'!$A54, Data!$B$2:$J$25, 6, FALSE)</f>
        <v>0</v>
      </c>
      <c r="G54" s="78">
        <f>VLOOKUP('0-4'!$A54, Data!$B$2:$J$25, 7, FALSE)</f>
        <v>0</v>
      </c>
      <c r="H54" s="78">
        <f>VLOOKUP('0-4'!$A54, Data!$B$2:$J$25, 8, FALSE)</f>
        <v>174</v>
      </c>
      <c r="I54" s="78">
        <f>VLOOKUP('0-4'!$A54, Data!$B$2:$J$25, 9, FALSE)</f>
        <v>6</v>
      </c>
      <c r="J54" s="79">
        <f t="shared" si="2"/>
        <v>206</v>
      </c>
      <c r="K54" s="80">
        <f t="shared" si="3"/>
        <v>17592</v>
      </c>
      <c r="L54" s="75">
        <f t="shared" si="4"/>
        <v>1.1709868121873579E-2</v>
      </c>
      <c r="M54" s="74">
        <f t="shared" si="5"/>
        <v>21</v>
      </c>
      <c r="N54" s="89" t="s">
        <v>23</v>
      </c>
      <c r="P54" s="13"/>
      <c r="R54" s="12"/>
    </row>
    <row r="55" spans="1:18" ht="18" customHeight="1" x14ac:dyDescent="0.25">
      <c r="A55" s="73">
        <v>19</v>
      </c>
      <c r="B55" s="78">
        <f>VLOOKUP('0-4'!$A55, Data!$B$2:$J$25, 2, FALSE)</f>
        <v>2357</v>
      </c>
      <c r="C55" s="78">
        <f>VLOOKUP('0-4'!$A55, Data!$B$2:$J$25, 3, FALSE)</f>
        <v>67</v>
      </c>
      <c r="D55" s="78">
        <f>VLOOKUP('0-4'!$A55, Data!$B$2:$J$25, 4, FALSE)</f>
        <v>8</v>
      </c>
      <c r="E55" s="78">
        <f>VLOOKUP('0-4'!$A55, Data!$B$2:$J$25, 5, FALSE)</f>
        <v>22</v>
      </c>
      <c r="F55" s="78">
        <f>VLOOKUP('0-4'!$A55, Data!$B$2:$J$25, 6, FALSE)</f>
        <v>0</v>
      </c>
      <c r="G55" s="78">
        <f>VLOOKUP('0-4'!$A55, Data!$B$2:$J$25, 7, FALSE)</f>
        <v>0</v>
      </c>
      <c r="H55" s="78">
        <f>VLOOKUP('0-4'!$A55, Data!$B$2:$J$25, 8, FALSE)</f>
        <v>68</v>
      </c>
      <c r="I55" s="78">
        <f>VLOOKUP('0-4'!$A55, Data!$B$2:$J$25, 9, FALSE)</f>
        <v>19</v>
      </c>
      <c r="J55" s="79">
        <f t="shared" si="2"/>
        <v>184</v>
      </c>
      <c r="K55" s="80">
        <f t="shared" si="3"/>
        <v>2541</v>
      </c>
      <c r="L55" s="75">
        <f t="shared" si="4"/>
        <v>7.2412436048799683E-2</v>
      </c>
      <c r="M55" s="74">
        <f t="shared" si="5"/>
        <v>1</v>
      </c>
      <c r="N55" s="89" t="s">
        <v>24</v>
      </c>
      <c r="P55" s="13"/>
      <c r="R55" s="12"/>
    </row>
    <row r="56" spans="1:18" ht="18" customHeight="1" x14ac:dyDescent="0.25">
      <c r="A56" s="73">
        <v>20</v>
      </c>
      <c r="B56" s="78">
        <f>VLOOKUP('0-4'!$A56, Data!$B$2:$J$25, 2, FALSE)</f>
        <v>11327</v>
      </c>
      <c r="C56" s="78">
        <f>VLOOKUP('0-4'!$A56, Data!$B$2:$J$25, 3, FALSE)</f>
        <v>24</v>
      </c>
      <c r="D56" s="78">
        <f>VLOOKUP('0-4'!$A56, Data!$B$2:$J$25, 4, FALSE)</f>
        <v>8</v>
      </c>
      <c r="E56" s="78">
        <f>VLOOKUP('0-4'!$A56, Data!$B$2:$J$25, 5, FALSE)</f>
        <v>16</v>
      </c>
      <c r="F56" s="78">
        <f>VLOOKUP('0-4'!$A56, Data!$B$2:$J$25, 6, FALSE)</f>
        <v>0</v>
      </c>
      <c r="G56" s="78">
        <f>VLOOKUP('0-4'!$A56, Data!$B$2:$J$25, 7, FALSE)</f>
        <v>0</v>
      </c>
      <c r="H56" s="78">
        <f>VLOOKUP('0-4'!$A56, Data!$B$2:$J$25, 8, FALSE)</f>
        <v>75</v>
      </c>
      <c r="I56" s="78">
        <f>VLOOKUP('0-4'!$A56, Data!$B$2:$J$25, 9, FALSE)</f>
        <v>16</v>
      </c>
      <c r="J56" s="79">
        <f t="shared" si="2"/>
        <v>139</v>
      </c>
      <c r="K56" s="80">
        <f t="shared" si="3"/>
        <v>11466</v>
      </c>
      <c r="L56" s="75">
        <f t="shared" si="4"/>
        <v>1.2122797837083551E-2</v>
      </c>
      <c r="M56" s="74">
        <f t="shared" si="5"/>
        <v>20</v>
      </c>
      <c r="N56" s="89" t="s">
        <v>25</v>
      </c>
      <c r="P56" s="13"/>
      <c r="R56" s="12"/>
    </row>
    <row r="57" spans="1:18" ht="18" customHeight="1" x14ac:dyDescent="0.25">
      <c r="A57" s="73">
        <v>21</v>
      </c>
      <c r="B57" s="78">
        <f>VLOOKUP('0-4'!$A57, Data!$B$2:$J$25, 2, FALSE)</f>
        <v>38398</v>
      </c>
      <c r="C57" s="78">
        <f>VLOOKUP('0-4'!$A57, Data!$B$2:$J$25, 3, FALSE)</f>
        <v>34</v>
      </c>
      <c r="D57" s="78">
        <f>VLOOKUP('0-4'!$A57, Data!$B$2:$J$25, 4, FALSE)</f>
        <v>0</v>
      </c>
      <c r="E57" s="78">
        <f>VLOOKUP('0-4'!$A57, Data!$B$2:$J$25, 5, FALSE)</f>
        <v>11</v>
      </c>
      <c r="F57" s="78">
        <f>VLOOKUP('0-4'!$A57, Data!$B$2:$J$25, 6, FALSE)</f>
        <v>0</v>
      </c>
      <c r="G57" s="78">
        <f>VLOOKUP('0-4'!$A57, Data!$B$2:$J$25, 7, FALSE)</f>
        <v>0</v>
      </c>
      <c r="H57" s="78">
        <f>VLOOKUP('0-4'!$A57, Data!$B$2:$J$25, 8, FALSE)</f>
        <v>407</v>
      </c>
      <c r="I57" s="78">
        <f>VLOOKUP('0-4'!$A57, Data!$B$2:$J$25, 9, FALSE)</f>
        <v>21</v>
      </c>
      <c r="J57" s="79">
        <f t="shared" si="2"/>
        <v>473</v>
      </c>
      <c r="K57" s="80">
        <f t="shared" si="3"/>
        <v>38871</v>
      </c>
      <c r="L57" s="75">
        <f t="shared" si="4"/>
        <v>1.2168454631987857E-2</v>
      </c>
      <c r="M57" s="74">
        <f t="shared" si="5"/>
        <v>19</v>
      </c>
      <c r="N57" s="89" t="s">
        <v>26</v>
      </c>
      <c r="P57" s="13"/>
      <c r="R57" s="12"/>
    </row>
    <row r="58" spans="1:18" ht="18" customHeight="1" x14ac:dyDescent="0.25">
      <c r="A58" s="73">
        <v>22</v>
      </c>
      <c r="B58" s="78">
        <f>VLOOKUP('0-4'!$A58, Data!$B$2:$J$25, 2, FALSE)</f>
        <v>46029</v>
      </c>
      <c r="C58" s="78">
        <f>VLOOKUP('0-4'!$A58, Data!$B$2:$J$25, 3, FALSE)</f>
        <v>143</v>
      </c>
      <c r="D58" s="78">
        <f>VLOOKUP('0-4'!$A58, Data!$B$2:$J$25, 4, FALSE)</f>
        <v>10</v>
      </c>
      <c r="E58" s="78">
        <f>VLOOKUP('0-4'!$A58, Data!$B$2:$J$25, 5, FALSE)</f>
        <v>48</v>
      </c>
      <c r="F58" s="78">
        <f>VLOOKUP('0-4'!$A58, Data!$B$2:$J$25, 6, FALSE)</f>
        <v>0</v>
      </c>
      <c r="G58" s="78">
        <f>VLOOKUP('0-4'!$A58, Data!$B$2:$J$25, 7, FALSE)</f>
        <v>0</v>
      </c>
      <c r="H58" s="78">
        <f>VLOOKUP('0-4'!$A58, Data!$B$2:$J$25, 8, FALSE)</f>
        <v>1302</v>
      </c>
      <c r="I58" s="78">
        <f>VLOOKUP('0-4'!$A58, Data!$B$2:$J$25, 9, FALSE)</f>
        <v>105</v>
      </c>
      <c r="J58" s="79">
        <f t="shared" si="2"/>
        <v>1608</v>
      </c>
      <c r="K58" s="80">
        <f t="shared" si="3"/>
        <v>47637</v>
      </c>
      <c r="L58" s="75">
        <f t="shared" si="4"/>
        <v>3.3755274261603373E-2</v>
      </c>
      <c r="M58" s="74">
        <f t="shared" si="5"/>
        <v>8</v>
      </c>
      <c r="N58" s="89" t="s">
        <v>27</v>
      </c>
      <c r="P58" s="13"/>
      <c r="R58" s="12"/>
    </row>
    <row r="59" spans="1:18" ht="18" customHeight="1" x14ac:dyDescent="0.25">
      <c r="A59" s="73">
        <v>23</v>
      </c>
      <c r="B59" s="78">
        <f>VLOOKUP('0-4'!$A59, Data!$B$2:$J$25, 2, FALSE)</f>
        <v>67722</v>
      </c>
      <c r="C59" s="78">
        <f>VLOOKUP('0-4'!$A59, Data!$B$2:$J$25, 3, FALSE)</f>
        <v>352</v>
      </c>
      <c r="D59" s="78">
        <f>VLOOKUP('0-4'!$A59, Data!$B$2:$J$25, 4, FALSE)</f>
        <v>25</v>
      </c>
      <c r="E59" s="78">
        <f>VLOOKUP('0-4'!$A59, Data!$B$2:$J$25, 5, FALSE)</f>
        <v>116</v>
      </c>
      <c r="F59" s="78">
        <f>VLOOKUP('0-4'!$A59, Data!$B$2:$J$25, 6, FALSE)</f>
        <v>5</v>
      </c>
      <c r="G59" s="78">
        <f>VLOOKUP('0-4'!$A59, Data!$B$2:$J$25, 7, FALSE)</f>
        <v>0</v>
      </c>
      <c r="H59" s="78">
        <f>VLOOKUP('0-4'!$A59, Data!$B$2:$J$25, 8, FALSE)</f>
        <v>2969</v>
      </c>
      <c r="I59" s="78">
        <f>VLOOKUP('0-4'!$A59, Data!$B$2:$J$25, 9, FALSE)</f>
        <v>267</v>
      </c>
      <c r="J59" s="79">
        <f t="shared" si="2"/>
        <v>3734</v>
      </c>
      <c r="K59" s="80">
        <f t="shared" si="3"/>
        <v>71456</v>
      </c>
      <c r="L59" s="75">
        <f t="shared" si="4"/>
        <v>5.2255933721450966E-2</v>
      </c>
      <c r="M59" s="74">
        <f t="shared" si="5"/>
        <v>4</v>
      </c>
      <c r="N59" s="89" t="s">
        <v>28</v>
      </c>
      <c r="P59" s="13"/>
      <c r="R59" s="12"/>
    </row>
    <row r="60" spans="1:18" ht="18" customHeight="1" x14ac:dyDescent="0.25">
      <c r="A60" s="73">
        <v>24</v>
      </c>
      <c r="B60" s="78">
        <f>VLOOKUP('0-4'!$A60, Data!$B$2:$J$25, 2, FALSE)</f>
        <v>26638</v>
      </c>
      <c r="C60" s="78">
        <f>VLOOKUP('0-4'!$A60, Data!$B$2:$J$25, 3, FALSE)</f>
        <v>23</v>
      </c>
      <c r="D60" s="78">
        <f>VLOOKUP('0-4'!$A60, Data!$B$2:$J$25, 4, FALSE)</f>
        <v>3</v>
      </c>
      <c r="E60" s="78">
        <f>VLOOKUP('0-4'!$A60, Data!$B$2:$J$25, 5, FALSE)</f>
        <v>4</v>
      </c>
      <c r="F60" s="78">
        <f>VLOOKUP('0-4'!$A60, Data!$B$2:$J$25, 6, FALSE)</f>
        <v>0</v>
      </c>
      <c r="G60" s="78">
        <f>VLOOKUP('0-4'!$A60, Data!$B$2:$J$25, 7, FALSE)</f>
        <v>0</v>
      </c>
      <c r="H60" s="78">
        <f>VLOOKUP('0-4'!$A60, Data!$B$2:$J$25, 8, FALSE)</f>
        <v>139</v>
      </c>
      <c r="I60" s="78">
        <f>VLOOKUP('0-4'!$A60, Data!$B$2:$J$25, 9, FALSE)</f>
        <v>15</v>
      </c>
      <c r="J60" s="79">
        <f t="shared" si="2"/>
        <v>184</v>
      </c>
      <c r="K60" s="80">
        <f t="shared" si="3"/>
        <v>26822</v>
      </c>
      <c r="L60" s="75">
        <f t="shared" si="4"/>
        <v>6.8600402654537323E-3</v>
      </c>
      <c r="M60" s="74">
        <f t="shared" si="5"/>
        <v>24</v>
      </c>
      <c r="N60" s="81" t="s">
        <v>29</v>
      </c>
      <c r="P60" s="13"/>
      <c r="R60" s="12"/>
    </row>
    <row r="61" spans="1:18" ht="18" customHeight="1" x14ac:dyDescent="0.25">
      <c r="A61" s="76" t="s">
        <v>38</v>
      </c>
      <c r="B61" s="90">
        <f>SUM(B37:B60)</f>
        <v>400680</v>
      </c>
      <c r="C61" s="90">
        <f t="shared" ref="C61:K61" si="6">SUM(C37:C60)</f>
        <v>1381</v>
      </c>
      <c r="D61" s="90">
        <f t="shared" si="6"/>
        <v>128</v>
      </c>
      <c r="E61" s="90">
        <f t="shared" si="6"/>
        <v>475</v>
      </c>
      <c r="F61" s="90">
        <f t="shared" si="6"/>
        <v>12</v>
      </c>
      <c r="G61" s="90">
        <f t="shared" si="6"/>
        <v>0</v>
      </c>
      <c r="H61" s="90">
        <f t="shared" si="6"/>
        <v>8195</v>
      </c>
      <c r="I61" s="90">
        <f t="shared" si="6"/>
        <v>861</v>
      </c>
      <c r="J61" s="91">
        <f t="shared" si="6"/>
        <v>11052</v>
      </c>
      <c r="K61" s="92">
        <f t="shared" si="6"/>
        <v>411732</v>
      </c>
      <c r="L61" s="93">
        <f t="shared" si="4"/>
        <v>2.6842703506164203E-2</v>
      </c>
      <c r="M61" s="76"/>
      <c r="N61" s="84" t="s">
        <v>38</v>
      </c>
      <c r="P61" s="16"/>
      <c r="R61" s="12"/>
    </row>
    <row r="62" spans="1:18" ht="18" customHeight="1" x14ac:dyDescent="0.25">
      <c r="P62" s="16"/>
    </row>
    <row r="63" spans="1:18" ht="18" customHeight="1" x14ac:dyDescent="0.25">
      <c r="J63" s="7" t="s">
        <v>45</v>
      </c>
      <c r="K63" s="17">
        <f>SUM(J37:J60)</f>
        <v>11052</v>
      </c>
      <c r="L63" s="7"/>
      <c r="P63" s="16"/>
    </row>
    <row r="64" spans="1:18" ht="18" customHeight="1" x14ac:dyDescent="0.25">
      <c r="I64" s="2"/>
      <c r="J64" s="7" t="s">
        <v>43</v>
      </c>
      <c r="K64" s="15">
        <f>J61/K61</f>
        <v>2.6842703506164203E-2</v>
      </c>
    </row>
    <row r="65" spans="1:182" ht="18" customHeight="1" x14ac:dyDescent="0.25">
      <c r="B65" s="2"/>
    </row>
    <row r="66" spans="1:182" s="19" customFormat="1" ht="18" customHeight="1" x14ac:dyDescent="0.25">
      <c r="A66" s="18"/>
      <c r="B66" s="18"/>
      <c r="C66" s="18"/>
      <c r="D66" s="3"/>
      <c r="E66" s="18"/>
      <c r="F66" s="3"/>
      <c r="G66" s="3"/>
      <c r="H66" s="18"/>
      <c r="I66" s="18"/>
      <c r="J66" s="18"/>
      <c r="K66" s="18"/>
      <c r="L66" s="18"/>
      <c r="M66" s="18"/>
      <c r="N66" s="3"/>
      <c r="O66" s="3"/>
      <c r="P66" s="18"/>
      <c r="Q66" s="18"/>
      <c r="R66" s="18"/>
      <c r="S66" s="3"/>
      <c r="T66" s="18"/>
      <c r="U66" s="18"/>
      <c r="V66" s="18"/>
      <c r="W66" s="18"/>
      <c r="X66" s="18"/>
      <c r="Y66" s="18"/>
      <c r="Z66" s="18"/>
      <c r="AA66" s="3"/>
      <c r="AB66" s="3"/>
      <c r="AC66" s="18"/>
      <c r="AD66" s="18"/>
      <c r="AE66" s="18"/>
      <c r="AF66" s="18"/>
      <c r="AG66" s="18"/>
      <c r="AH66" s="18"/>
      <c r="AI66" s="3"/>
      <c r="AJ66" s="18"/>
      <c r="AK66" s="18"/>
      <c r="AL66" s="18"/>
      <c r="AM66" s="18"/>
      <c r="AN66" s="18"/>
      <c r="AO66" s="18"/>
      <c r="AP66" s="18"/>
      <c r="AQ66" s="3"/>
      <c r="AR66" s="3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3"/>
      <c r="BF66" s="18"/>
      <c r="BG66" s="3"/>
      <c r="BH66" s="18"/>
      <c r="BI66" s="18"/>
      <c r="BJ66" s="18"/>
      <c r="BK66" s="18"/>
      <c r="BL66" s="18"/>
      <c r="BM66" s="18"/>
      <c r="BN66" s="18"/>
      <c r="BO66" s="3"/>
      <c r="BP66" s="18"/>
      <c r="BQ66" s="18"/>
      <c r="BR66" s="18"/>
      <c r="BS66" s="18"/>
      <c r="BT66" s="18"/>
      <c r="BU66" s="3"/>
      <c r="BV66" s="18"/>
      <c r="BW66" s="18"/>
      <c r="BX66" s="18"/>
      <c r="BY66" s="18"/>
      <c r="BZ66" s="18"/>
      <c r="CA66" s="18"/>
      <c r="CB66" s="18"/>
      <c r="CC66" s="18"/>
      <c r="CD66" s="18"/>
      <c r="CE66" s="3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3"/>
      <c r="CV66" s="18"/>
      <c r="CW66" s="18"/>
      <c r="CX66" s="18"/>
      <c r="CY66" s="18"/>
      <c r="CZ66" s="18"/>
      <c r="DA66" s="3"/>
      <c r="DB66" s="18"/>
      <c r="DC66" s="18"/>
      <c r="DD66" s="18"/>
      <c r="DE66" s="18"/>
      <c r="DF66" s="18"/>
      <c r="DG66" s="18"/>
      <c r="DH66" s="18"/>
      <c r="DI66" s="18"/>
      <c r="DJ66" s="18"/>
      <c r="DK66" s="3"/>
      <c r="DL66" s="18"/>
      <c r="DM66" s="18"/>
      <c r="DN66" s="18"/>
      <c r="DO66" s="18"/>
      <c r="DP66" s="18"/>
      <c r="DQ66" s="18"/>
      <c r="DR66" s="18"/>
      <c r="DS66" s="3"/>
      <c r="DT66" s="3"/>
      <c r="DU66" s="18"/>
      <c r="DV66" s="18"/>
      <c r="DW66" s="18"/>
      <c r="DX66" s="18"/>
      <c r="DY66" s="18"/>
      <c r="DZ66" s="18"/>
      <c r="EA66" s="3"/>
      <c r="EB66" s="18"/>
      <c r="EC66" s="18"/>
      <c r="ED66" s="18"/>
      <c r="EE66" s="18"/>
      <c r="EF66" s="18"/>
      <c r="EG66" s="3"/>
      <c r="EH66" s="18"/>
      <c r="EI66" s="3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3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3"/>
      <c r="FX66" s="18"/>
      <c r="FY66" s="18"/>
      <c r="FZ66" s="18"/>
    </row>
    <row r="67" spans="1:182" s="19" customFormat="1" ht="18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</row>
    <row r="68" spans="1:182" s="19" customFormat="1" ht="18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</row>
    <row r="69" spans="1:182" ht="18" customHeight="1" x14ac:dyDescent="0.25"/>
    <row r="70" spans="1:182" ht="18" customHeight="1" x14ac:dyDescent="0.25">
      <c r="A70" s="20"/>
      <c r="B70" s="20"/>
      <c r="C70" s="20"/>
    </row>
    <row r="71" spans="1:182" ht="18" customHeight="1" x14ac:dyDescent="0.25">
      <c r="A71" s="18"/>
      <c r="B71" s="18"/>
      <c r="C71" s="18"/>
    </row>
    <row r="72" spans="1:182" x14ac:dyDescent="0.25">
      <c r="A72" s="18"/>
      <c r="B72" s="18"/>
      <c r="C72" s="18"/>
    </row>
    <row r="73" spans="1:182" x14ac:dyDescent="0.25">
      <c r="A73" s="18"/>
      <c r="B73" s="18"/>
      <c r="C73" s="18"/>
    </row>
    <row r="74" spans="1:182" x14ac:dyDescent="0.25">
      <c r="B74" s="18"/>
      <c r="C74" s="18"/>
    </row>
    <row r="75" spans="1:182" x14ac:dyDescent="0.25">
      <c r="A75" s="18"/>
      <c r="B75" s="18"/>
      <c r="C75" s="18"/>
    </row>
    <row r="76" spans="1:182" x14ac:dyDescent="0.25">
      <c r="B76" s="18"/>
      <c r="C76" s="18"/>
    </row>
    <row r="77" spans="1:182" x14ac:dyDescent="0.25">
      <c r="B77" s="18"/>
      <c r="C77" s="18"/>
    </row>
    <row r="78" spans="1:182" x14ac:dyDescent="0.25">
      <c r="A78" s="18"/>
      <c r="B78" s="18"/>
      <c r="C78" s="18"/>
    </row>
    <row r="79" spans="1:182" x14ac:dyDescent="0.25">
      <c r="A79" s="18"/>
      <c r="B79" s="18"/>
      <c r="C79" s="18"/>
    </row>
    <row r="80" spans="1:182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B84" s="18"/>
      <c r="C84" s="18"/>
    </row>
    <row r="85" spans="1:3" x14ac:dyDescent="0.25">
      <c r="B85" s="18"/>
      <c r="C85" s="18"/>
    </row>
    <row r="86" spans="1:3" x14ac:dyDescent="0.25">
      <c r="A86" s="18"/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B90" s="18"/>
      <c r="C90" s="18"/>
    </row>
    <row r="91" spans="1:3" x14ac:dyDescent="0.25">
      <c r="A91" s="18"/>
      <c r="B91" s="18"/>
      <c r="C91" s="18"/>
    </row>
    <row r="92" spans="1:3" x14ac:dyDescent="0.25">
      <c r="B92" s="18"/>
      <c r="C92" s="18"/>
    </row>
    <row r="93" spans="1:3" x14ac:dyDescent="0.25">
      <c r="B93" s="18"/>
      <c r="C93" s="18"/>
    </row>
    <row r="94" spans="1:3" x14ac:dyDescent="0.25">
      <c r="A94" s="18"/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B100" s="18"/>
      <c r="C100" s="18"/>
    </row>
    <row r="101" spans="1:3" x14ac:dyDescent="0.25">
      <c r="A101" s="18"/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B108" s="18"/>
      <c r="C108" s="18"/>
    </row>
    <row r="109" spans="1:3" x14ac:dyDescent="0.25">
      <c r="B109" s="18"/>
      <c r="C109" s="18"/>
    </row>
    <row r="110" spans="1:3" x14ac:dyDescent="0.25">
      <c r="A110" s="18"/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B116" s="18"/>
      <c r="C116" s="18"/>
    </row>
    <row r="117" spans="1:3" x14ac:dyDescent="0.25">
      <c r="A117" s="18"/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B124" s="18"/>
      <c r="C124" s="18"/>
    </row>
    <row r="125" spans="1:3" x14ac:dyDescent="0.25">
      <c r="B125" s="18"/>
      <c r="C125" s="18"/>
    </row>
    <row r="126" spans="1:3" x14ac:dyDescent="0.25">
      <c r="A126" s="18"/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B138" s="18"/>
      <c r="C138" s="18"/>
    </row>
    <row r="139" spans="1:3" x14ac:dyDescent="0.25">
      <c r="A139" s="18"/>
      <c r="B139" s="18"/>
      <c r="C139" s="18"/>
    </row>
    <row r="140" spans="1:3" x14ac:dyDescent="0.25">
      <c r="B140" s="18"/>
      <c r="C140" s="18"/>
    </row>
    <row r="141" spans="1:3" x14ac:dyDescent="0.25">
      <c r="A141" s="18"/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B148" s="18"/>
      <c r="C148" s="18"/>
    </row>
    <row r="149" spans="1:3" x14ac:dyDescent="0.25">
      <c r="A149" s="18"/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B154" s="18"/>
      <c r="C154" s="18"/>
    </row>
    <row r="155" spans="1:3" x14ac:dyDescent="0.25">
      <c r="A155" s="18"/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B164" s="18"/>
      <c r="C164" s="18"/>
    </row>
    <row r="165" spans="1:3" x14ac:dyDescent="0.25">
      <c r="A165" s="18"/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B180" s="18"/>
      <c r="C180" s="18"/>
    </row>
    <row r="181" spans="1:3" x14ac:dyDescent="0.25">
      <c r="A181" s="18"/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B186" s="18"/>
      <c r="C186" s="18"/>
    </row>
    <row r="187" spans="1:3" x14ac:dyDescent="0.25">
      <c r="A187" s="18"/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B196" s="18"/>
      <c r="C196" s="18"/>
    </row>
    <row r="197" spans="1:3" x14ac:dyDescent="0.25">
      <c r="A197" s="18"/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B204" s="18"/>
      <c r="C204" s="18"/>
    </row>
    <row r="205" spans="1:3" x14ac:dyDescent="0.25">
      <c r="B205" s="18"/>
      <c r="C205" s="18"/>
    </row>
    <row r="206" spans="1:3" x14ac:dyDescent="0.25">
      <c r="A206" s="18"/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B212" s="18"/>
      <c r="C212" s="18"/>
    </row>
    <row r="213" spans="1:3" x14ac:dyDescent="0.25">
      <c r="A213" s="18"/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B218" s="18"/>
      <c r="C218" s="18"/>
    </row>
    <row r="219" spans="1:3" x14ac:dyDescent="0.25">
      <c r="A219" s="18"/>
      <c r="B219" s="18"/>
      <c r="C219" s="18"/>
    </row>
    <row r="220" spans="1:3" x14ac:dyDescent="0.25">
      <c r="B220" s="18"/>
      <c r="C220" s="18"/>
    </row>
    <row r="221" spans="1:3" x14ac:dyDescent="0.25">
      <c r="A221" s="18"/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B236" s="18"/>
      <c r="C236" s="18"/>
    </row>
    <row r="237" spans="1:3" x14ac:dyDescent="0.25">
      <c r="A237" s="18"/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B260" s="18"/>
      <c r="C260" s="18"/>
    </row>
    <row r="261" spans="1:3" x14ac:dyDescent="0.25">
      <c r="A261" s="18"/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C264" s="21"/>
    </row>
    <row r="265" spans="1:3" x14ac:dyDescent="0.25">
      <c r="C265" s="21"/>
    </row>
    <row r="266" spans="1:3" x14ac:dyDescent="0.25">
      <c r="C266" s="21"/>
    </row>
    <row r="268" spans="1:3" x14ac:dyDescent="0.25">
      <c r="C268" s="21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3" spans="3:3" x14ac:dyDescent="0.25">
      <c r="C273" s="21"/>
    </row>
    <row r="274" spans="3:3" x14ac:dyDescent="0.25">
      <c r="C274" s="21"/>
    </row>
    <row r="275" spans="3:3" x14ac:dyDescent="0.25">
      <c r="C275" s="21"/>
    </row>
    <row r="277" spans="3:3" x14ac:dyDescent="0.25">
      <c r="C277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2" spans="3:3" x14ac:dyDescent="0.25">
      <c r="C282" s="21"/>
    </row>
    <row r="283" spans="3:3" x14ac:dyDescent="0.25">
      <c r="C283" s="21"/>
    </row>
    <row r="284" spans="3:3" x14ac:dyDescent="0.25">
      <c r="C284" s="21"/>
    </row>
    <row r="286" spans="3:3" x14ac:dyDescent="0.25">
      <c r="C286" s="21"/>
    </row>
  </sheetData>
  <mergeCells count="1">
    <mergeCell ref="A4:C4"/>
  </mergeCells>
  <phoneticPr fontId="0" type="noConversion"/>
  <printOptions horizontalCentered="1"/>
  <pageMargins left="0.5" right="0.5" top="1" bottom="0.75" header="0.5" footer="0.5"/>
  <pageSetup scale="78" orientation="landscape" r:id="rId1"/>
  <headerFooter alignWithMargins="0">
    <oddHeader>&amp;R&amp;"Calibri,Regular"&amp;8&amp;P of &amp;N</oddHeader>
  </headerFooter>
  <rowBreaks count="1" manualBreakCount="1">
    <brk id="34" max="16383" man="1"/>
  </rowBreaks>
  <ignoredErrors>
    <ignoredError sqref="N37:N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workbookViewId="0">
      <pane ySplit="1" topLeftCell="A2" activePane="bottomLeft" state="frozen"/>
      <selection activeCell="I38" sqref="I38"/>
      <selection pane="bottomLeft" activeCell="R19" sqref="R19"/>
    </sheetView>
  </sheetViews>
  <sheetFormatPr defaultRowHeight="15" x14ac:dyDescent="0.25"/>
  <cols>
    <col min="1" max="1" width="12.140625" style="3" customWidth="1"/>
    <col min="2" max="16384" width="9.140625" style="3"/>
  </cols>
  <sheetData>
    <row r="1" spans="1:13" x14ac:dyDescent="0.25">
      <c r="A1" s="9" t="s">
        <v>76</v>
      </c>
      <c r="B1" s="9" t="s">
        <v>54</v>
      </c>
      <c r="C1" s="9" t="s">
        <v>84</v>
      </c>
      <c r="D1" s="9" t="s">
        <v>85</v>
      </c>
      <c r="E1" s="9" t="s">
        <v>86</v>
      </c>
      <c r="F1" s="9" t="s">
        <v>87</v>
      </c>
      <c r="G1" s="9" t="s">
        <v>88</v>
      </c>
      <c r="H1" s="9" t="s">
        <v>89</v>
      </c>
      <c r="I1" s="9" t="s">
        <v>90</v>
      </c>
      <c r="J1" s="9" t="s">
        <v>91</v>
      </c>
      <c r="K1" s="9" t="s">
        <v>92</v>
      </c>
      <c r="L1" s="9" t="s">
        <v>93</v>
      </c>
    </row>
    <row r="2" spans="1:13" x14ac:dyDescent="0.25">
      <c r="A2" s="3" t="s">
        <v>77</v>
      </c>
      <c r="B2" s="3">
        <v>1</v>
      </c>
      <c r="C2" s="3">
        <v>6352</v>
      </c>
      <c r="D2" s="3">
        <v>13</v>
      </c>
      <c r="E2" s="3">
        <v>1</v>
      </c>
      <c r="F2" s="3">
        <v>12</v>
      </c>
      <c r="G2" s="3">
        <v>0</v>
      </c>
      <c r="H2" s="3">
        <v>0</v>
      </c>
      <c r="I2" s="3">
        <v>97</v>
      </c>
      <c r="J2" s="3">
        <v>24</v>
      </c>
      <c r="K2" s="3">
        <f>SUM(C2:J2)</f>
        <v>6499</v>
      </c>
      <c r="L2" s="3">
        <f>SUM(D2:J2)</f>
        <v>147</v>
      </c>
      <c r="M2" s="12">
        <f>L2/K2</f>
        <v>2.2618864440683183E-2</v>
      </c>
    </row>
    <row r="3" spans="1:13" x14ac:dyDescent="0.25">
      <c r="A3" s="3" t="s">
        <v>77</v>
      </c>
      <c r="B3" s="3">
        <v>2</v>
      </c>
      <c r="C3" s="3">
        <v>5272</v>
      </c>
      <c r="D3" s="3">
        <v>16</v>
      </c>
      <c r="E3" s="3">
        <v>1</v>
      </c>
      <c r="F3" s="3">
        <v>9</v>
      </c>
      <c r="G3" s="3">
        <v>0</v>
      </c>
      <c r="H3" s="3">
        <v>0</v>
      </c>
      <c r="I3" s="3">
        <v>93</v>
      </c>
      <c r="J3" s="3">
        <v>25</v>
      </c>
      <c r="K3" s="3">
        <f t="shared" ref="K3:K66" si="0">SUM(C3:J3)</f>
        <v>5416</v>
      </c>
      <c r="L3" s="3">
        <f t="shared" ref="L3:L66" si="1">SUM(D3:J3)</f>
        <v>144</v>
      </c>
      <c r="M3" s="12">
        <f t="shared" ref="M3:M66" si="2">L3/K3</f>
        <v>2.6587887740029542E-2</v>
      </c>
    </row>
    <row r="4" spans="1:13" x14ac:dyDescent="0.25">
      <c r="A4" s="3" t="s">
        <v>77</v>
      </c>
      <c r="B4" s="3">
        <v>3</v>
      </c>
      <c r="C4" s="3">
        <v>1133</v>
      </c>
      <c r="D4" s="3">
        <v>11</v>
      </c>
      <c r="E4" s="3">
        <v>1</v>
      </c>
      <c r="F4" s="3">
        <v>3</v>
      </c>
      <c r="G4" s="3">
        <v>0</v>
      </c>
      <c r="H4" s="3">
        <v>0</v>
      </c>
      <c r="I4" s="3">
        <v>13</v>
      </c>
      <c r="J4" s="3">
        <v>8</v>
      </c>
      <c r="K4" s="3">
        <f t="shared" si="0"/>
        <v>1169</v>
      </c>
      <c r="L4" s="3">
        <f t="shared" si="1"/>
        <v>36</v>
      </c>
      <c r="M4" s="12">
        <f t="shared" si="2"/>
        <v>3.0795551753635585E-2</v>
      </c>
    </row>
    <row r="5" spans="1:13" x14ac:dyDescent="0.25">
      <c r="A5" s="3" t="s">
        <v>77</v>
      </c>
      <c r="B5" s="3">
        <v>4</v>
      </c>
      <c r="C5" s="3">
        <v>3231</v>
      </c>
      <c r="D5" s="3">
        <v>23</v>
      </c>
      <c r="E5" s="3">
        <v>2</v>
      </c>
      <c r="F5" s="3">
        <v>14</v>
      </c>
      <c r="G5" s="3">
        <v>0</v>
      </c>
      <c r="H5" s="3">
        <v>0</v>
      </c>
      <c r="I5" s="3">
        <v>86</v>
      </c>
      <c r="J5" s="3">
        <v>16</v>
      </c>
      <c r="K5" s="3">
        <f t="shared" si="0"/>
        <v>3372</v>
      </c>
      <c r="L5" s="3">
        <f t="shared" si="1"/>
        <v>141</v>
      </c>
      <c r="M5" s="12">
        <f t="shared" si="2"/>
        <v>4.1814946619217079E-2</v>
      </c>
    </row>
    <row r="6" spans="1:13" x14ac:dyDescent="0.25">
      <c r="A6" s="3" t="s">
        <v>77</v>
      </c>
      <c r="B6" s="3">
        <v>5</v>
      </c>
      <c r="C6" s="3">
        <v>5411</v>
      </c>
      <c r="D6" s="3">
        <v>36</v>
      </c>
      <c r="E6" s="3">
        <v>2</v>
      </c>
      <c r="F6" s="3">
        <v>30</v>
      </c>
      <c r="G6" s="3">
        <v>0</v>
      </c>
      <c r="H6" s="3">
        <v>0</v>
      </c>
      <c r="I6" s="3">
        <v>212</v>
      </c>
      <c r="J6" s="3">
        <v>33</v>
      </c>
      <c r="K6" s="3">
        <f t="shared" si="0"/>
        <v>5724</v>
      </c>
      <c r="L6" s="3">
        <f t="shared" si="1"/>
        <v>313</v>
      </c>
      <c r="M6" s="12">
        <f t="shared" si="2"/>
        <v>5.4682040531097133E-2</v>
      </c>
    </row>
    <row r="7" spans="1:13" x14ac:dyDescent="0.25">
      <c r="A7" s="3" t="s">
        <v>77</v>
      </c>
      <c r="B7" s="3">
        <v>6</v>
      </c>
      <c r="C7" s="3">
        <v>1267</v>
      </c>
      <c r="D7" s="3">
        <v>9</v>
      </c>
      <c r="E7" s="3">
        <v>2</v>
      </c>
      <c r="F7" s="3">
        <v>2</v>
      </c>
      <c r="G7" s="3">
        <v>0</v>
      </c>
      <c r="H7" s="3">
        <v>0</v>
      </c>
      <c r="I7" s="3">
        <v>16</v>
      </c>
      <c r="J7" s="3">
        <v>4</v>
      </c>
      <c r="K7" s="3">
        <f t="shared" si="0"/>
        <v>1300</v>
      </c>
      <c r="L7" s="3">
        <f t="shared" si="1"/>
        <v>33</v>
      </c>
      <c r="M7" s="12">
        <f t="shared" si="2"/>
        <v>2.5384615384615384E-2</v>
      </c>
    </row>
    <row r="8" spans="1:13" x14ac:dyDescent="0.25">
      <c r="A8" s="3" t="s">
        <v>77</v>
      </c>
      <c r="B8" s="3">
        <v>7</v>
      </c>
      <c r="C8" s="3">
        <v>1186</v>
      </c>
      <c r="D8" s="3">
        <v>11</v>
      </c>
      <c r="E8" s="3">
        <v>1</v>
      </c>
      <c r="F8" s="3">
        <v>4</v>
      </c>
      <c r="G8" s="3">
        <v>0</v>
      </c>
      <c r="H8" s="3">
        <v>0</v>
      </c>
      <c r="I8" s="3">
        <v>39</v>
      </c>
      <c r="J8" s="3">
        <v>6</v>
      </c>
      <c r="K8" s="3">
        <f t="shared" si="0"/>
        <v>1247</v>
      </c>
      <c r="L8" s="3">
        <f t="shared" si="1"/>
        <v>61</v>
      </c>
      <c r="M8" s="12">
        <f t="shared" si="2"/>
        <v>4.8917401764234161E-2</v>
      </c>
    </row>
    <row r="9" spans="1:13" x14ac:dyDescent="0.25">
      <c r="A9" s="3" t="s">
        <v>77</v>
      </c>
      <c r="B9" s="3">
        <v>8</v>
      </c>
      <c r="C9" s="3">
        <v>26908</v>
      </c>
      <c r="D9" s="3">
        <v>145</v>
      </c>
      <c r="E9" s="3">
        <v>3</v>
      </c>
      <c r="F9" s="3">
        <v>9</v>
      </c>
      <c r="G9" s="3">
        <v>0</v>
      </c>
      <c r="H9" s="3">
        <v>0</v>
      </c>
      <c r="I9" s="3">
        <v>303</v>
      </c>
      <c r="J9" s="3">
        <v>15</v>
      </c>
      <c r="K9" s="3">
        <f t="shared" si="0"/>
        <v>27383</v>
      </c>
      <c r="L9" s="3">
        <f t="shared" si="1"/>
        <v>475</v>
      </c>
      <c r="M9" s="12">
        <f t="shared" si="2"/>
        <v>1.7346528868275937E-2</v>
      </c>
    </row>
    <row r="10" spans="1:13" x14ac:dyDescent="0.25">
      <c r="A10" s="3" t="s">
        <v>77</v>
      </c>
      <c r="B10" s="3">
        <v>9</v>
      </c>
      <c r="C10" s="3">
        <v>4131</v>
      </c>
      <c r="D10" s="3">
        <v>27</v>
      </c>
      <c r="E10" s="3">
        <v>25</v>
      </c>
      <c r="F10" s="3">
        <v>11</v>
      </c>
      <c r="G10" s="3">
        <v>2</v>
      </c>
      <c r="H10" s="3">
        <v>0</v>
      </c>
      <c r="I10" s="3">
        <v>150</v>
      </c>
      <c r="J10" s="3">
        <v>26</v>
      </c>
      <c r="K10" s="3">
        <f t="shared" si="0"/>
        <v>4372</v>
      </c>
      <c r="L10" s="3">
        <f t="shared" si="1"/>
        <v>241</v>
      </c>
      <c r="M10" s="12">
        <f t="shared" si="2"/>
        <v>5.512351326623971E-2</v>
      </c>
    </row>
    <row r="11" spans="1:13" x14ac:dyDescent="0.25">
      <c r="A11" s="3" t="s">
        <v>77</v>
      </c>
      <c r="B11" s="3">
        <v>10</v>
      </c>
      <c r="C11" s="3">
        <v>7356</v>
      </c>
      <c r="D11" s="3">
        <v>39</v>
      </c>
      <c r="E11" s="3">
        <v>4</v>
      </c>
      <c r="F11" s="3">
        <v>28</v>
      </c>
      <c r="G11" s="3">
        <v>1</v>
      </c>
      <c r="H11" s="3">
        <v>0</v>
      </c>
      <c r="I11" s="3">
        <v>103</v>
      </c>
      <c r="J11" s="3">
        <v>29</v>
      </c>
      <c r="K11" s="3">
        <f t="shared" si="0"/>
        <v>7560</v>
      </c>
      <c r="L11" s="3">
        <f t="shared" si="1"/>
        <v>204</v>
      </c>
      <c r="M11" s="12">
        <f t="shared" si="2"/>
        <v>2.6984126984126985E-2</v>
      </c>
    </row>
    <row r="12" spans="1:13" x14ac:dyDescent="0.25">
      <c r="A12" s="3" t="s">
        <v>77</v>
      </c>
      <c r="B12" s="3">
        <v>11</v>
      </c>
      <c r="C12" s="3">
        <v>10467</v>
      </c>
      <c r="D12" s="3">
        <v>23</v>
      </c>
      <c r="E12" s="3">
        <v>5</v>
      </c>
      <c r="F12" s="3">
        <v>12</v>
      </c>
      <c r="G12" s="3">
        <v>0</v>
      </c>
      <c r="H12" s="3">
        <v>0</v>
      </c>
      <c r="I12" s="3">
        <v>96</v>
      </c>
      <c r="J12" s="3">
        <v>30</v>
      </c>
      <c r="K12" s="3">
        <f t="shared" si="0"/>
        <v>10633</v>
      </c>
      <c r="L12" s="3">
        <f t="shared" si="1"/>
        <v>166</v>
      </c>
      <c r="M12" s="12">
        <f t="shared" si="2"/>
        <v>1.5611774663782564E-2</v>
      </c>
    </row>
    <row r="13" spans="1:13" x14ac:dyDescent="0.25">
      <c r="A13" s="3" t="s">
        <v>77</v>
      </c>
      <c r="B13" s="3">
        <v>12</v>
      </c>
      <c r="C13" s="3">
        <v>44897</v>
      </c>
      <c r="D13" s="3">
        <v>156</v>
      </c>
      <c r="E13" s="3">
        <v>5</v>
      </c>
      <c r="F13" s="3">
        <v>62</v>
      </c>
      <c r="G13" s="3">
        <v>1</v>
      </c>
      <c r="H13" s="3">
        <v>0</v>
      </c>
      <c r="I13" s="3">
        <v>1023</v>
      </c>
      <c r="J13" s="3">
        <v>96</v>
      </c>
      <c r="K13" s="3">
        <f t="shared" si="0"/>
        <v>46240</v>
      </c>
      <c r="L13" s="3">
        <f t="shared" si="1"/>
        <v>1343</v>
      </c>
      <c r="M13" s="12">
        <f t="shared" si="2"/>
        <v>2.9044117647058824E-2</v>
      </c>
    </row>
    <row r="14" spans="1:13" x14ac:dyDescent="0.25">
      <c r="A14" s="3" t="s">
        <v>77</v>
      </c>
      <c r="B14" s="3">
        <v>13</v>
      </c>
      <c r="C14" s="3">
        <v>9243</v>
      </c>
      <c r="D14" s="3">
        <v>104</v>
      </c>
      <c r="E14" s="3">
        <v>7</v>
      </c>
      <c r="F14" s="3">
        <v>29</v>
      </c>
      <c r="G14" s="3">
        <v>2</v>
      </c>
      <c r="H14" s="3">
        <v>0</v>
      </c>
      <c r="I14" s="3">
        <v>269</v>
      </c>
      <c r="J14" s="3">
        <v>40</v>
      </c>
      <c r="K14" s="3">
        <f t="shared" si="0"/>
        <v>9694</v>
      </c>
      <c r="L14" s="3">
        <f t="shared" si="1"/>
        <v>451</v>
      </c>
      <c r="M14" s="12">
        <f t="shared" si="2"/>
        <v>4.6523622859500721E-2</v>
      </c>
    </row>
    <row r="15" spans="1:13" x14ac:dyDescent="0.25">
      <c r="A15" s="3" t="s">
        <v>77</v>
      </c>
      <c r="B15" s="3">
        <v>14</v>
      </c>
      <c r="C15" s="3">
        <v>21207</v>
      </c>
      <c r="D15" s="3">
        <v>22</v>
      </c>
      <c r="E15" s="3">
        <v>6</v>
      </c>
      <c r="F15" s="3">
        <v>4</v>
      </c>
      <c r="G15" s="3">
        <v>0</v>
      </c>
      <c r="H15" s="3">
        <v>0</v>
      </c>
      <c r="I15" s="3">
        <v>172</v>
      </c>
      <c r="J15" s="3">
        <v>13</v>
      </c>
      <c r="K15" s="3">
        <f t="shared" si="0"/>
        <v>21424</v>
      </c>
      <c r="L15" s="3">
        <f t="shared" si="1"/>
        <v>217</v>
      </c>
      <c r="M15" s="12">
        <f t="shared" si="2"/>
        <v>1.0128827483196415E-2</v>
      </c>
    </row>
    <row r="16" spans="1:13" x14ac:dyDescent="0.25">
      <c r="A16" s="3" t="s">
        <v>77</v>
      </c>
      <c r="B16" s="3">
        <v>15</v>
      </c>
      <c r="C16" s="3">
        <v>25984</v>
      </c>
      <c r="D16" s="3">
        <v>22</v>
      </c>
      <c r="E16" s="3">
        <v>6</v>
      </c>
      <c r="F16" s="3">
        <v>4</v>
      </c>
      <c r="G16" s="3">
        <v>0</v>
      </c>
      <c r="H16" s="3">
        <v>0</v>
      </c>
      <c r="I16" s="3">
        <v>251</v>
      </c>
      <c r="J16" s="3">
        <v>15</v>
      </c>
      <c r="K16" s="3">
        <f t="shared" si="0"/>
        <v>26282</v>
      </c>
      <c r="L16" s="3">
        <f t="shared" si="1"/>
        <v>298</v>
      </c>
      <c r="M16" s="12">
        <f t="shared" si="2"/>
        <v>1.1338558709382848E-2</v>
      </c>
    </row>
    <row r="17" spans="1:14" x14ac:dyDescent="0.25">
      <c r="A17" s="3" t="s">
        <v>77</v>
      </c>
      <c r="B17" s="3">
        <v>16</v>
      </c>
      <c r="C17" s="3">
        <v>9157</v>
      </c>
      <c r="D17" s="3">
        <v>32</v>
      </c>
      <c r="E17" s="3">
        <v>3</v>
      </c>
      <c r="F17" s="3">
        <v>7</v>
      </c>
      <c r="G17" s="3">
        <v>1</v>
      </c>
      <c r="H17" s="3">
        <v>0</v>
      </c>
      <c r="I17" s="3">
        <v>63</v>
      </c>
      <c r="J17" s="3">
        <v>17</v>
      </c>
      <c r="K17" s="3">
        <f t="shared" si="0"/>
        <v>9280</v>
      </c>
      <c r="L17" s="3">
        <f t="shared" si="1"/>
        <v>123</v>
      </c>
      <c r="M17" s="12">
        <f t="shared" si="2"/>
        <v>1.3254310344827587E-2</v>
      </c>
    </row>
    <row r="18" spans="1:14" x14ac:dyDescent="0.25">
      <c r="A18" s="3" t="s">
        <v>77</v>
      </c>
      <c r="B18" s="3">
        <v>17</v>
      </c>
      <c r="C18" s="3">
        <v>7621</v>
      </c>
      <c r="D18" s="3">
        <v>30</v>
      </c>
      <c r="E18" s="3">
        <v>0</v>
      </c>
      <c r="F18" s="3">
        <v>11</v>
      </c>
      <c r="G18" s="3">
        <v>0</v>
      </c>
      <c r="H18" s="3">
        <v>0</v>
      </c>
      <c r="I18" s="3">
        <v>75</v>
      </c>
      <c r="J18" s="3">
        <v>15</v>
      </c>
      <c r="K18" s="3">
        <f t="shared" si="0"/>
        <v>7752</v>
      </c>
      <c r="L18" s="3">
        <f t="shared" si="1"/>
        <v>131</v>
      </c>
      <c r="M18" s="12">
        <f t="shared" si="2"/>
        <v>1.6898864809081527E-2</v>
      </c>
    </row>
    <row r="19" spans="1:14" x14ac:dyDescent="0.25">
      <c r="A19" s="3" t="s">
        <v>77</v>
      </c>
      <c r="B19" s="3">
        <v>18</v>
      </c>
      <c r="C19" s="3">
        <v>17386</v>
      </c>
      <c r="D19" s="3">
        <v>19</v>
      </c>
      <c r="E19" s="3">
        <v>0</v>
      </c>
      <c r="F19" s="3">
        <v>7</v>
      </c>
      <c r="G19" s="3">
        <v>0</v>
      </c>
      <c r="H19" s="3">
        <v>0</v>
      </c>
      <c r="I19" s="3">
        <v>174</v>
      </c>
      <c r="J19" s="3">
        <v>6</v>
      </c>
      <c r="K19" s="3">
        <f t="shared" si="0"/>
        <v>17592</v>
      </c>
      <c r="L19" s="3">
        <f t="shared" si="1"/>
        <v>206</v>
      </c>
      <c r="M19" s="12">
        <f t="shared" si="2"/>
        <v>1.1709868121873579E-2</v>
      </c>
    </row>
    <row r="20" spans="1:14" x14ac:dyDescent="0.25">
      <c r="A20" s="3" t="s">
        <v>77</v>
      </c>
      <c r="B20" s="3">
        <v>19</v>
      </c>
      <c r="C20" s="3">
        <v>2357</v>
      </c>
      <c r="D20" s="3">
        <v>67</v>
      </c>
      <c r="E20" s="3">
        <v>8</v>
      </c>
      <c r="F20" s="3">
        <v>22</v>
      </c>
      <c r="G20" s="3">
        <v>0</v>
      </c>
      <c r="H20" s="3">
        <v>0</v>
      </c>
      <c r="I20" s="3">
        <v>68</v>
      </c>
      <c r="J20" s="3">
        <v>19</v>
      </c>
      <c r="K20" s="3">
        <f t="shared" si="0"/>
        <v>2541</v>
      </c>
      <c r="L20" s="3">
        <f t="shared" si="1"/>
        <v>184</v>
      </c>
      <c r="M20" s="12">
        <f t="shared" si="2"/>
        <v>7.2412436048799683E-2</v>
      </c>
    </row>
    <row r="21" spans="1:14" x14ac:dyDescent="0.25">
      <c r="A21" s="3" t="s">
        <v>77</v>
      </c>
      <c r="B21" s="3">
        <v>20</v>
      </c>
      <c r="C21" s="3">
        <v>11327</v>
      </c>
      <c r="D21" s="3">
        <v>24</v>
      </c>
      <c r="E21" s="3">
        <v>8</v>
      </c>
      <c r="F21" s="3">
        <v>16</v>
      </c>
      <c r="G21" s="3">
        <v>0</v>
      </c>
      <c r="H21" s="3">
        <v>0</v>
      </c>
      <c r="I21" s="3">
        <v>75</v>
      </c>
      <c r="J21" s="3">
        <v>16</v>
      </c>
      <c r="K21" s="3">
        <f t="shared" si="0"/>
        <v>11466</v>
      </c>
      <c r="L21" s="3">
        <f t="shared" si="1"/>
        <v>139</v>
      </c>
      <c r="M21" s="12">
        <f t="shared" si="2"/>
        <v>1.2122797837083551E-2</v>
      </c>
    </row>
    <row r="22" spans="1:14" x14ac:dyDescent="0.25">
      <c r="A22" s="3" t="s">
        <v>77</v>
      </c>
      <c r="B22" s="3">
        <v>21</v>
      </c>
      <c r="C22" s="3">
        <v>38398</v>
      </c>
      <c r="D22" s="3">
        <v>34</v>
      </c>
      <c r="E22" s="3">
        <v>0</v>
      </c>
      <c r="F22" s="3">
        <v>11</v>
      </c>
      <c r="G22" s="3">
        <v>0</v>
      </c>
      <c r="H22" s="3">
        <v>0</v>
      </c>
      <c r="I22" s="3">
        <v>407</v>
      </c>
      <c r="J22" s="3">
        <v>21</v>
      </c>
      <c r="K22" s="3">
        <f t="shared" si="0"/>
        <v>38871</v>
      </c>
      <c r="L22" s="3">
        <f t="shared" si="1"/>
        <v>473</v>
      </c>
      <c r="M22" s="12">
        <f t="shared" si="2"/>
        <v>1.2168454631987857E-2</v>
      </c>
    </row>
    <row r="23" spans="1:14" x14ac:dyDescent="0.25">
      <c r="A23" s="3" t="s">
        <v>77</v>
      </c>
      <c r="B23" s="3">
        <v>22</v>
      </c>
      <c r="C23" s="3">
        <v>46029</v>
      </c>
      <c r="D23" s="3">
        <v>143</v>
      </c>
      <c r="E23" s="3">
        <v>10</v>
      </c>
      <c r="F23" s="3">
        <v>48</v>
      </c>
      <c r="G23" s="3">
        <v>0</v>
      </c>
      <c r="H23" s="3">
        <v>0</v>
      </c>
      <c r="I23" s="3">
        <v>1302</v>
      </c>
      <c r="J23" s="3">
        <v>105</v>
      </c>
      <c r="K23" s="3">
        <f t="shared" si="0"/>
        <v>47637</v>
      </c>
      <c r="L23" s="3">
        <f t="shared" si="1"/>
        <v>1608</v>
      </c>
      <c r="M23" s="12">
        <f t="shared" si="2"/>
        <v>3.3755274261603373E-2</v>
      </c>
    </row>
    <row r="24" spans="1:14" x14ac:dyDescent="0.25">
      <c r="A24" s="3" t="s">
        <v>77</v>
      </c>
      <c r="B24" s="3">
        <v>23</v>
      </c>
      <c r="C24" s="3">
        <v>67722</v>
      </c>
      <c r="D24" s="3">
        <v>352</v>
      </c>
      <c r="E24" s="3">
        <v>25</v>
      </c>
      <c r="F24" s="3">
        <v>116</v>
      </c>
      <c r="G24" s="3">
        <v>5</v>
      </c>
      <c r="H24" s="3">
        <v>0</v>
      </c>
      <c r="I24" s="3">
        <v>2969</v>
      </c>
      <c r="J24" s="3">
        <v>267</v>
      </c>
      <c r="K24" s="3">
        <f t="shared" si="0"/>
        <v>71456</v>
      </c>
      <c r="L24" s="3">
        <f t="shared" si="1"/>
        <v>3734</v>
      </c>
      <c r="M24" s="12">
        <f t="shared" si="2"/>
        <v>5.2255933721450966E-2</v>
      </c>
    </row>
    <row r="25" spans="1:14" x14ac:dyDescent="0.25">
      <c r="A25" s="3" t="s">
        <v>77</v>
      </c>
      <c r="B25" s="3">
        <v>24</v>
      </c>
      <c r="C25" s="3">
        <v>26638</v>
      </c>
      <c r="D25" s="3">
        <v>23</v>
      </c>
      <c r="E25" s="3">
        <v>3</v>
      </c>
      <c r="F25" s="3">
        <v>4</v>
      </c>
      <c r="G25" s="3">
        <v>0</v>
      </c>
      <c r="H25" s="3">
        <v>0</v>
      </c>
      <c r="I25" s="3">
        <v>139</v>
      </c>
      <c r="J25" s="3">
        <v>15</v>
      </c>
      <c r="K25" s="3">
        <f t="shared" si="0"/>
        <v>26822</v>
      </c>
      <c r="L25" s="3">
        <f t="shared" si="1"/>
        <v>184</v>
      </c>
      <c r="M25" s="12">
        <f t="shared" si="2"/>
        <v>6.8600402654537323E-3</v>
      </c>
    </row>
    <row r="26" spans="1:14" x14ac:dyDescent="0.25">
      <c r="A26" s="3" t="s">
        <v>78</v>
      </c>
      <c r="B26" s="3">
        <v>1</v>
      </c>
      <c r="C26" s="3">
        <v>1933</v>
      </c>
      <c r="D26" s="3">
        <v>13</v>
      </c>
      <c r="E26" s="3">
        <v>2</v>
      </c>
      <c r="F26" s="3">
        <v>8</v>
      </c>
      <c r="G26" s="3">
        <v>0</v>
      </c>
      <c r="H26" s="3">
        <v>0</v>
      </c>
      <c r="I26" s="3">
        <v>47</v>
      </c>
      <c r="J26" s="3">
        <v>35</v>
      </c>
      <c r="K26" s="3">
        <f t="shared" si="0"/>
        <v>2038</v>
      </c>
      <c r="L26" s="3">
        <f t="shared" si="1"/>
        <v>105</v>
      </c>
      <c r="M26" s="12">
        <f t="shared" si="2"/>
        <v>5.1521099116781155E-2</v>
      </c>
      <c r="N26" s="12">
        <f>M26-'5-9'!L37</f>
        <v>0</v>
      </c>
    </row>
    <row r="27" spans="1:14" x14ac:dyDescent="0.25">
      <c r="A27" s="3" t="s">
        <v>78</v>
      </c>
      <c r="B27" s="3">
        <v>2</v>
      </c>
      <c r="C27" s="3">
        <v>1471</v>
      </c>
      <c r="D27" s="3">
        <v>21</v>
      </c>
      <c r="E27" s="3">
        <v>2</v>
      </c>
      <c r="F27" s="3">
        <v>3</v>
      </c>
      <c r="G27" s="3">
        <v>0</v>
      </c>
      <c r="H27" s="3">
        <v>0</v>
      </c>
      <c r="I27" s="3">
        <v>41</v>
      </c>
      <c r="J27" s="3">
        <v>30</v>
      </c>
      <c r="K27" s="3">
        <f t="shared" si="0"/>
        <v>1568</v>
      </c>
      <c r="L27" s="3">
        <f t="shared" si="1"/>
        <v>97</v>
      </c>
      <c r="M27" s="12">
        <f t="shared" si="2"/>
        <v>6.1862244897959183E-2</v>
      </c>
      <c r="N27" s="12">
        <f>M27-'5-9'!L38</f>
        <v>0</v>
      </c>
    </row>
    <row r="28" spans="1:14" x14ac:dyDescent="0.25">
      <c r="A28" s="3" t="s">
        <v>78</v>
      </c>
      <c r="B28" s="3">
        <v>3</v>
      </c>
      <c r="C28" s="3">
        <v>401</v>
      </c>
      <c r="D28" s="3">
        <v>11</v>
      </c>
      <c r="E28" s="3">
        <v>1</v>
      </c>
      <c r="F28" s="3">
        <v>4</v>
      </c>
      <c r="G28" s="3">
        <v>0</v>
      </c>
      <c r="H28" s="3">
        <v>0</v>
      </c>
      <c r="I28" s="3">
        <v>9</v>
      </c>
      <c r="J28" s="3">
        <v>0</v>
      </c>
      <c r="K28" s="3">
        <f t="shared" si="0"/>
        <v>426</v>
      </c>
      <c r="L28" s="3">
        <f t="shared" si="1"/>
        <v>25</v>
      </c>
      <c r="M28" s="12">
        <f t="shared" si="2"/>
        <v>5.8685446009389672E-2</v>
      </c>
      <c r="N28" s="12">
        <f>M28-'5-9'!L39</f>
        <v>0</v>
      </c>
    </row>
    <row r="29" spans="1:14" x14ac:dyDescent="0.25">
      <c r="A29" s="3" t="s">
        <v>78</v>
      </c>
      <c r="B29" s="3">
        <v>4</v>
      </c>
      <c r="C29" s="3">
        <v>1153</v>
      </c>
      <c r="D29" s="3">
        <v>40</v>
      </c>
      <c r="E29" s="3">
        <v>1</v>
      </c>
      <c r="F29" s="3">
        <v>9</v>
      </c>
      <c r="G29" s="3">
        <v>0</v>
      </c>
      <c r="H29" s="3">
        <v>0</v>
      </c>
      <c r="I29" s="3">
        <v>42</v>
      </c>
      <c r="J29" s="3">
        <v>11</v>
      </c>
      <c r="K29" s="3">
        <f t="shared" si="0"/>
        <v>1256</v>
      </c>
      <c r="L29" s="3">
        <f t="shared" si="1"/>
        <v>103</v>
      </c>
      <c r="M29" s="12">
        <f t="shared" si="2"/>
        <v>8.2006369426751588E-2</v>
      </c>
      <c r="N29" s="12">
        <f>M29-'5-9'!L40</f>
        <v>0</v>
      </c>
    </row>
    <row r="30" spans="1:14" x14ac:dyDescent="0.25">
      <c r="A30" s="3" t="s">
        <v>78</v>
      </c>
      <c r="B30" s="3">
        <v>5</v>
      </c>
      <c r="C30" s="3">
        <v>1491</v>
      </c>
      <c r="D30" s="3">
        <v>39</v>
      </c>
      <c r="E30" s="3">
        <v>3</v>
      </c>
      <c r="F30" s="3">
        <v>16</v>
      </c>
      <c r="G30" s="3">
        <v>0</v>
      </c>
      <c r="H30" s="3">
        <v>0</v>
      </c>
      <c r="I30" s="3">
        <v>82</v>
      </c>
      <c r="J30" s="3">
        <v>7</v>
      </c>
      <c r="K30" s="3">
        <f t="shared" si="0"/>
        <v>1638</v>
      </c>
      <c r="L30" s="3">
        <f t="shared" si="1"/>
        <v>147</v>
      </c>
      <c r="M30" s="12">
        <f t="shared" si="2"/>
        <v>8.9743589743589744E-2</v>
      </c>
      <c r="N30" s="12">
        <f>M30-'5-9'!L41</f>
        <v>0</v>
      </c>
    </row>
    <row r="31" spans="1:14" x14ac:dyDescent="0.25">
      <c r="A31" s="3" t="s">
        <v>78</v>
      </c>
      <c r="B31" s="3">
        <v>6</v>
      </c>
      <c r="C31" s="3">
        <v>420</v>
      </c>
      <c r="D31" s="3">
        <v>11</v>
      </c>
      <c r="E31" s="3">
        <v>1</v>
      </c>
      <c r="F31" s="3">
        <v>1</v>
      </c>
      <c r="G31" s="3">
        <v>0</v>
      </c>
      <c r="H31" s="3">
        <v>0</v>
      </c>
      <c r="I31" s="3">
        <v>9</v>
      </c>
      <c r="J31" s="3">
        <v>1</v>
      </c>
      <c r="K31" s="3">
        <f t="shared" si="0"/>
        <v>443</v>
      </c>
      <c r="L31" s="3">
        <f t="shared" si="1"/>
        <v>23</v>
      </c>
      <c r="M31" s="12">
        <f t="shared" si="2"/>
        <v>5.1918735891647853E-2</v>
      </c>
      <c r="N31" s="12">
        <f>M31-'5-9'!L42</f>
        <v>0</v>
      </c>
    </row>
    <row r="32" spans="1:14" x14ac:dyDescent="0.25">
      <c r="A32" s="3" t="s">
        <v>78</v>
      </c>
      <c r="B32" s="3">
        <v>7</v>
      </c>
      <c r="C32" s="3">
        <v>470</v>
      </c>
      <c r="D32" s="3">
        <v>4</v>
      </c>
      <c r="E32" s="3">
        <v>0</v>
      </c>
      <c r="F32" s="3">
        <v>1</v>
      </c>
      <c r="G32" s="3">
        <v>0</v>
      </c>
      <c r="H32" s="3">
        <v>0</v>
      </c>
      <c r="I32" s="3">
        <v>19</v>
      </c>
      <c r="J32" s="3">
        <v>3</v>
      </c>
      <c r="K32" s="3">
        <f t="shared" si="0"/>
        <v>497</v>
      </c>
      <c r="L32" s="3">
        <f t="shared" si="1"/>
        <v>27</v>
      </c>
      <c r="M32" s="12">
        <f t="shared" si="2"/>
        <v>5.4325955734406441E-2</v>
      </c>
      <c r="N32" s="12">
        <f>M32-'5-9'!L43</f>
        <v>0</v>
      </c>
    </row>
    <row r="33" spans="1:14" x14ac:dyDescent="0.25">
      <c r="A33" s="3" t="s">
        <v>78</v>
      </c>
      <c r="B33" s="3">
        <v>8</v>
      </c>
      <c r="C33" s="3">
        <v>6803</v>
      </c>
      <c r="D33" s="3">
        <v>30</v>
      </c>
      <c r="E33" s="3">
        <v>4</v>
      </c>
      <c r="F33" s="3">
        <v>9</v>
      </c>
      <c r="G33" s="3">
        <v>0</v>
      </c>
      <c r="H33" s="3">
        <v>0</v>
      </c>
      <c r="I33" s="3">
        <v>86</v>
      </c>
      <c r="J33" s="3">
        <v>7</v>
      </c>
      <c r="K33" s="3">
        <f t="shared" si="0"/>
        <v>6939</v>
      </c>
      <c r="L33" s="3">
        <f t="shared" si="1"/>
        <v>136</v>
      </c>
      <c r="M33" s="12">
        <f t="shared" si="2"/>
        <v>1.9599365902867847E-2</v>
      </c>
      <c r="N33" s="12">
        <f>M33-'5-9'!L44</f>
        <v>0</v>
      </c>
    </row>
    <row r="34" spans="1:14" x14ac:dyDescent="0.25">
      <c r="A34" s="3" t="s">
        <v>78</v>
      </c>
      <c r="B34" s="3">
        <v>9</v>
      </c>
      <c r="C34" s="3">
        <v>1252</v>
      </c>
      <c r="D34" s="3">
        <v>22</v>
      </c>
      <c r="E34" s="3">
        <v>6</v>
      </c>
      <c r="F34" s="3">
        <v>8</v>
      </c>
      <c r="G34" s="3">
        <v>2</v>
      </c>
      <c r="H34" s="3">
        <v>0</v>
      </c>
      <c r="I34" s="3">
        <v>37</v>
      </c>
      <c r="J34" s="3">
        <v>9</v>
      </c>
      <c r="K34" s="3">
        <f t="shared" si="0"/>
        <v>1336</v>
      </c>
      <c r="L34" s="3">
        <f t="shared" si="1"/>
        <v>84</v>
      </c>
      <c r="M34" s="12">
        <f t="shared" si="2"/>
        <v>6.2874251497005984E-2</v>
      </c>
      <c r="N34" s="12">
        <f>M34-'5-9'!L45</f>
        <v>0</v>
      </c>
    </row>
    <row r="35" spans="1:14" x14ac:dyDescent="0.25">
      <c r="A35" s="3" t="s">
        <v>78</v>
      </c>
      <c r="B35" s="3">
        <v>10</v>
      </c>
      <c r="C35" s="3">
        <v>2075</v>
      </c>
      <c r="D35" s="3">
        <v>39</v>
      </c>
      <c r="E35" s="3">
        <v>4</v>
      </c>
      <c r="F35" s="3">
        <v>16</v>
      </c>
      <c r="G35" s="3">
        <v>0</v>
      </c>
      <c r="H35" s="3">
        <v>0</v>
      </c>
      <c r="I35" s="3">
        <v>36</v>
      </c>
      <c r="J35" s="3">
        <v>6</v>
      </c>
      <c r="K35" s="3">
        <f t="shared" si="0"/>
        <v>2176</v>
      </c>
      <c r="L35" s="3">
        <f t="shared" si="1"/>
        <v>101</v>
      </c>
      <c r="M35" s="12">
        <f t="shared" si="2"/>
        <v>4.641544117647059E-2</v>
      </c>
      <c r="N35" s="12">
        <f>M35-'5-9'!L46</f>
        <v>0</v>
      </c>
    </row>
    <row r="36" spans="1:14" x14ac:dyDescent="0.25">
      <c r="A36" s="3" t="s">
        <v>78</v>
      </c>
      <c r="B36" s="3">
        <v>11</v>
      </c>
      <c r="C36" s="3">
        <v>2704</v>
      </c>
      <c r="D36" s="3">
        <v>28</v>
      </c>
      <c r="E36" s="3">
        <v>2</v>
      </c>
      <c r="F36" s="3">
        <v>14</v>
      </c>
      <c r="G36" s="3">
        <v>0</v>
      </c>
      <c r="H36" s="3">
        <v>0</v>
      </c>
      <c r="I36" s="3">
        <v>31</v>
      </c>
      <c r="J36" s="3">
        <v>19</v>
      </c>
      <c r="K36" s="3">
        <f t="shared" si="0"/>
        <v>2798</v>
      </c>
      <c r="L36" s="3">
        <f t="shared" si="1"/>
        <v>94</v>
      </c>
      <c r="M36" s="12">
        <f t="shared" si="2"/>
        <v>3.3595425303788423E-2</v>
      </c>
      <c r="N36" s="12">
        <f>M36-'5-9'!L47</f>
        <v>0</v>
      </c>
    </row>
    <row r="37" spans="1:14" x14ac:dyDescent="0.25">
      <c r="A37" s="3" t="s">
        <v>78</v>
      </c>
      <c r="B37" s="3">
        <v>12</v>
      </c>
      <c r="C37" s="3">
        <v>10422</v>
      </c>
      <c r="D37" s="3">
        <v>160</v>
      </c>
      <c r="E37" s="3">
        <v>3</v>
      </c>
      <c r="F37" s="3">
        <v>90</v>
      </c>
      <c r="G37" s="3">
        <v>0</v>
      </c>
      <c r="H37" s="3">
        <v>0</v>
      </c>
      <c r="I37" s="3">
        <v>336</v>
      </c>
      <c r="J37" s="3">
        <v>32</v>
      </c>
      <c r="K37" s="3">
        <f t="shared" si="0"/>
        <v>11043</v>
      </c>
      <c r="L37" s="3">
        <f t="shared" si="1"/>
        <v>621</v>
      </c>
      <c r="M37" s="12">
        <f t="shared" si="2"/>
        <v>5.623471882640587E-2</v>
      </c>
      <c r="N37" s="12">
        <f>M37-'5-9'!L48</f>
        <v>0</v>
      </c>
    </row>
    <row r="38" spans="1:14" x14ac:dyDescent="0.25">
      <c r="A38" s="3" t="s">
        <v>78</v>
      </c>
      <c r="B38" s="3">
        <v>13</v>
      </c>
      <c r="C38" s="3">
        <v>2330</v>
      </c>
      <c r="D38" s="3">
        <v>91</v>
      </c>
      <c r="E38" s="3">
        <v>7</v>
      </c>
      <c r="F38" s="3">
        <v>29</v>
      </c>
      <c r="G38" s="3">
        <v>0</v>
      </c>
      <c r="H38" s="3">
        <v>0</v>
      </c>
      <c r="I38" s="3">
        <v>127</v>
      </c>
      <c r="J38" s="3">
        <v>18</v>
      </c>
      <c r="K38" s="3">
        <f t="shared" si="0"/>
        <v>2602</v>
      </c>
      <c r="L38" s="3">
        <f t="shared" si="1"/>
        <v>272</v>
      </c>
      <c r="M38" s="12">
        <f t="shared" si="2"/>
        <v>0.10453497309761722</v>
      </c>
      <c r="N38" s="12">
        <f>M38-'5-9'!L49</f>
        <v>0</v>
      </c>
    </row>
    <row r="39" spans="1:14" x14ac:dyDescent="0.25">
      <c r="A39" s="3" t="s">
        <v>78</v>
      </c>
      <c r="B39" s="3">
        <v>14</v>
      </c>
      <c r="C39" s="3">
        <v>4832</v>
      </c>
      <c r="D39" s="3">
        <v>8</v>
      </c>
      <c r="E39" s="3">
        <v>0</v>
      </c>
      <c r="F39" s="3">
        <v>8</v>
      </c>
      <c r="G39" s="3">
        <v>0</v>
      </c>
      <c r="H39" s="3">
        <v>0</v>
      </c>
      <c r="I39" s="3">
        <v>71</v>
      </c>
      <c r="J39" s="3">
        <v>5</v>
      </c>
      <c r="K39" s="3">
        <f t="shared" si="0"/>
        <v>4924</v>
      </c>
      <c r="L39" s="3">
        <f t="shared" si="1"/>
        <v>92</v>
      </c>
      <c r="M39" s="12">
        <f t="shared" si="2"/>
        <v>1.868399675060926E-2</v>
      </c>
      <c r="N39" s="12">
        <f>M39-'5-9'!L50</f>
        <v>0</v>
      </c>
    </row>
    <row r="40" spans="1:14" x14ac:dyDescent="0.25">
      <c r="A40" s="3" t="s">
        <v>78</v>
      </c>
      <c r="B40" s="3">
        <v>15</v>
      </c>
      <c r="C40" s="3">
        <v>6144</v>
      </c>
      <c r="D40" s="3">
        <v>15</v>
      </c>
      <c r="E40" s="3">
        <v>1</v>
      </c>
      <c r="F40" s="3">
        <v>8</v>
      </c>
      <c r="G40" s="3">
        <v>0</v>
      </c>
      <c r="H40" s="3">
        <v>0</v>
      </c>
      <c r="I40" s="3">
        <v>69</v>
      </c>
      <c r="J40" s="3">
        <v>0</v>
      </c>
      <c r="K40" s="3">
        <f t="shared" si="0"/>
        <v>6237</v>
      </c>
      <c r="L40" s="3">
        <f t="shared" si="1"/>
        <v>93</v>
      </c>
      <c r="M40" s="12">
        <f t="shared" si="2"/>
        <v>1.4911014911014911E-2</v>
      </c>
      <c r="N40" s="12">
        <f>M40-'5-9'!L51</f>
        <v>0</v>
      </c>
    </row>
    <row r="41" spans="1:14" x14ac:dyDescent="0.25">
      <c r="A41" s="3" t="s">
        <v>78</v>
      </c>
      <c r="B41" s="3">
        <v>16</v>
      </c>
      <c r="C41" s="3">
        <v>2310</v>
      </c>
      <c r="D41" s="3">
        <v>36</v>
      </c>
      <c r="E41" s="3">
        <v>0</v>
      </c>
      <c r="F41" s="3">
        <v>11</v>
      </c>
      <c r="G41" s="3">
        <v>0</v>
      </c>
      <c r="H41" s="3">
        <v>0</v>
      </c>
      <c r="I41" s="3">
        <v>31</v>
      </c>
      <c r="J41" s="3">
        <v>12</v>
      </c>
      <c r="K41" s="3">
        <f t="shared" si="0"/>
        <v>2400</v>
      </c>
      <c r="L41" s="3">
        <f t="shared" si="1"/>
        <v>90</v>
      </c>
      <c r="M41" s="12">
        <f t="shared" si="2"/>
        <v>3.7499999999999999E-2</v>
      </c>
      <c r="N41" s="12">
        <f>M41-'5-9'!L52</f>
        <v>0</v>
      </c>
    </row>
    <row r="42" spans="1:14" x14ac:dyDescent="0.25">
      <c r="A42" s="3" t="s">
        <v>78</v>
      </c>
      <c r="B42" s="3">
        <v>17</v>
      </c>
      <c r="C42" s="3">
        <v>2171</v>
      </c>
      <c r="D42" s="3">
        <v>13</v>
      </c>
      <c r="E42" s="3">
        <v>0</v>
      </c>
      <c r="F42" s="3">
        <v>12</v>
      </c>
      <c r="G42" s="3">
        <v>0</v>
      </c>
      <c r="H42" s="3">
        <v>0</v>
      </c>
      <c r="I42" s="3">
        <v>28</v>
      </c>
      <c r="J42" s="3">
        <v>8</v>
      </c>
      <c r="K42" s="3">
        <f t="shared" si="0"/>
        <v>2232</v>
      </c>
      <c r="L42" s="3">
        <f t="shared" si="1"/>
        <v>61</v>
      </c>
      <c r="M42" s="12">
        <f t="shared" si="2"/>
        <v>2.7329749103942653E-2</v>
      </c>
      <c r="N42" s="12">
        <f>M42-'5-9'!L53</f>
        <v>0</v>
      </c>
    </row>
    <row r="43" spans="1:14" x14ac:dyDescent="0.25">
      <c r="A43" s="3" t="s">
        <v>78</v>
      </c>
      <c r="B43" s="3">
        <v>18</v>
      </c>
      <c r="C43" s="3">
        <v>3858</v>
      </c>
      <c r="D43" s="3">
        <v>21</v>
      </c>
      <c r="E43" s="3">
        <v>0</v>
      </c>
      <c r="F43" s="3">
        <v>12</v>
      </c>
      <c r="G43" s="3">
        <v>0</v>
      </c>
      <c r="H43" s="3">
        <v>0</v>
      </c>
      <c r="I43" s="3">
        <v>41</v>
      </c>
      <c r="J43" s="3">
        <v>4</v>
      </c>
      <c r="K43" s="3">
        <f t="shared" si="0"/>
        <v>3936</v>
      </c>
      <c r="L43" s="3">
        <f t="shared" si="1"/>
        <v>78</v>
      </c>
      <c r="M43" s="12">
        <f t="shared" si="2"/>
        <v>1.9817073170731708E-2</v>
      </c>
      <c r="N43" s="12">
        <f>M43-'5-9'!L54</f>
        <v>0</v>
      </c>
    </row>
    <row r="44" spans="1:14" x14ac:dyDescent="0.25">
      <c r="A44" s="3" t="s">
        <v>78</v>
      </c>
      <c r="B44" s="3">
        <v>19</v>
      </c>
      <c r="C44" s="3">
        <v>808</v>
      </c>
      <c r="D44" s="3">
        <v>44</v>
      </c>
      <c r="E44" s="3">
        <v>8</v>
      </c>
      <c r="F44" s="3">
        <v>19</v>
      </c>
      <c r="G44" s="3">
        <v>0</v>
      </c>
      <c r="H44" s="3">
        <v>0</v>
      </c>
      <c r="I44" s="3">
        <v>36</v>
      </c>
      <c r="J44" s="3">
        <v>15</v>
      </c>
      <c r="K44" s="3">
        <f t="shared" si="0"/>
        <v>930</v>
      </c>
      <c r="L44" s="3">
        <f t="shared" si="1"/>
        <v>122</v>
      </c>
      <c r="M44" s="12">
        <f t="shared" si="2"/>
        <v>0.13118279569892474</v>
      </c>
      <c r="N44" s="12">
        <f>M44-'5-9'!L55</f>
        <v>0</v>
      </c>
    </row>
    <row r="45" spans="1:14" x14ac:dyDescent="0.25">
      <c r="A45" s="3" t="s">
        <v>78</v>
      </c>
      <c r="B45" s="3">
        <v>20</v>
      </c>
      <c r="C45" s="3">
        <v>2717</v>
      </c>
      <c r="D45" s="3">
        <v>21</v>
      </c>
      <c r="E45" s="3">
        <v>4</v>
      </c>
      <c r="F45" s="3">
        <v>11</v>
      </c>
      <c r="G45" s="3">
        <v>0</v>
      </c>
      <c r="H45" s="3">
        <v>0</v>
      </c>
      <c r="I45" s="3">
        <v>31</v>
      </c>
      <c r="J45" s="3">
        <v>4</v>
      </c>
      <c r="K45" s="3">
        <f t="shared" si="0"/>
        <v>2788</v>
      </c>
      <c r="L45" s="3">
        <f t="shared" si="1"/>
        <v>71</v>
      </c>
      <c r="M45" s="12">
        <f t="shared" si="2"/>
        <v>2.5466284074605453E-2</v>
      </c>
      <c r="N45" s="12">
        <f>M45-'5-9'!L56</f>
        <v>0</v>
      </c>
    </row>
    <row r="46" spans="1:14" x14ac:dyDescent="0.25">
      <c r="A46" s="3" t="s">
        <v>78</v>
      </c>
      <c r="B46" s="3">
        <v>21</v>
      </c>
      <c r="C46" s="3">
        <v>7244</v>
      </c>
      <c r="D46" s="3">
        <v>42</v>
      </c>
      <c r="E46" s="3">
        <v>4</v>
      </c>
      <c r="F46" s="3">
        <v>8</v>
      </c>
      <c r="G46" s="3">
        <v>0</v>
      </c>
      <c r="H46" s="3">
        <v>0</v>
      </c>
      <c r="I46" s="3">
        <v>110</v>
      </c>
      <c r="J46" s="3">
        <v>6</v>
      </c>
      <c r="K46" s="3">
        <f t="shared" si="0"/>
        <v>7414</v>
      </c>
      <c r="L46" s="3">
        <f t="shared" si="1"/>
        <v>170</v>
      </c>
      <c r="M46" s="12">
        <f t="shared" si="2"/>
        <v>2.2929592662530349E-2</v>
      </c>
      <c r="N46" s="12">
        <f>M46-'5-9'!L57</f>
        <v>0</v>
      </c>
    </row>
    <row r="47" spans="1:14" x14ac:dyDescent="0.25">
      <c r="A47" s="3" t="s">
        <v>78</v>
      </c>
      <c r="B47" s="3">
        <v>22</v>
      </c>
      <c r="C47" s="3">
        <v>8336</v>
      </c>
      <c r="D47" s="3">
        <v>86</v>
      </c>
      <c r="E47" s="3">
        <v>8</v>
      </c>
      <c r="F47" s="3">
        <v>20</v>
      </c>
      <c r="G47" s="3">
        <v>1</v>
      </c>
      <c r="H47" s="3">
        <v>0</v>
      </c>
      <c r="I47" s="3">
        <v>319</v>
      </c>
      <c r="J47" s="3">
        <v>27</v>
      </c>
      <c r="K47" s="3">
        <f t="shared" si="0"/>
        <v>8797</v>
      </c>
      <c r="L47" s="3">
        <f t="shared" si="1"/>
        <v>461</v>
      </c>
      <c r="M47" s="12">
        <f t="shared" si="2"/>
        <v>5.2404228714334429E-2</v>
      </c>
      <c r="N47" s="12">
        <f>M47-'5-9'!L58</f>
        <v>0</v>
      </c>
    </row>
    <row r="48" spans="1:14" x14ac:dyDescent="0.25">
      <c r="A48" s="3" t="s">
        <v>78</v>
      </c>
      <c r="B48" s="3">
        <v>23</v>
      </c>
      <c r="C48" s="3">
        <v>12611</v>
      </c>
      <c r="D48" s="3">
        <v>197</v>
      </c>
      <c r="E48" s="3">
        <v>7</v>
      </c>
      <c r="F48" s="3">
        <v>75</v>
      </c>
      <c r="G48" s="3">
        <v>1</v>
      </c>
      <c r="H48" s="3">
        <v>0</v>
      </c>
      <c r="I48" s="3">
        <v>681</v>
      </c>
      <c r="J48" s="3">
        <v>52</v>
      </c>
      <c r="K48" s="3">
        <f t="shared" si="0"/>
        <v>13624</v>
      </c>
      <c r="L48" s="3">
        <f t="shared" si="1"/>
        <v>1013</v>
      </c>
      <c r="M48" s="12">
        <f t="shared" si="2"/>
        <v>7.435408103347034E-2</v>
      </c>
      <c r="N48" s="12">
        <f>M48-'5-9'!L59</f>
        <v>0</v>
      </c>
    </row>
    <row r="49" spans="1:14" x14ac:dyDescent="0.25">
      <c r="A49" s="3" t="s">
        <v>78</v>
      </c>
      <c r="B49" s="3">
        <v>24</v>
      </c>
      <c r="C49" s="3">
        <v>6449</v>
      </c>
      <c r="D49" s="3">
        <v>27</v>
      </c>
      <c r="E49" s="3">
        <v>1</v>
      </c>
      <c r="F49" s="3">
        <v>8</v>
      </c>
      <c r="G49" s="3">
        <v>0</v>
      </c>
      <c r="H49" s="3">
        <v>0</v>
      </c>
      <c r="I49" s="3">
        <v>54</v>
      </c>
      <c r="J49" s="3">
        <v>4</v>
      </c>
      <c r="K49" s="3">
        <f t="shared" si="0"/>
        <v>6543</v>
      </c>
      <c r="L49" s="3">
        <f t="shared" si="1"/>
        <v>94</v>
      </c>
      <c r="M49" s="12">
        <f t="shared" si="2"/>
        <v>1.4366498548066636E-2</v>
      </c>
      <c r="N49" s="12">
        <f>M49-'5-9'!L60</f>
        <v>0</v>
      </c>
    </row>
    <row r="50" spans="1:14" x14ac:dyDescent="0.25">
      <c r="A50" s="3" t="s">
        <v>79</v>
      </c>
      <c r="B50" s="3">
        <v>1</v>
      </c>
      <c r="C50" s="3">
        <v>1693</v>
      </c>
      <c r="D50" s="3">
        <v>30</v>
      </c>
      <c r="E50" s="3">
        <v>5</v>
      </c>
      <c r="F50" s="3">
        <v>7</v>
      </c>
      <c r="G50" s="3">
        <v>0</v>
      </c>
      <c r="H50" s="3">
        <v>0</v>
      </c>
      <c r="I50" s="3">
        <v>55</v>
      </c>
      <c r="J50" s="3">
        <v>45</v>
      </c>
      <c r="K50" s="3">
        <f t="shared" si="0"/>
        <v>1835</v>
      </c>
      <c r="L50" s="3">
        <f t="shared" si="1"/>
        <v>142</v>
      </c>
      <c r="M50" s="12">
        <f t="shared" si="2"/>
        <v>7.7384196185286108E-2</v>
      </c>
      <c r="N50" s="12">
        <f>M50-'10-25'!L37</f>
        <v>0</v>
      </c>
    </row>
    <row r="51" spans="1:14" x14ac:dyDescent="0.25">
      <c r="A51" s="3" t="s">
        <v>79</v>
      </c>
      <c r="B51" s="3">
        <v>2</v>
      </c>
      <c r="C51" s="3">
        <v>1308</v>
      </c>
      <c r="D51" s="3">
        <v>28</v>
      </c>
      <c r="E51" s="3">
        <v>0</v>
      </c>
      <c r="F51" s="3">
        <v>16</v>
      </c>
      <c r="G51" s="3">
        <v>0</v>
      </c>
      <c r="H51" s="3">
        <v>0</v>
      </c>
      <c r="I51" s="3">
        <v>47</v>
      </c>
      <c r="J51" s="3">
        <v>37</v>
      </c>
      <c r="K51" s="3">
        <f t="shared" si="0"/>
        <v>1436</v>
      </c>
      <c r="L51" s="3">
        <f t="shared" si="1"/>
        <v>128</v>
      </c>
      <c r="M51" s="12">
        <f t="shared" si="2"/>
        <v>8.9136490250696379E-2</v>
      </c>
      <c r="N51" s="12">
        <f>M51-'10-25'!L38</f>
        <v>0</v>
      </c>
    </row>
    <row r="52" spans="1:14" x14ac:dyDescent="0.25">
      <c r="A52" s="3" t="s">
        <v>79</v>
      </c>
      <c r="B52" s="3">
        <v>3</v>
      </c>
      <c r="C52" s="3">
        <v>295</v>
      </c>
      <c r="D52" s="3">
        <v>19</v>
      </c>
      <c r="E52" s="3">
        <v>0</v>
      </c>
      <c r="F52" s="3">
        <v>4</v>
      </c>
      <c r="G52" s="3">
        <v>0</v>
      </c>
      <c r="H52" s="3">
        <v>0</v>
      </c>
      <c r="I52" s="3">
        <v>11</v>
      </c>
      <c r="J52" s="3">
        <v>3</v>
      </c>
      <c r="K52" s="3">
        <f t="shared" si="0"/>
        <v>332</v>
      </c>
      <c r="L52" s="3">
        <f t="shared" si="1"/>
        <v>37</v>
      </c>
      <c r="M52" s="12">
        <f t="shared" si="2"/>
        <v>0.11144578313253012</v>
      </c>
      <c r="N52" s="12">
        <f>M52-'10-25'!L39</f>
        <v>0</v>
      </c>
    </row>
    <row r="53" spans="1:14" x14ac:dyDescent="0.25">
      <c r="A53" s="3" t="s">
        <v>79</v>
      </c>
      <c r="B53" s="3">
        <v>4</v>
      </c>
      <c r="C53" s="3">
        <v>980</v>
      </c>
      <c r="D53" s="3">
        <v>45</v>
      </c>
      <c r="E53" s="3">
        <v>2</v>
      </c>
      <c r="F53" s="3">
        <v>15</v>
      </c>
      <c r="G53" s="3">
        <v>0</v>
      </c>
      <c r="H53" s="3">
        <v>0</v>
      </c>
      <c r="I53" s="3">
        <v>34</v>
      </c>
      <c r="J53" s="3">
        <v>7</v>
      </c>
      <c r="K53" s="3">
        <f t="shared" si="0"/>
        <v>1083</v>
      </c>
      <c r="L53" s="3">
        <f t="shared" si="1"/>
        <v>103</v>
      </c>
      <c r="M53" s="12">
        <f t="shared" si="2"/>
        <v>9.5106186518928895E-2</v>
      </c>
      <c r="N53" s="12">
        <f>M53-'10-25'!L40</f>
        <v>0</v>
      </c>
    </row>
    <row r="54" spans="1:14" x14ac:dyDescent="0.25">
      <c r="A54" s="3" t="s">
        <v>79</v>
      </c>
      <c r="B54" s="3">
        <v>5</v>
      </c>
      <c r="C54" s="3">
        <v>1388</v>
      </c>
      <c r="D54" s="3">
        <v>57</v>
      </c>
      <c r="E54" s="3">
        <v>7</v>
      </c>
      <c r="F54" s="3">
        <v>26</v>
      </c>
      <c r="G54" s="3">
        <v>0</v>
      </c>
      <c r="H54" s="3">
        <v>0</v>
      </c>
      <c r="I54" s="3">
        <v>93</v>
      </c>
      <c r="J54" s="3">
        <v>10</v>
      </c>
      <c r="K54" s="3">
        <f t="shared" si="0"/>
        <v>1581</v>
      </c>
      <c r="L54" s="3">
        <f t="shared" si="1"/>
        <v>193</v>
      </c>
      <c r="M54" s="12">
        <f t="shared" si="2"/>
        <v>0.12207463630613535</v>
      </c>
      <c r="N54" s="12">
        <f>M54-'10-25'!L41</f>
        <v>0</v>
      </c>
    </row>
    <row r="55" spans="1:14" x14ac:dyDescent="0.25">
      <c r="A55" s="3" t="s">
        <v>79</v>
      </c>
      <c r="B55" s="3">
        <v>6</v>
      </c>
      <c r="C55" s="3">
        <v>310</v>
      </c>
      <c r="D55" s="3">
        <v>11</v>
      </c>
      <c r="E55" s="3">
        <v>1</v>
      </c>
      <c r="F55" s="3">
        <v>2</v>
      </c>
      <c r="G55" s="3">
        <v>0</v>
      </c>
      <c r="H55" s="3">
        <v>0</v>
      </c>
      <c r="I55" s="3">
        <v>6</v>
      </c>
      <c r="J55" s="3">
        <v>2</v>
      </c>
      <c r="K55" s="3">
        <f t="shared" si="0"/>
        <v>332</v>
      </c>
      <c r="L55" s="3">
        <f t="shared" si="1"/>
        <v>22</v>
      </c>
      <c r="M55" s="12">
        <f t="shared" si="2"/>
        <v>6.6265060240963861E-2</v>
      </c>
      <c r="N55" s="12">
        <f>M55-'10-25'!L42</f>
        <v>0</v>
      </c>
    </row>
    <row r="56" spans="1:14" x14ac:dyDescent="0.25">
      <c r="A56" s="3" t="s">
        <v>79</v>
      </c>
      <c r="B56" s="3">
        <v>7</v>
      </c>
      <c r="C56" s="3">
        <v>345</v>
      </c>
      <c r="D56" s="3">
        <v>21</v>
      </c>
      <c r="E56" s="3">
        <v>1</v>
      </c>
      <c r="F56" s="3">
        <v>4</v>
      </c>
      <c r="G56" s="3">
        <v>0</v>
      </c>
      <c r="H56" s="3">
        <v>0</v>
      </c>
      <c r="I56" s="3">
        <v>23</v>
      </c>
      <c r="J56" s="3">
        <v>2</v>
      </c>
      <c r="K56" s="3">
        <f t="shared" si="0"/>
        <v>396</v>
      </c>
      <c r="L56" s="3">
        <f t="shared" si="1"/>
        <v>51</v>
      </c>
      <c r="M56" s="12">
        <f t="shared" si="2"/>
        <v>0.12878787878787878</v>
      </c>
      <c r="N56" s="12">
        <f>M56-'10-25'!L43</f>
        <v>0</v>
      </c>
    </row>
    <row r="57" spans="1:14" x14ac:dyDescent="0.25">
      <c r="A57" s="3" t="s">
        <v>79</v>
      </c>
      <c r="B57" s="3">
        <v>8</v>
      </c>
      <c r="C57" s="3">
        <v>6524</v>
      </c>
      <c r="D57" s="3">
        <v>47</v>
      </c>
      <c r="E57" s="3">
        <v>4</v>
      </c>
      <c r="F57" s="3">
        <v>17</v>
      </c>
      <c r="G57" s="3">
        <v>0</v>
      </c>
      <c r="H57" s="3">
        <v>0</v>
      </c>
      <c r="I57" s="3">
        <v>119</v>
      </c>
      <c r="J57" s="3">
        <v>5</v>
      </c>
      <c r="K57" s="3">
        <f t="shared" si="0"/>
        <v>6716</v>
      </c>
      <c r="L57" s="3">
        <f t="shared" si="1"/>
        <v>192</v>
      </c>
      <c r="M57" s="12">
        <f t="shared" si="2"/>
        <v>2.8588445503275758E-2</v>
      </c>
      <c r="N57" s="12">
        <f>M57-'10-25'!L44</f>
        <v>0</v>
      </c>
    </row>
    <row r="58" spans="1:14" x14ac:dyDescent="0.25">
      <c r="A58" s="3" t="s">
        <v>79</v>
      </c>
      <c r="B58" s="3">
        <v>9</v>
      </c>
      <c r="C58" s="3">
        <v>1097</v>
      </c>
      <c r="D58" s="3">
        <v>38</v>
      </c>
      <c r="E58" s="3">
        <v>9</v>
      </c>
      <c r="F58" s="3">
        <v>12</v>
      </c>
      <c r="G58" s="3">
        <v>2</v>
      </c>
      <c r="H58" s="3">
        <v>0</v>
      </c>
      <c r="I58" s="3">
        <v>54</v>
      </c>
      <c r="J58" s="3">
        <v>10</v>
      </c>
      <c r="K58" s="3">
        <f t="shared" si="0"/>
        <v>1222</v>
      </c>
      <c r="L58" s="3">
        <f t="shared" si="1"/>
        <v>125</v>
      </c>
      <c r="M58" s="12">
        <f t="shared" si="2"/>
        <v>0.10229132569558101</v>
      </c>
      <c r="N58" s="12">
        <f>M58-'10-25'!L45</f>
        <v>0</v>
      </c>
    </row>
    <row r="59" spans="1:14" x14ac:dyDescent="0.25">
      <c r="A59" s="3" t="s">
        <v>79</v>
      </c>
      <c r="B59" s="3">
        <v>10</v>
      </c>
      <c r="C59" s="3">
        <v>1665</v>
      </c>
      <c r="D59" s="3">
        <v>65</v>
      </c>
      <c r="E59" s="3">
        <v>3</v>
      </c>
      <c r="F59" s="3">
        <v>8</v>
      </c>
      <c r="G59" s="3">
        <v>0</v>
      </c>
      <c r="H59" s="3">
        <v>0</v>
      </c>
      <c r="I59" s="3">
        <v>44</v>
      </c>
      <c r="J59" s="3">
        <v>8</v>
      </c>
      <c r="K59" s="3">
        <f t="shared" si="0"/>
        <v>1793</v>
      </c>
      <c r="L59" s="3">
        <f t="shared" si="1"/>
        <v>128</v>
      </c>
      <c r="M59" s="12">
        <f t="shared" si="2"/>
        <v>7.1388733965421086E-2</v>
      </c>
      <c r="N59" s="12">
        <f>M59-'10-25'!L46</f>
        <v>0</v>
      </c>
    </row>
    <row r="60" spans="1:14" x14ac:dyDescent="0.25">
      <c r="A60" s="3" t="s">
        <v>79</v>
      </c>
      <c r="B60" s="3">
        <v>11</v>
      </c>
      <c r="C60" s="3">
        <v>2176</v>
      </c>
      <c r="D60" s="3">
        <v>31</v>
      </c>
      <c r="E60" s="3">
        <v>4</v>
      </c>
      <c r="F60" s="3">
        <v>11</v>
      </c>
      <c r="G60" s="3">
        <v>1</v>
      </c>
      <c r="H60" s="3">
        <v>0</v>
      </c>
      <c r="I60" s="3">
        <v>37</v>
      </c>
      <c r="J60" s="3">
        <v>12</v>
      </c>
      <c r="K60" s="3">
        <f t="shared" si="0"/>
        <v>2272</v>
      </c>
      <c r="L60" s="3">
        <f t="shared" si="1"/>
        <v>96</v>
      </c>
      <c r="M60" s="12">
        <f t="shared" si="2"/>
        <v>4.2253521126760563E-2</v>
      </c>
      <c r="N60" s="12">
        <f>M60-'10-25'!L47</f>
        <v>0</v>
      </c>
    </row>
    <row r="61" spans="1:14" x14ac:dyDescent="0.25">
      <c r="A61" s="3" t="s">
        <v>79</v>
      </c>
      <c r="B61" s="3">
        <v>12</v>
      </c>
      <c r="C61" s="3">
        <v>9684</v>
      </c>
      <c r="D61" s="3">
        <v>166</v>
      </c>
      <c r="E61" s="3">
        <v>8</v>
      </c>
      <c r="F61" s="3">
        <v>63</v>
      </c>
      <c r="G61" s="3">
        <v>0</v>
      </c>
      <c r="H61" s="3">
        <v>0</v>
      </c>
      <c r="I61" s="3">
        <v>336</v>
      </c>
      <c r="J61" s="3">
        <v>48</v>
      </c>
      <c r="K61" s="3">
        <f t="shared" si="0"/>
        <v>10305</v>
      </c>
      <c r="L61" s="3">
        <f t="shared" si="1"/>
        <v>621</v>
      </c>
      <c r="M61" s="12">
        <f t="shared" si="2"/>
        <v>6.0262008733624452E-2</v>
      </c>
      <c r="N61" s="12">
        <f>M61-'10-25'!L48</f>
        <v>0</v>
      </c>
    </row>
    <row r="62" spans="1:14" x14ac:dyDescent="0.25">
      <c r="A62" s="3" t="s">
        <v>79</v>
      </c>
      <c r="B62" s="3">
        <v>13</v>
      </c>
      <c r="C62" s="3">
        <v>1951</v>
      </c>
      <c r="D62" s="3">
        <v>117</v>
      </c>
      <c r="E62" s="3">
        <v>7</v>
      </c>
      <c r="F62" s="3">
        <v>34</v>
      </c>
      <c r="G62" s="3">
        <v>1</v>
      </c>
      <c r="H62" s="3">
        <v>0</v>
      </c>
      <c r="I62" s="3">
        <v>103</v>
      </c>
      <c r="J62" s="3">
        <v>13</v>
      </c>
      <c r="K62" s="3">
        <f t="shared" si="0"/>
        <v>2226</v>
      </c>
      <c r="L62" s="3">
        <f t="shared" si="1"/>
        <v>275</v>
      </c>
      <c r="M62" s="12">
        <f t="shared" si="2"/>
        <v>0.12353998203054807</v>
      </c>
      <c r="N62" s="12">
        <f>M62-'10-25'!L49</f>
        <v>0</v>
      </c>
    </row>
    <row r="63" spans="1:14" x14ac:dyDescent="0.25">
      <c r="A63" s="3" t="s">
        <v>79</v>
      </c>
      <c r="B63" s="3">
        <v>14</v>
      </c>
      <c r="C63" s="3">
        <v>4109</v>
      </c>
      <c r="D63" s="3">
        <v>15</v>
      </c>
      <c r="E63" s="3">
        <v>1</v>
      </c>
      <c r="F63" s="3">
        <v>4</v>
      </c>
      <c r="G63" s="3">
        <v>0</v>
      </c>
      <c r="H63" s="3">
        <v>0</v>
      </c>
      <c r="I63" s="3">
        <v>53</v>
      </c>
      <c r="J63" s="3">
        <v>6</v>
      </c>
      <c r="K63" s="3">
        <f t="shared" si="0"/>
        <v>4188</v>
      </c>
      <c r="L63" s="3">
        <f t="shared" si="1"/>
        <v>79</v>
      </c>
      <c r="M63" s="12">
        <f t="shared" si="2"/>
        <v>1.8863419293218719E-2</v>
      </c>
      <c r="N63" s="12">
        <f>M63-'10-25'!L50</f>
        <v>0</v>
      </c>
    </row>
    <row r="64" spans="1:14" x14ac:dyDescent="0.25">
      <c r="A64" s="3" t="s">
        <v>79</v>
      </c>
      <c r="B64" s="3">
        <v>15</v>
      </c>
      <c r="C64" s="3">
        <v>5913</v>
      </c>
      <c r="D64" s="3">
        <v>32</v>
      </c>
      <c r="E64" s="3">
        <v>0</v>
      </c>
      <c r="F64" s="3">
        <v>7</v>
      </c>
      <c r="G64" s="3">
        <v>1</v>
      </c>
      <c r="H64" s="3">
        <v>0</v>
      </c>
      <c r="I64" s="3">
        <v>91</v>
      </c>
      <c r="J64" s="3">
        <v>7</v>
      </c>
      <c r="K64" s="3">
        <f t="shared" si="0"/>
        <v>6051</v>
      </c>
      <c r="L64" s="3">
        <f t="shared" si="1"/>
        <v>138</v>
      </c>
      <c r="M64" s="12">
        <f t="shared" si="2"/>
        <v>2.2806147744174516E-2</v>
      </c>
      <c r="N64" s="12">
        <f>M64-'10-25'!L51</f>
        <v>0</v>
      </c>
    </row>
    <row r="65" spans="1:14" x14ac:dyDescent="0.25">
      <c r="A65" s="3" t="s">
        <v>79</v>
      </c>
      <c r="B65" s="3">
        <v>16</v>
      </c>
      <c r="C65" s="3">
        <v>1908</v>
      </c>
      <c r="D65" s="3">
        <v>25</v>
      </c>
      <c r="E65" s="3">
        <v>3</v>
      </c>
      <c r="F65" s="3">
        <v>9</v>
      </c>
      <c r="G65" s="3">
        <v>1</v>
      </c>
      <c r="H65" s="3">
        <v>0</v>
      </c>
      <c r="I65" s="3">
        <v>46</v>
      </c>
      <c r="J65" s="3">
        <v>7</v>
      </c>
      <c r="K65" s="3">
        <f t="shared" si="0"/>
        <v>1999</v>
      </c>
      <c r="L65" s="3">
        <f t="shared" si="1"/>
        <v>91</v>
      </c>
      <c r="M65" s="12">
        <f t="shared" si="2"/>
        <v>4.5522761380690342E-2</v>
      </c>
      <c r="N65" s="12">
        <f>M65-'10-25'!L52</f>
        <v>0</v>
      </c>
    </row>
    <row r="66" spans="1:14" x14ac:dyDescent="0.25">
      <c r="A66" s="3" t="s">
        <v>79</v>
      </c>
      <c r="B66" s="3">
        <v>17</v>
      </c>
      <c r="C66" s="3">
        <v>1950</v>
      </c>
      <c r="D66" s="3">
        <v>44</v>
      </c>
      <c r="E66" s="3">
        <v>1</v>
      </c>
      <c r="F66" s="3">
        <v>11</v>
      </c>
      <c r="G66" s="3">
        <v>1</v>
      </c>
      <c r="H66" s="3">
        <v>0</v>
      </c>
      <c r="I66" s="3">
        <v>36</v>
      </c>
      <c r="J66" s="3">
        <v>6</v>
      </c>
      <c r="K66" s="3">
        <f t="shared" si="0"/>
        <v>2049</v>
      </c>
      <c r="L66" s="3">
        <f t="shared" si="1"/>
        <v>99</v>
      </c>
      <c r="M66" s="12">
        <f t="shared" si="2"/>
        <v>4.8316251830161056E-2</v>
      </c>
      <c r="N66" s="12">
        <f>M66-'10-25'!L53</f>
        <v>0</v>
      </c>
    </row>
    <row r="67" spans="1:14" x14ac:dyDescent="0.25">
      <c r="A67" s="3" t="s">
        <v>79</v>
      </c>
      <c r="B67" s="3">
        <v>18</v>
      </c>
      <c r="C67" s="3">
        <v>3322</v>
      </c>
      <c r="D67" s="3">
        <v>32</v>
      </c>
      <c r="E67" s="3">
        <v>1</v>
      </c>
      <c r="F67" s="3">
        <v>8</v>
      </c>
      <c r="G67" s="3">
        <v>0</v>
      </c>
      <c r="H67" s="3">
        <v>0</v>
      </c>
      <c r="I67" s="3">
        <v>49</v>
      </c>
      <c r="J67" s="3">
        <v>3</v>
      </c>
      <c r="K67" s="3">
        <f t="shared" ref="K67:K121" si="3">SUM(C67:J67)</f>
        <v>3415</v>
      </c>
      <c r="L67" s="3">
        <f t="shared" ref="L67:L121" si="4">SUM(D67:J67)</f>
        <v>93</v>
      </c>
      <c r="M67" s="12">
        <f t="shared" ref="M67:M122" si="5">L67/K67</f>
        <v>2.7232796486090775E-2</v>
      </c>
      <c r="N67" s="12">
        <f>M67-'10-25'!L54</f>
        <v>0</v>
      </c>
    </row>
    <row r="68" spans="1:14" x14ac:dyDescent="0.25">
      <c r="A68" s="3" t="s">
        <v>79</v>
      </c>
      <c r="B68" s="3">
        <v>19</v>
      </c>
      <c r="C68" s="3">
        <v>570</v>
      </c>
      <c r="D68" s="3">
        <v>55</v>
      </c>
      <c r="E68" s="3">
        <v>9</v>
      </c>
      <c r="F68" s="3">
        <v>22</v>
      </c>
      <c r="G68" s="3">
        <v>0</v>
      </c>
      <c r="H68" s="3">
        <v>0</v>
      </c>
      <c r="I68" s="3">
        <v>32</v>
      </c>
      <c r="J68" s="3">
        <v>13</v>
      </c>
      <c r="K68" s="3">
        <f t="shared" si="3"/>
        <v>701</v>
      </c>
      <c r="L68" s="3">
        <f t="shared" si="4"/>
        <v>131</v>
      </c>
      <c r="M68" s="12">
        <f t="shared" si="5"/>
        <v>0.18687589158345222</v>
      </c>
      <c r="N68" s="12">
        <f>M68-'10-25'!L55</f>
        <v>0</v>
      </c>
    </row>
    <row r="69" spans="1:14" x14ac:dyDescent="0.25">
      <c r="A69" s="3" t="s">
        <v>79</v>
      </c>
      <c r="B69" s="3">
        <v>20</v>
      </c>
      <c r="C69" s="3">
        <v>2204</v>
      </c>
      <c r="D69" s="3">
        <v>32</v>
      </c>
      <c r="E69" s="3">
        <v>3</v>
      </c>
      <c r="F69" s="3">
        <v>24</v>
      </c>
      <c r="G69" s="3">
        <v>0</v>
      </c>
      <c r="H69" s="3">
        <v>0</v>
      </c>
      <c r="I69" s="3">
        <v>38</v>
      </c>
      <c r="J69" s="3">
        <v>4</v>
      </c>
      <c r="K69" s="3">
        <f t="shared" si="3"/>
        <v>2305</v>
      </c>
      <c r="L69" s="3">
        <f t="shared" si="4"/>
        <v>101</v>
      </c>
      <c r="M69" s="12">
        <f t="shared" si="5"/>
        <v>4.3817787418655101E-2</v>
      </c>
      <c r="N69" s="12">
        <f>M69-'10-25'!L56</f>
        <v>0</v>
      </c>
    </row>
    <row r="70" spans="1:14" x14ac:dyDescent="0.25">
      <c r="A70" s="3" t="s">
        <v>79</v>
      </c>
      <c r="B70" s="3">
        <v>21</v>
      </c>
      <c r="C70" s="3">
        <v>6199</v>
      </c>
      <c r="D70" s="3">
        <v>34</v>
      </c>
      <c r="E70" s="3">
        <v>1</v>
      </c>
      <c r="F70" s="3">
        <v>6</v>
      </c>
      <c r="G70" s="3">
        <v>1</v>
      </c>
      <c r="H70" s="3">
        <v>0</v>
      </c>
      <c r="I70" s="3">
        <v>113</v>
      </c>
      <c r="J70" s="3">
        <v>6</v>
      </c>
      <c r="K70" s="3">
        <f t="shared" si="3"/>
        <v>6360</v>
      </c>
      <c r="L70" s="3">
        <f t="shared" si="4"/>
        <v>161</v>
      </c>
      <c r="M70" s="12">
        <f t="shared" si="5"/>
        <v>2.5314465408805033E-2</v>
      </c>
      <c r="N70" s="12">
        <f>M70-'10-25'!L57</f>
        <v>0</v>
      </c>
    </row>
    <row r="71" spans="1:14" x14ac:dyDescent="0.25">
      <c r="A71" s="3" t="s">
        <v>79</v>
      </c>
      <c r="B71" s="3">
        <v>22</v>
      </c>
      <c r="C71" s="3">
        <v>7128</v>
      </c>
      <c r="D71" s="3">
        <v>131</v>
      </c>
      <c r="E71" s="3">
        <v>10</v>
      </c>
      <c r="F71" s="3">
        <v>29</v>
      </c>
      <c r="G71" s="3">
        <v>0</v>
      </c>
      <c r="H71" s="3">
        <v>0</v>
      </c>
      <c r="I71" s="3">
        <v>326</v>
      </c>
      <c r="J71" s="3">
        <v>29</v>
      </c>
      <c r="K71" s="3">
        <f t="shared" si="3"/>
        <v>7653</v>
      </c>
      <c r="L71" s="3">
        <f t="shared" si="4"/>
        <v>525</v>
      </c>
      <c r="M71" s="12">
        <f t="shared" si="5"/>
        <v>6.860054880439044E-2</v>
      </c>
      <c r="N71" s="12">
        <f>M71-'10-25'!L58</f>
        <v>0</v>
      </c>
    </row>
    <row r="72" spans="1:14" x14ac:dyDescent="0.25">
      <c r="A72" s="3" t="s">
        <v>79</v>
      </c>
      <c r="B72" s="3">
        <v>23</v>
      </c>
      <c r="C72" s="3">
        <v>9820</v>
      </c>
      <c r="D72" s="3">
        <v>250</v>
      </c>
      <c r="E72" s="3">
        <v>20</v>
      </c>
      <c r="F72" s="3">
        <v>64</v>
      </c>
      <c r="G72" s="3">
        <v>3</v>
      </c>
      <c r="H72" s="3">
        <v>0</v>
      </c>
      <c r="I72" s="3">
        <v>671</v>
      </c>
      <c r="J72" s="3">
        <v>70</v>
      </c>
      <c r="K72" s="3">
        <f t="shared" si="3"/>
        <v>10898</v>
      </c>
      <c r="L72" s="3">
        <f t="shared" si="4"/>
        <v>1078</v>
      </c>
      <c r="M72" s="12">
        <f t="shared" si="5"/>
        <v>9.8917232519728393E-2</v>
      </c>
      <c r="N72" s="12">
        <f>M72-'10-25'!L59</f>
        <v>0</v>
      </c>
    </row>
    <row r="73" spans="1:14" x14ac:dyDescent="0.25">
      <c r="A73" s="3" t="s">
        <v>79</v>
      </c>
      <c r="B73" s="3">
        <v>24</v>
      </c>
      <c r="C73" s="3">
        <v>5451</v>
      </c>
      <c r="D73" s="3">
        <v>31</v>
      </c>
      <c r="E73" s="3">
        <v>3</v>
      </c>
      <c r="F73" s="3">
        <v>5</v>
      </c>
      <c r="G73" s="3">
        <v>0</v>
      </c>
      <c r="H73" s="3">
        <v>0</v>
      </c>
      <c r="I73" s="3">
        <v>68</v>
      </c>
      <c r="J73" s="3">
        <v>6</v>
      </c>
      <c r="K73" s="3">
        <f t="shared" si="3"/>
        <v>5564</v>
      </c>
      <c r="L73" s="3">
        <f t="shared" si="4"/>
        <v>113</v>
      </c>
      <c r="M73" s="12">
        <f t="shared" si="5"/>
        <v>2.0309130122214233E-2</v>
      </c>
      <c r="N73" s="12">
        <f>M73-'10-25'!L60</f>
        <v>0</v>
      </c>
    </row>
    <row r="74" spans="1:14" x14ac:dyDescent="0.25">
      <c r="A74" s="3" t="s">
        <v>80</v>
      </c>
      <c r="B74" s="3">
        <v>1</v>
      </c>
      <c r="C74" s="3">
        <v>903</v>
      </c>
      <c r="D74" s="3">
        <v>30</v>
      </c>
      <c r="E74" s="3">
        <v>1</v>
      </c>
      <c r="F74" s="3">
        <v>10</v>
      </c>
      <c r="G74" s="3">
        <v>0</v>
      </c>
      <c r="H74" s="3">
        <v>0</v>
      </c>
      <c r="I74" s="3">
        <v>45</v>
      </c>
      <c r="J74" s="3">
        <v>11</v>
      </c>
      <c r="K74" s="3">
        <f t="shared" si="3"/>
        <v>1000</v>
      </c>
      <c r="L74" s="3">
        <f t="shared" si="4"/>
        <v>97</v>
      </c>
      <c r="M74" s="12">
        <f t="shared" si="5"/>
        <v>9.7000000000000003E-2</v>
      </c>
    </row>
    <row r="75" spans="1:14" x14ac:dyDescent="0.25">
      <c r="A75" s="3" t="s">
        <v>80</v>
      </c>
      <c r="B75" s="3">
        <v>2</v>
      </c>
      <c r="C75" s="3">
        <v>602</v>
      </c>
      <c r="D75" s="3">
        <v>29</v>
      </c>
      <c r="E75" s="3">
        <v>3</v>
      </c>
      <c r="F75" s="3">
        <v>13</v>
      </c>
      <c r="G75" s="3">
        <v>0</v>
      </c>
      <c r="H75" s="3">
        <v>0</v>
      </c>
      <c r="I75" s="3">
        <v>39</v>
      </c>
      <c r="J75" s="3">
        <v>13</v>
      </c>
      <c r="K75" s="3">
        <f t="shared" si="3"/>
        <v>699</v>
      </c>
      <c r="L75" s="3">
        <f t="shared" si="4"/>
        <v>97</v>
      </c>
      <c r="M75" s="12">
        <f t="shared" si="5"/>
        <v>0.13876967095851217</v>
      </c>
    </row>
    <row r="76" spans="1:14" x14ac:dyDescent="0.25">
      <c r="A76" s="3" t="s">
        <v>80</v>
      </c>
      <c r="B76" s="3">
        <v>3</v>
      </c>
      <c r="C76" s="3">
        <v>99</v>
      </c>
      <c r="D76" s="3">
        <v>9</v>
      </c>
      <c r="E76" s="3">
        <v>1</v>
      </c>
      <c r="F76" s="3">
        <v>2</v>
      </c>
      <c r="G76" s="3">
        <v>0</v>
      </c>
      <c r="H76" s="3">
        <v>0</v>
      </c>
      <c r="I76" s="3">
        <v>9</v>
      </c>
      <c r="J76" s="3">
        <v>3</v>
      </c>
      <c r="K76" s="3">
        <f t="shared" si="3"/>
        <v>123</v>
      </c>
      <c r="L76" s="3">
        <f t="shared" si="4"/>
        <v>24</v>
      </c>
      <c r="M76" s="12">
        <f t="shared" si="5"/>
        <v>0.1951219512195122</v>
      </c>
    </row>
    <row r="77" spans="1:14" x14ac:dyDescent="0.25">
      <c r="A77" s="3" t="s">
        <v>80</v>
      </c>
      <c r="B77" s="3">
        <v>4</v>
      </c>
      <c r="C77" s="3">
        <v>466</v>
      </c>
      <c r="D77" s="3">
        <v>37</v>
      </c>
      <c r="E77" s="3">
        <v>5</v>
      </c>
      <c r="F77" s="3">
        <v>5</v>
      </c>
      <c r="G77" s="3">
        <v>0</v>
      </c>
      <c r="H77" s="3">
        <v>0</v>
      </c>
      <c r="I77" s="3">
        <v>37</v>
      </c>
      <c r="J77" s="3">
        <v>4</v>
      </c>
      <c r="K77" s="3">
        <f t="shared" si="3"/>
        <v>554</v>
      </c>
      <c r="L77" s="3">
        <f t="shared" si="4"/>
        <v>88</v>
      </c>
      <c r="M77" s="12">
        <f t="shared" si="5"/>
        <v>0.1588447653429603</v>
      </c>
    </row>
    <row r="78" spans="1:14" x14ac:dyDescent="0.25">
      <c r="A78" s="3" t="s">
        <v>80</v>
      </c>
      <c r="B78" s="3">
        <v>5</v>
      </c>
      <c r="C78" s="3">
        <v>771</v>
      </c>
      <c r="D78" s="3">
        <v>48</v>
      </c>
      <c r="E78" s="3">
        <v>3</v>
      </c>
      <c r="F78" s="3">
        <v>10</v>
      </c>
      <c r="G78" s="3">
        <v>0</v>
      </c>
      <c r="H78" s="3">
        <v>0</v>
      </c>
      <c r="I78" s="3">
        <v>82</v>
      </c>
      <c r="J78" s="3">
        <v>2</v>
      </c>
      <c r="K78" s="3">
        <f t="shared" si="3"/>
        <v>916</v>
      </c>
      <c r="L78" s="3">
        <f t="shared" si="4"/>
        <v>145</v>
      </c>
      <c r="M78" s="12">
        <f t="shared" si="5"/>
        <v>0.15829694323144106</v>
      </c>
    </row>
    <row r="79" spans="1:14" x14ac:dyDescent="0.25">
      <c r="A79" s="3" t="s">
        <v>80</v>
      </c>
      <c r="B79" s="3">
        <v>6</v>
      </c>
      <c r="C79" s="3">
        <v>132</v>
      </c>
      <c r="D79" s="3">
        <v>14</v>
      </c>
      <c r="E79" s="3">
        <v>0</v>
      </c>
      <c r="F79" s="3">
        <v>0</v>
      </c>
      <c r="G79" s="3">
        <v>0</v>
      </c>
      <c r="H79" s="3">
        <v>0</v>
      </c>
      <c r="I79" s="3">
        <v>7</v>
      </c>
      <c r="J79" s="3">
        <v>0</v>
      </c>
      <c r="K79" s="3">
        <f t="shared" si="3"/>
        <v>153</v>
      </c>
      <c r="L79" s="3">
        <f t="shared" si="4"/>
        <v>21</v>
      </c>
      <c r="M79" s="12">
        <f t="shared" si="5"/>
        <v>0.13725490196078433</v>
      </c>
    </row>
    <row r="80" spans="1:14" x14ac:dyDescent="0.25">
      <c r="A80" s="3" t="s">
        <v>80</v>
      </c>
      <c r="B80" s="3">
        <v>7</v>
      </c>
      <c r="C80" s="3">
        <v>148</v>
      </c>
      <c r="D80" s="3">
        <v>12</v>
      </c>
      <c r="E80" s="3">
        <v>0</v>
      </c>
      <c r="F80" s="3">
        <v>0</v>
      </c>
      <c r="G80" s="3">
        <v>0</v>
      </c>
      <c r="H80" s="3">
        <v>0</v>
      </c>
      <c r="I80" s="3">
        <v>8</v>
      </c>
      <c r="J80" s="3">
        <v>1</v>
      </c>
      <c r="K80" s="3">
        <f t="shared" si="3"/>
        <v>169</v>
      </c>
      <c r="L80" s="3">
        <f t="shared" si="4"/>
        <v>21</v>
      </c>
      <c r="M80" s="12">
        <f t="shared" si="5"/>
        <v>0.1242603550295858</v>
      </c>
    </row>
    <row r="81" spans="1:13" x14ac:dyDescent="0.25">
      <c r="A81" s="3" t="s">
        <v>80</v>
      </c>
      <c r="B81" s="3">
        <v>8</v>
      </c>
      <c r="C81" s="3">
        <v>3266</v>
      </c>
      <c r="D81" s="3">
        <v>56</v>
      </c>
      <c r="E81" s="3">
        <v>5</v>
      </c>
      <c r="F81" s="3">
        <v>10</v>
      </c>
      <c r="G81" s="3">
        <v>0</v>
      </c>
      <c r="H81" s="3">
        <v>0</v>
      </c>
      <c r="I81" s="3">
        <v>76</v>
      </c>
      <c r="J81" s="3">
        <v>7</v>
      </c>
      <c r="K81" s="3">
        <f t="shared" si="3"/>
        <v>3420</v>
      </c>
      <c r="L81" s="3">
        <f t="shared" si="4"/>
        <v>154</v>
      </c>
      <c r="M81" s="12">
        <f t="shared" si="5"/>
        <v>4.502923976608187E-2</v>
      </c>
    </row>
    <row r="82" spans="1:13" x14ac:dyDescent="0.25">
      <c r="A82" s="3" t="s">
        <v>80</v>
      </c>
      <c r="B82" s="3">
        <v>9</v>
      </c>
      <c r="C82" s="3">
        <v>563</v>
      </c>
      <c r="D82" s="3">
        <v>43</v>
      </c>
      <c r="E82" s="3">
        <v>4</v>
      </c>
      <c r="F82" s="3">
        <v>5</v>
      </c>
      <c r="G82" s="3">
        <v>0</v>
      </c>
      <c r="H82" s="3">
        <v>0</v>
      </c>
      <c r="I82" s="3">
        <v>25</v>
      </c>
      <c r="J82" s="3">
        <v>5</v>
      </c>
      <c r="K82" s="3">
        <f t="shared" si="3"/>
        <v>645</v>
      </c>
      <c r="L82" s="3">
        <f t="shared" si="4"/>
        <v>82</v>
      </c>
      <c r="M82" s="12">
        <f t="shared" si="5"/>
        <v>0.12713178294573643</v>
      </c>
    </row>
    <row r="83" spans="1:13" x14ac:dyDescent="0.25">
      <c r="A83" s="3" t="s">
        <v>80</v>
      </c>
      <c r="B83" s="3">
        <v>10</v>
      </c>
      <c r="C83" s="3">
        <v>714</v>
      </c>
      <c r="D83" s="3">
        <v>64</v>
      </c>
      <c r="E83" s="3">
        <v>2</v>
      </c>
      <c r="F83" s="3">
        <v>6</v>
      </c>
      <c r="G83" s="3">
        <v>0</v>
      </c>
      <c r="H83" s="3">
        <v>0</v>
      </c>
      <c r="I83" s="3">
        <v>24</v>
      </c>
      <c r="J83" s="3">
        <v>6</v>
      </c>
      <c r="K83" s="3">
        <f t="shared" si="3"/>
        <v>816</v>
      </c>
      <c r="L83" s="3">
        <f t="shared" si="4"/>
        <v>102</v>
      </c>
      <c r="M83" s="12">
        <f t="shared" si="5"/>
        <v>0.125</v>
      </c>
    </row>
    <row r="84" spans="1:13" x14ac:dyDescent="0.25">
      <c r="A84" s="3" t="s">
        <v>80</v>
      </c>
      <c r="B84" s="3">
        <v>11</v>
      </c>
      <c r="C84" s="3">
        <v>941</v>
      </c>
      <c r="D84" s="3">
        <v>35</v>
      </c>
      <c r="E84" s="3">
        <v>4</v>
      </c>
      <c r="F84" s="3">
        <v>6</v>
      </c>
      <c r="G84" s="3">
        <v>0</v>
      </c>
      <c r="H84" s="3">
        <v>0</v>
      </c>
      <c r="I84" s="3">
        <v>32</v>
      </c>
      <c r="J84" s="3">
        <v>8</v>
      </c>
      <c r="K84" s="3">
        <f t="shared" si="3"/>
        <v>1026</v>
      </c>
      <c r="L84" s="3">
        <f t="shared" si="4"/>
        <v>85</v>
      </c>
      <c r="M84" s="12">
        <f t="shared" si="5"/>
        <v>8.2846003898635473E-2</v>
      </c>
    </row>
    <row r="85" spans="1:13" x14ac:dyDescent="0.25">
      <c r="A85" s="3" t="s">
        <v>80</v>
      </c>
      <c r="B85" s="3">
        <v>12</v>
      </c>
      <c r="C85" s="3">
        <v>5437</v>
      </c>
      <c r="D85" s="3">
        <v>175</v>
      </c>
      <c r="E85" s="3">
        <v>12</v>
      </c>
      <c r="F85" s="3">
        <v>38</v>
      </c>
      <c r="G85" s="3">
        <v>1</v>
      </c>
      <c r="H85" s="3">
        <v>0</v>
      </c>
      <c r="I85" s="3">
        <v>250</v>
      </c>
      <c r="J85" s="3">
        <v>46</v>
      </c>
      <c r="K85" s="3">
        <f t="shared" si="3"/>
        <v>5959</v>
      </c>
      <c r="L85" s="3">
        <f t="shared" si="4"/>
        <v>522</v>
      </c>
      <c r="M85" s="12">
        <f t="shared" si="5"/>
        <v>8.7598590367511331E-2</v>
      </c>
    </row>
    <row r="86" spans="1:13" x14ac:dyDescent="0.25">
      <c r="A86" s="3" t="s">
        <v>80</v>
      </c>
      <c r="B86" s="3">
        <v>13</v>
      </c>
      <c r="C86" s="3">
        <v>922</v>
      </c>
      <c r="D86" s="3">
        <v>100</v>
      </c>
      <c r="E86" s="3">
        <v>5</v>
      </c>
      <c r="F86" s="3">
        <v>21</v>
      </c>
      <c r="G86" s="3">
        <v>0</v>
      </c>
      <c r="H86" s="3">
        <v>0</v>
      </c>
      <c r="I86" s="3">
        <v>65</v>
      </c>
      <c r="J86" s="3">
        <v>11</v>
      </c>
      <c r="K86" s="3">
        <f t="shared" si="3"/>
        <v>1124</v>
      </c>
      <c r="L86" s="3">
        <f t="shared" si="4"/>
        <v>202</v>
      </c>
      <c r="M86" s="12">
        <f t="shared" si="5"/>
        <v>0.17971530249110321</v>
      </c>
    </row>
    <row r="87" spans="1:13" x14ac:dyDescent="0.25">
      <c r="A87" s="3" t="s">
        <v>80</v>
      </c>
      <c r="B87" s="3">
        <v>14</v>
      </c>
      <c r="C87" s="3">
        <v>2100</v>
      </c>
      <c r="D87" s="3">
        <v>31</v>
      </c>
      <c r="E87" s="3">
        <v>3</v>
      </c>
      <c r="F87" s="3">
        <v>5</v>
      </c>
      <c r="G87" s="3">
        <v>0</v>
      </c>
      <c r="H87" s="3">
        <v>0</v>
      </c>
      <c r="I87" s="3">
        <v>43</v>
      </c>
      <c r="J87" s="3">
        <v>4</v>
      </c>
      <c r="K87" s="3">
        <f t="shared" si="3"/>
        <v>2186</v>
      </c>
      <c r="L87" s="3">
        <f t="shared" si="4"/>
        <v>86</v>
      </c>
      <c r="M87" s="12">
        <f t="shared" si="5"/>
        <v>3.9341262580054895E-2</v>
      </c>
    </row>
    <row r="88" spans="1:13" x14ac:dyDescent="0.25">
      <c r="A88" s="3" t="s">
        <v>80</v>
      </c>
      <c r="B88" s="3">
        <v>15</v>
      </c>
      <c r="C88" s="3">
        <v>3240</v>
      </c>
      <c r="D88" s="3">
        <v>32</v>
      </c>
      <c r="E88" s="3">
        <v>1</v>
      </c>
      <c r="F88" s="3">
        <v>9</v>
      </c>
      <c r="G88" s="3">
        <v>1</v>
      </c>
      <c r="H88" s="3">
        <v>0</v>
      </c>
      <c r="I88" s="3">
        <v>77</v>
      </c>
      <c r="J88" s="3">
        <v>2</v>
      </c>
      <c r="K88" s="3">
        <f t="shared" si="3"/>
        <v>3362</v>
      </c>
      <c r="L88" s="3">
        <f t="shared" si="4"/>
        <v>122</v>
      </c>
      <c r="M88" s="12">
        <f t="shared" si="5"/>
        <v>3.6287923854848303E-2</v>
      </c>
    </row>
    <row r="89" spans="1:13" x14ac:dyDescent="0.25">
      <c r="A89" s="3" t="s">
        <v>80</v>
      </c>
      <c r="B89" s="3">
        <v>16</v>
      </c>
      <c r="C89" s="3">
        <v>844</v>
      </c>
      <c r="D89" s="3">
        <v>26</v>
      </c>
      <c r="E89" s="3">
        <v>7</v>
      </c>
      <c r="F89" s="3">
        <v>5</v>
      </c>
      <c r="G89" s="3">
        <v>0</v>
      </c>
      <c r="H89" s="3">
        <v>0</v>
      </c>
      <c r="I89" s="3">
        <v>29</v>
      </c>
      <c r="J89" s="3">
        <v>4</v>
      </c>
      <c r="K89" s="3">
        <f t="shared" si="3"/>
        <v>915</v>
      </c>
      <c r="L89" s="3">
        <f t="shared" si="4"/>
        <v>71</v>
      </c>
      <c r="M89" s="12">
        <f t="shared" si="5"/>
        <v>7.7595628415300544E-2</v>
      </c>
    </row>
    <row r="90" spans="1:13" x14ac:dyDescent="0.25">
      <c r="A90" s="3" t="s">
        <v>80</v>
      </c>
      <c r="B90" s="3">
        <v>17</v>
      </c>
      <c r="C90" s="3">
        <v>992</v>
      </c>
      <c r="D90" s="3">
        <v>34</v>
      </c>
      <c r="E90" s="3">
        <v>0</v>
      </c>
      <c r="F90" s="3">
        <v>9</v>
      </c>
      <c r="G90" s="3">
        <v>0</v>
      </c>
      <c r="H90" s="3">
        <v>0</v>
      </c>
      <c r="I90" s="3">
        <v>27</v>
      </c>
      <c r="J90" s="3">
        <v>3</v>
      </c>
      <c r="K90" s="3">
        <f t="shared" si="3"/>
        <v>1065</v>
      </c>
      <c r="L90" s="3">
        <f t="shared" si="4"/>
        <v>73</v>
      </c>
      <c r="M90" s="12">
        <f t="shared" si="5"/>
        <v>6.8544600938967137E-2</v>
      </c>
    </row>
    <row r="91" spans="1:13" x14ac:dyDescent="0.25">
      <c r="A91" s="3" t="s">
        <v>80</v>
      </c>
      <c r="B91" s="3">
        <v>18</v>
      </c>
      <c r="C91" s="3">
        <v>1604</v>
      </c>
      <c r="D91" s="3">
        <v>28</v>
      </c>
      <c r="E91" s="3">
        <v>2</v>
      </c>
      <c r="F91" s="3">
        <v>8</v>
      </c>
      <c r="G91" s="3">
        <v>0</v>
      </c>
      <c r="H91" s="3">
        <v>0</v>
      </c>
      <c r="I91" s="3">
        <v>28</v>
      </c>
      <c r="J91" s="3">
        <v>1</v>
      </c>
      <c r="K91" s="3">
        <f t="shared" si="3"/>
        <v>1671</v>
      </c>
      <c r="L91" s="3">
        <f t="shared" si="4"/>
        <v>67</v>
      </c>
      <c r="M91" s="12">
        <f t="shared" si="5"/>
        <v>4.0095751047277077E-2</v>
      </c>
    </row>
    <row r="92" spans="1:13" x14ac:dyDescent="0.25">
      <c r="A92" s="3" t="s">
        <v>80</v>
      </c>
      <c r="B92" s="3">
        <v>19</v>
      </c>
      <c r="C92" s="3">
        <v>220</v>
      </c>
      <c r="D92" s="3">
        <v>36</v>
      </c>
      <c r="E92" s="3">
        <v>3</v>
      </c>
      <c r="F92" s="3">
        <v>10</v>
      </c>
      <c r="G92" s="3">
        <v>0</v>
      </c>
      <c r="H92" s="3">
        <v>0</v>
      </c>
      <c r="I92" s="3">
        <v>31</v>
      </c>
      <c r="J92" s="3">
        <v>3</v>
      </c>
      <c r="K92" s="3">
        <f t="shared" si="3"/>
        <v>303</v>
      </c>
      <c r="L92" s="3">
        <f t="shared" si="4"/>
        <v>83</v>
      </c>
      <c r="M92" s="12">
        <f t="shared" si="5"/>
        <v>0.27392739273927391</v>
      </c>
    </row>
    <row r="93" spans="1:13" x14ac:dyDescent="0.25">
      <c r="A93" s="3" t="s">
        <v>80</v>
      </c>
      <c r="B93" s="3">
        <v>20</v>
      </c>
      <c r="C93" s="3">
        <v>1038</v>
      </c>
      <c r="D93" s="3">
        <v>59</v>
      </c>
      <c r="E93" s="3">
        <v>3</v>
      </c>
      <c r="F93" s="3">
        <v>6</v>
      </c>
      <c r="G93" s="3">
        <v>0</v>
      </c>
      <c r="H93" s="3">
        <v>0</v>
      </c>
      <c r="I93" s="3">
        <v>27</v>
      </c>
      <c r="J93" s="3">
        <v>4</v>
      </c>
      <c r="K93" s="3">
        <f t="shared" si="3"/>
        <v>1137</v>
      </c>
      <c r="L93" s="3">
        <f t="shared" si="4"/>
        <v>99</v>
      </c>
      <c r="M93" s="12">
        <f t="shared" si="5"/>
        <v>8.7071240105540904E-2</v>
      </c>
    </row>
    <row r="94" spans="1:13" x14ac:dyDescent="0.25">
      <c r="A94" s="3" t="s">
        <v>80</v>
      </c>
      <c r="B94" s="3">
        <v>21</v>
      </c>
      <c r="C94" s="3">
        <v>3061</v>
      </c>
      <c r="D94" s="3">
        <v>49</v>
      </c>
      <c r="E94" s="3">
        <v>3</v>
      </c>
      <c r="F94" s="3">
        <v>8</v>
      </c>
      <c r="G94" s="3">
        <v>0</v>
      </c>
      <c r="H94" s="3">
        <v>0</v>
      </c>
      <c r="I94" s="3">
        <v>100</v>
      </c>
      <c r="J94" s="3">
        <v>6</v>
      </c>
      <c r="K94" s="3">
        <f t="shared" si="3"/>
        <v>3227</v>
      </c>
      <c r="L94" s="3">
        <f t="shared" si="4"/>
        <v>166</v>
      </c>
      <c r="M94" s="12">
        <f t="shared" si="5"/>
        <v>5.1440966842268364E-2</v>
      </c>
    </row>
    <row r="95" spans="1:13" x14ac:dyDescent="0.25">
      <c r="A95" s="3" t="s">
        <v>80</v>
      </c>
      <c r="B95" s="3">
        <v>22</v>
      </c>
      <c r="C95" s="3">
        <v>3614</v>
      </c>
      <c r="D95" s="3">
        <v>120</v>
      </c>
      <c r="E95" s="3">
        <v>11</v>
      </c>
      <c r="F95" s="3">
        <v>21</v>
      </c>
      <c r="G95" s="3">
        <v>1</v>
      </c>
      <c r="H95" s="3">
        <v>0</v>
      </c>
      <c r="I95" s="3">
        <v>208</v>
      </c>
      <c r="J95" s="3">
        <v>29</v>
      </c>
      <c r="K95" s="3">
        <f t="shared" si="3"/>
        <v>4004</v>
      </c>
      <c r="L95" s="3">
        <f t="shared" si="4"/>
        <v>390</v>
      </c>
      <c r="M95" s="12">
        <f t="shared" si="5"/>
        <v>9.7402597402597407E-2</v>
      </c>
    </row>
    <row r="96" spans="1:13" x14ac:dyDescent="0.25">
      <c r="A96" s="3" t="s">
        <v>80</v>
      </c>
      <c r="B96" s="3">
        <v>23</v>
      </c>
      <c r="C96" s="3">
        <v>4751</v>
      </c>
      <c r="D96" s="3">
        <v>234</v>
      </c>
      <c r="E96" s="3">
        <v>20</v>
      </c>
      <c r="F96" s="3">
        <v>60</v>
      </c>
      <c r="G96" s="3">
        <v>1</v>
      </c>
      <c r="H96" s="3">
        <v>0</v>
      </c>
      <c r="I96" s="3">
        <v>516</v>
      </c>
      <c r="J96" s="3">
        <v>51</v>
      </c>
      <c r="K96" s="3">
        <f t="shared" si="3"/>
        <v>5633</v>
      </c>
      <c r="L96" s="3">
        <f t="shared" si="4"/>
        <v>882</v>
      </c>
      <c r="M96" s="12">
        <f t="shared" si="5"/>
        <v>0.15657731226699806</v>
      </c>
    </row>
    <row r="97" spans="1:13" x14ac:dyDescent="0.25">
      <c r="A97" s="3" t="s">
        <v>80</v>
      </c>
      <c r="B97" s="3">
        <v>24</v>
      </c>
      <c r="C97" s="3">
        <v>2559</v>
      </c>
      <c r="D97" s="3">
        <v>48</v>
      </c>
      <c r="E97" s="3">
        <v>4</v>
      </c>
      <c r="F97" s="3">
        <v>6</v>
      </c>
      <c r="G97" s="3">
        <v>0</v>
      </c>
      <c r="H97" s="3">
        <v>0</v>
      </c>
      <c r="I97" s="3">
        <v>49</v>
      </c>
      <c r="J97" s="3">
        <v>7</v>
      </c>
      <c r="K97" s="3">
        <f t="shared" si="3"/>
        <v>2673</v>
      </c>
      <c r="L97" s="3">
        <f t="shared" si="4"/>
        <v>114</v>
      </c>
      <c r="M97" s="12">
        <f t="shared" si="5"/>
        <v>4.2648709315375982E-2</v>
      </c>
    </row>
    <row r="98" spans="1:13" x14ac:dyDescent="0.25">
      <c r="A98" s="3" t="s">
        <v>81</v>
      </c>
      <c r="B98" s="3">
        <v>1</v>
      </c>
      <c r="C98" s="3">
        <v>189</v>
      </c>
      <c r="D98" s="3">
        <v>23</v>
      </c>
      <c r="E98" s="3">
        <v>5</v>
      </c>
      <c r="F98" s="3">
        <v>4</v>
      </c>
      <c r="G98" s="3">
        <v>0</v>
      </c>
      <c r="H98" s="3">
        <v>0</v>
      </c>
      <c r="I98" s="3">
        <v>30</v>
      </c>
      <c r="J98" s="3">
        <v>1</v>
      </c>
      <c r="K98" s="3">
        <f t="shared" si="3"/>
        <v>252</v>
      </c>
      <c r="L98" s="3">
        <f t="shared" si="4"/>
        <v>63</v>
      </c>
      <c r="M98" s="12">
        <f t="shared" si="5"/>
        <v>0.25</v>
      </c>
    </row>
    <row r="99" spans="1:13" x14ac:dyDescent="0.25">
      <c r="A99" s="3" t="s">
        <v>81</v>
      </c>
      <c r="B99" s="3">
        <v>2</v>
      </c>
      <c r="C99" s="3">
        <v>106</v>
      </c>
      <c r="D99" s="3">
        <v>33</v>
      </c>
      <c r="E99" s="3">
        <v>0</v>
      </c>
      <c r="F99" s="3">
        <v>2</v>
      </c>
      <c r="G99" s="3">
        <v>0</v>
      </c>
      <c r="H99" s="3">
        <v>0</v>
      </c>
      <c r="I99" s="3">
        <v>9</v>
      </c>
      <c r="J99" s="3">
        <v>1</v>
      </c>
      <c r="K99" s="3">
        <f t="shared" si="3"/>
        <v>151</v>
      </c>
      <c r="L99" s="3">
        <f t="shared" si="4"/>
        <v>45</v>
      </c>
      <c r="M99" s="12">
        <f t="shared" si="5"/>
        <v>0.29801324503311261</v>
      </c>
    </row>
    <row r="100" spans="1:13" x14ac:dyDescent="0.25">
      <c r="A100" s="3" t="s">
        <v>81</v>
      </c>
      <c r="B100" s="3">
        <v>3</v>
      </c>
      <c r="C100" s="3">
        <v>31</v>
      </c>
      <c r="D100" s="3">
        <v>11</v>
      </c>
      <c r="E100" s="3">
        <v>1</v>
      </c>
      <c r="F100" s="3">
        <v>1</v>
      </c>
      <c r="G100" s="3">
        <v>0</v>
      </c>
      <c r="H100" s="3">
        <v>0</v>
      </c>
      <c r="I100" s="3">
        <v>8</v>
      </c>
      <c r="J100" s="3">
        <v>0</v>
      </c>
      <c r="K100" s="3">
        <f t="shared" si="3"/>
        <v>52</v>
      </c>
      <c r="L100" s="3">
        <f t="shared" si="4"/>
        <v>21</v>
      </c>
      <c r="M100" s="12">
        <f t="shared" si="5"/>
        <v>0.40384615384615385</v>
      </c>
    </row>
    <row r="101" spans="1:13" x14ac:dyDescent="0.25">
      <c r="A101" s="3" t="s">
        <v>81</v>
      </c>
      <c r="B101" s="3">
        <v>4</v>
      </c>
      <c r="C101" s="3">
        <v>90</v>
      </c>
      <c r="D101" s="3">
        <v>22</v>
      </c>
      <c r="E101" s="3">
        <v>2</v>
      </c>
      <c r="F101" s="3">
        <v>1</v>
      </c>
      <c r="G101" s="3">
        <v>0</v>
      </c>
      <c r="H101" s="3">
        <v>0</v>
      </c>
      <c r="I101" s="3">
        <v>16</v>
      </c>
      <c r="J101" s="3">
        <v>0</v>
      </c>
      <c r="K101" s="3">
        <f t="shared" si="3"/>
        <v>131</v>
      </c>
      <c r="L101" s="3">
        <f t="shared" si="4"/>
        <v>41</v>
      </c>
      <c r="M101" s="12">
        <f t="shared" si="5"/>
        <v>0.31297709923664124</v>
      </c>
    </row>
    <row r="102" spans="1:13" x14ac:dyDescent="0.25">
      <c r="A102" s="3" t="s">
        <v>81</v>
      </c>
      <c r="B102" s="3">
        <v>5</v>
      </c>
      <c r="C102" s="3">
        <v>181</v>
      </c>
      <c r="D102" s="3">
        <v>27</v>
      </c>
      <c r="E102" s="3">
        <v>3</v>
      </c>
      <c r="F102" s="3">
        <v>7</v>
      </c>
      <c r="G102" s="3">
        <v>0</v>
      </c>
      <c r="H102" s="3">
        <v>0</v>
      </c>
      <c r="I102" s="3">
        <v>42</v>
      </c>
      <c r="J102" s="3">
        <v>0</v>
      </c>
      <c r="K102" s="3">
        <f t="shared" si="3"/>
        <v>260</v>
      </c>
      <c r="L102" s="3">
        <f t="shared" si="4"/>
        <v>79</v>
      </c>
      <c r="M102" s="12">
        <f t="shared" si="5"/>
        <v>0.30384615384615382</v>
      </c>
    </row>
    <row r="103" spans="1:13" x14ac:dyDescent="0.25">
      <c r="A103" s="3" t="s">
        <v>81</v>
      </c>
      <c r="B103" s="3">
        <v>6</v>
      </c>
      <c r="C103" s="3">
        <v>29</v>
      </c>
      <c r="D103" s="3">
        <v>9</v>
      </c>
      <c r="E103" s="3">
        <v>0</v>
      </c>
      <c r="F103" s="3">
        <v>1</v>
      </c>
      <c r="G103" s="3">
        <v>0</v>
      </c>
      <c r="H103" s="3">
        <v>0</v>
      </c>
      <c r="I103" s="3">
        <v>4</v>
      </c>
      <c r="J103" s="3">
        <v>1</v>
      </c>
      <c r="K103" s="3">
        <f t="shared" si="3"/>
        <v>44</v>
      </c>
      <c r="L103" s="3">
        <f t="shared" si="4"/>
        <v>15</v>
      </c>
      <c r="M103" s="12">
        <f t="shared" si="5"/>
        <v>0.34090909090909088</v>
      </c>
    </row>
    <row r="104" spans="1:13" x14ac:dyDescent="0.25">
      <c r="A104" s="3" t="s">
        <v>81</v>
      </c>
      <c r="B104" s="3">
        <v>7</v>
      </c>
      <c r="C104" s="3">
        <v>28</v>
      </c>
      <c r="D104" s="3">
        <v>16</v>
      </c>
      <c r="E104" s="3">
        <v>1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f t="shared" si="3"/>
        <v>45</v>
      </c>
      <c r="L104" s="3">
        <f t="shared" si="4"/>
        <v>17</v>
      </c>
      <c r="M104" s="12">
        <f t="shared" si="5"/>
        <v>0.37777777777777777</v>
      </c>
    </row>
    <row r="105" spans="1:13" x14ac:dyDescent="0.25">
      <c r="A105" s="3" t="s">
        <v>81</v>
      </c>
      <c r="B105" s="3">
        <v>8</v>
      </c>
      <c r="C105" s="3">
        <v>888</v>
      </c>
      <c r="D105" s="3">
        <v>70</v>
      </c>
      <c r="E105" s="3">
        <v>4</v>
      </c>
      <c r="F105" s="3">
        <v>2</v>
      </c>
      <c r="G105" s="3">
        <v>0</v>
      </c>
      <c r="H105" s="3">
        <v>0</v>
      </c>
      <c r="I105" s="3">
        <v>57</v>
      </c>
      <c r="J105" s="3">
        <v>4</v>
      </c>
      <c r="K105" s="3">
        <f t="shared" si="3"/>
        <v>1025</v>
      </c>
      <c r="L105" s="3">
        <f t="shared" si="4"/>
        <v>137</v>
      </c>
      <c r="M105" s="12">
        <f t="shared" si="5"/>
        <v>0.13365853658536586</v>
      </c>
    </row>
    <row r="106" spans="1:13" x14ac:dyDescent="0.25">
      <c r="A106" s="3" t="s">
        <v>81</v>
      </c>
      <c r="B106" s="3">
        <v>9</v>
      </c>
      <c r="C106" s="3">
        <v>114</v>
      </c>
      <c r="D106" s="3">
        <v>30</v>
      </c>
      <c r="E106" s="3">
        <v>0</v>
      </c>
      <c r="F106" s="3">
        <v>2</v>
      </c>
      <c r="G106" s="3">
        <v>1</v>
      </c>
      <c r="H106" s="3">
        <v>0</v>
      </c>
      <c r="I106" s="3">
        <v>18</v>
      </c>
      <c r="J106" s="3">
        <v>0</v>
      </c>
      <c r="K106" s="3">
        <f t="shared" si="3"/>
        <v>165</v>
      </c>
      <c r="L106" s="3">
        <f t="shared" si="4"/>
        <v>51</v>
      </c>
      <c r="M106" s="12">
        <f t="shared" si="5"/>
        <v>0.30909090909090908</v>
      </c>
    </row>
    <row r="107" spans="1:13" x14ac:dyDescent="0.25">
      <c r="A107" s="3" t="s">
        <v>81</v>
      </c>
      <c r="B107" s="3">
        <v>10</v>
      </c>
      <c r="C107" s="3">
        <v>127</v>
      </c>
      <c r="D107" s="3">
        <v>46</v>
      </c>
      <c r="E107" s="3">
        <v>2</v>
      </c>
      <c r="F107" s="3">
        <v>3</v>
      </c>
      <c r="G107" s="3">
        <v>0</v>
      </c>
      <c r="H107" s="3">
        <v>0</v>
      </c>
      <c r="I107" s="3">
        <v>6</v>
      </c>
      <c r="J107" s="3">
        <v>2</v>
      </c>
      <c r="K107" s="3">
        <f t="shared" si="3"/>
        <v>186</v>
      </c>
      <c r="L107" s="3">
        <f t="shared" si="4"/>
        <v>59</v>
      </c>
      <c r="M107" s="12">
        <f t="shared" si="5"/>
        <v>0.31720430107526881</v>
      </c>
    </row>
    <row r="108" spans="1:13" x14ac:dyDescent="0.25">
      <c r="A108" s="3" t="s">
        <v>81</v>
      </c>
      <c r="B108" s="3">
        <v>11</v>
      </c>
      <c r="C108" s="3">
        <v>218</v>
      </c>
      <c r="D108" s="3">
        <v>34</v>
      </c>
      <c r="E108" s="3">
        <v>1</v>
      </c>
      <c r="F108" s="3">
        <v>1</v>
      </c>
      <c r="G108" s="3">
        <v>0</v>
      </c>
      <c r="H108" s="3">
        <v>0</v>
      </c>
      <c r="I108" s="3">
        <v>19</v>
      </c>
      <c r="J108" s="3">
        <v>1</v>
      </c>
      <c r="K108" s="3">
        <f t="shared" si="3"/>
        <v>274</v>
      </c>
      <c r="L108" s="3">
        <f t="shared" si="4"/>
        <v>56</v>
      </c>
      <c r="M108" s="12">
        <f t="shared" si="5"/>
        <v>0.20437956204379562</v>
      </c>
    </row>
    <row r="109" spans="1:13" x14ac:dyDescent="0.25">
      <c r="A109" s="3" t="s">
        <v>81</v>
      </c>
      <c r="B109" s="3">
        <v>12</v>
      </c>
      <c r="C109" s="3">
        <v>1511</v>
      </c>
      <c r="D109" s="3">
        <v>162</v>
      </c>
      <c r="E109" s="3">
        <v>4</v>
      </c>
      <c r="F109" s="3">
        <v>17</v>
      </c>
      <c r="G109" s="3">
        <v>0</v>
      </c>
      <c r="H109" s="3">
        <v>0</v>
      </c>
      <c r="I109" s="3">
        <v>145</v>
      </c>
      <c r="J109" s="3">
        <v>13</v>
      </c>
      <c r="K109" s="3">
        <f t="shared" si="3"/>
        <v>1852</v>
      </c>
      <c r="L109" s="3">
        <f t="shared" si="4"/>
        <v>341</v>
      </c>
      <c r="M109" s="12">
        <f t="shared" si="5"/>
        <v>0.18412526997840173</v>
      </c>
    </row>
    <row r="110" spans="1:13" x14ac:dyDescent="0.25">
      <c r="A110" s="3" t="s">
        <v>81</v>
      </c>
      <c r="B110" s="3">
        <v>13</v>
      </c>
      <c r="C110" s="3">
        <v>207</v>
      </c>
      <c r="D110" s="3">
        <v>59</v>
      </c>
      <c r="E110" s="3">
        <v>5</v>
      </c>
      <c r="F110" s="3">
        <v>5</v>
      </c>
      <c r="G110" s="3">
        <v>0</v>
      </c>
      <c r="H110" s="3">
        <v>0</v>
      </c>
      <c r="I110" s="3">
        <v>26</v>
      </c>
      <c r="J110" s="3">
        <v>2</v>
      </c>
      <c r="K110" s="3">
        <f t="shared" si="3"/>
        <v>304</v>
      </c>
      <c r="L110" s="3">
        <f t="shared" si="4"/>
        <v>97</v>
      </c>
      <c r="M110" s="12">
        <f t="shared" si="5"/>
        <v>0.31907894736842107</v>
      </c>
    </row>
    <row r="111" spans="1:13" x14ac:dyDescent="0.25">
      <c r="A111" s="3" t="s">
        <v>81</v>
      </c>
      <c r="B111" s="3">
        <v>14</v>
      </c>
      <c r="C111" s="3">
        <v>573</v>
      </c>
      <c r="D111" s="3">
        <v>40</v>
      </c>
      <c r="E111" s="3">
        <v>0</v>
      </c>
      <c r="F111" s="3">
        <v>5</v>
      </c>
      <c r="G111" s="3">
        <v>0</v>
      </c>
      <c r="H111" s="3">
        <v>0</v>
      </c>
      <c r="I111" s="3">
        <v>28</v>
      </c>
      <c r="J111" s="3">
        <v>1</v>
      </c>
      <c r="K111" s="3">
        <f t="shared" si="3"/>
        <v>647</v>
      </c>
      <c r="L111" s="3">
        <f t="shared" si="4"/>
        <v>74</v>
      </c>
      <c r="M111" s="12">
        <f t="shared" si="5"/>
        <v>0.11437403400309119</v>
      </c>
    </row>
    <row r="112" spans="1:13" x14ac:dyDescent="0.25">
      <c r="A112" s="3" t="s">
        <v>81</v>
      </c>
      <c r="B112" s="3">
        <v>15</v>
      </c>
      <c r="C112" s="3">
        <v>960</v>
      </c>
      <c r="D112" s="3">
        <v>43</v>
      </c>
      <c r="E112" s="3">
        <v>3</v>
      </c>
      <c r="F112" s="3">
        <v>5</v>
      </c>
      <c r="G112" s="3">
        <v>0</v>
      </c>
      <c r="H112" s="3">
        <v>0</v>
      </c>
      <c r="I112" s="3">
        <v>40</v>
      </c>
      <c r="J112" s="3">
        <v>2</v>
      </c>
      <c r="K112" s="3">
        <f t="shared" si="3"/>
        <v>1053</v>
      </c>
      <c r="L112" s="3">
        <f t="shared" si="4"/>
        <v>93</v>
      </c>
      <c r="M112" s="12">
        <f t="shared" si="5"/>
        <v>8.8319088319088315E-2</v>
      </c>
    </row>
    <row r="113" spans="1:13" x14ac:dyDescent="0.25">
      <c r="A113" s="3" t="s">
        <v>81</v>
      </c>
      <c r="B113" s="3">
        <v>16</v>
      </c>
      <c r="C113" s="3">
        <v>181</v>
      </c>
      <c r="D113" s="3">
        <v>17</v>
      </c>
      <c r="E113" s="3">
        <v>1</v>
      </c>
      <c r="F113" s="3">
        <v>1</v>
      </c>
      <c r="G113" s="3">
        <v>0</v>
      </c>
      <c r="H113" s="3">
        <v>0</v>
      </c>
      <c r="I113" s="3">
        <v>13</v>
      </c>
      <c r="J113" s="3">
        <v>1</v>
      </c>
      <c r="K113" s="3">
        <f t="shared" si="3"/>
        <v>214</v>
      </c>
      <c r="L113" s="3">
        <f t="shared" si="4"/>
        <v>33</v>
      </c>
      <c r="M113" s="12">
        <f t="shared" si="5"/>
        <v>0.1542056074766355</v>
      </c>
    </row>
    <row r="114" spans="1:13" x14ac:dyDescent="0.25">
      <c r="A114" s="3" t="s">
        <v>81</v>
      </c>
      <c r="B114" s="3">
        <v>17</v>
      </c>
      <c r="C114" s="3">
        <v>243</v>
      </c>
      <c r="D114" s="3">
        <v>45</v>
      </c>
      <c r="E114" s="3">
        <v>1</v>
      </c>
      <c r="F114" s="3">
        <v>3</v>
      </c>
      <c r="G114" s="3">
        <v>0</v>
      </c>
      <c r="H114" s="3">
        <v>0</v>
      </c>
      <c r="I114" s="3">
        <v>18</v>
      </c>
      <c r="J114" s="3">
        <v>1</v>
      </c>
      <c r="K114" s="3">
        <f t="shared" si="3"/>
        <v>311</v>
      </c>
      <c r="L114" s="3">
        <f t="shared" si="4"/>
        <v>68</v>
      </c>
      <c r="M114" s="12">
        <f t="shared" si="5"/>
        <v>0.21864951768488747</v>
      </c>
    </row>
    <row r="115" spans="1:13" x14ac:dyDescent="0.25">
      <c r="A115" s="3" t="s">
        <v>81</v>
      </c>
      <c r="B115" s="3">
        <v>18</v>
      </c>
      <c r="C115" s="3">
        <v>344</v>
      </c>
      <c r="D115" s="3">
        <v>41</v>
      </c>
      <c r="E115" s="3">
        <v>3</v>
      </c>
      <c r="F115" s="3">
        <v>4</v>
      </c>
      <c r="G115" s="3">
        <v>0</v>
      </c>
      <c r="H115" s="3">
        <v>0</v>
      </c>
      <c r="I115" s="3">
        <v>20</v>
      </c>
      <c r="J115" s="3">
        <v>0</v>
      </c>
      <c r="K115" s="3">
        <f t="shared" si="3"/>
        <v>412</v>
      </c>
      <c r="L115" s="3">
        <f t="shared" si="4"/>
        <v>68</v>
      </c>
      <c r="M115" s="12">
        <f t="shared" si="5"/>
        <v>0.1650485436893204</v>
      </c>
    </row>
    <row r="116" spans="1:13" x14ac:dyDescent="0.25">
      <c r="A116" s="3" t="s">
        <v>81</v>
      </c>
      <c r="B116" s="3">
        <v>19</v>
      </c>
      <c r="C116" s="3">
        <v>50</v>
      </c>
      <c r="D116" s="3">
        <v>19</v>
      </c>
      <c r="E116" s="3">
        <v>0</v>
      </c>
      <c r="F116" s="3">
        <v>0</v>
      </c>
      <c r="G116" s="3">
        <v>0</v>
      </c>
      <c r="H116" s="3">
        <v>0</v>
      </c>
      <c r="I116" s="3">
        <v>7</v>
      </c>
      <c r="J116" s="3">
        <v>0</v>
      </c>
      <c r="K116" s="3">
        <f t="shared" si="3"/>
        <v>76</v>
      </c>
      <c r="L116" s="3">
        <f t="shared" si="4"/>
        <v>26</v>
      </c>
      <c r="M116" s="12">
        <f t="shared" si="5"/>
        <v>0.34210526315789475</v>
      </c>
    </row>
    <row r="117" spans="1:13" x14ac:dyDescent="0.25">
      <c r="A117" s="3" t="s">
        <v>81</v>
      </c>
      <c r="B117" s="3">
        <v>20</v>
      </c>
      <c r="C117" s="3">
        <v>208</v>
      </c>
      <c r="D117" s="3">
        <v>33</v>
      </c>
      <c r="E117" s="3">
        <v>2</v>
      </c>
      <c r="F117" s="3">
        <v>1</v>
      </c>
      <c r="G117" s="3">
        <v>0</v>
      </c>
      <c r="H117" s="3">
        <v>0</v>
      </c>
      <c r="I117" s="3">
        <v>14</v>
      </c>
      <c r="J117" s="3">
        <v>0</v>
      </c>
      <c r="K117" s="3">
        <f t="shared" si="3"/>
        <v>258</v>
      </c>
      <c r="L117" s="3">
        <f t="shared" si="4"/>
        <v>50</v>
      </c>
      <c r="M117" s="12">
        <f t="shared" si="5"/>
        <v>0.19379844961240311</v>
      </c>
    </row>
    <row r="118" spans="1:13" x14ac:dyDescent="0.25">
      <c r="A118" s="3" t="s">
        <v>81</v>
      </c>
      <c r="B118" s="3">
        <v>21</v>
      </c>
      <c r="C118" s="3">
        <v>757</v>
      </c>
      <c r="D118" s="3">
        <v>54</v>
      </c>
      <c r="E118" s="3">
        <v>4</v>
      </c>
      <c r="F118" s="3">
        <v>5</v>
      </c>
      <c r="G118" s="3">
        <v>0</v>
      </c>
      <c r="H118" s="3">
        <v>0</v>
      </c>
      <c r="I118" s="3">
        <v>43</v>
      </c>
      <c r="J118" s="3">
        <v>0</v>
      </c>
      <c r="K118" s="3">
        <f t="shared" si="3"/>
        <v>863</v>
      </c>
      <c r="L118" s="3">
        <f t="shared" si="4"/>
        <v>106</v>
      </c>
      <c r="M118" s="12">
        <f t="shared" si="5"/>
        <v>0.12282734646581692</v>
      </c>
    </row>
    <row r="119" spans="1:13" x14ac:dyDescent="0.25">
      <c r="A119" s="3" t="s">
        <v>81</v>
      </c>
      <c r="B119" s="3">
        <v>22</v>
      </c>
      <c r="C119" s="3">
        <v>1018</v>
      </c>
      <c r="D119" s="3">
        <v>102</v>
      </c>
      <c r="E119" s="3">
        <v>7</v>
      </c>
      <c r="F119" s="3">
        <v>8</v>
      </c>
      <c r="G119" s="3">
        <v>0</v>
      </c>
      <c r="H119" s="3">
        <v>0</v>
      </c>
      <c r="I119" s="3">
        <v>113</v>
      </c>
      <c r="J119" s="3">
        <v>6</v>
      </c>
      <c r="K119" s="3">
        <f t="shared" si="3"/>
        <v>1254</v>
      </c>
      <c r="L119" s="3">
        <f t="shared" si="4"/>
        <v>236</v>
      </c>
      <c r="M119" s="12">
        <f t="shared" si="5"/>
        <v>0.18819776714513556</v>
      </c>
    </row>
    <row r="120" spans="1:13" x14ac:dyDescent="0.25">
      <c r="A120" s="3" t="s">
        <v>81</v>
      </c>
      <c r="B120" s="3">
        <v>23</v>
      </c>
      <c r="C120" s="3">
        <v>1216</v>
      </c>
      <c r="D120" s="3">
        <v>151</v>
      </c>
      <c r="E120" s="3">
        <v>7</v>
      </c>
      <c r="F120" s="3">
        <v>39</v>
      </c>
      <c r="G120" s="3">
        <v>1</v>
      </c>
      <c r="H120" s="3">
        <v>0</v>
      </c>
      <c r="I120" s="3">
        <v>209</v>
      </c>
      <c r="J120" s="3">
        <v>12</v>
      </c>
      <c r="K120" s="3">
        <f t="shared" si="3"/>
        <v>1635</v>
      </c>
      <c r="L120" s="3">
        <f t="shared" si="4"/>
        <v>419</v>
      </c>
      <c r="M120" s="12">
        <f t="shared" si="5"/>
        <v>0.25626911314984707</v>
      </c>
    </row>
    <row r="121" spans="1:13" x14ac:dyDescent="0.25">
      <c r="A121" s="3" t="s">
        <v>81</v>
      </c>
      <c r="B121" s="3">
        <v>24</v>
      </c>
      <c r="C121" s="3">
        <v>547</v>
      </c>
      <c r="D121" s="3">
        <v>31</v>
      </c>
      <c r="E121" s="3">
        <v>1</v>
      </c>
      <c r="F121" s="3">
        <v>5</v>
      </c>
      <c r="G121" s="3">
        <v>0</v>
      </c>
      <c r="H121" s="3">
        <v>0</v>
      </c>
      <c r="I121" s="3">
        <v>18</v>
      </c>
      <c r="J121" s="3">
        <v>0</v>
      </c>
      <c r="K121" s="3">
        <f t="shared" si="3"/>
        <v>602</v>
      </c>
      <c r="L121" s="3">
        <f t="shared" si="4"/>
        <v>55</v>
      </c>
      <c r="M121" s="12">
        <f t="shared" si="5"/>
        <v>9.1362126245847178E-2</v>
      </c>
    </row>
    <row r="122" spans="1:13" x14ac:dyDescent="0.25">
      <c r="A122" s="3" t="s">
        <v>92</v>
      </c>
      <c r="C122" s="3">
        <f>SUM(C2:C121)</f>
        <v>617878</v>
      </c>
      <c r="D122" s="3">
        <f t="shared" ref="D122:L122" si="6">SUM(D2:D121)</f>
        <v>6223</v>
      </c>
      <c r="E122" s="3">
        <f t="shared" si="6"/>
        <v>459</v>
      </c>
      <c r="F122" s="3">
        <f t="shared" si="6"/>
        <v>1678</v>
      </c>
      <c r="G122" s="3">
        <f t="shared" si="6"/>
        <v>33</v>
      </c>
      <c r="H122" s="3">
        <f t="shared" si="6"/>
        <v>0</v>
      </c>
      <c r="I122" s="3">
        <f t="shared" si="6"/>
        <v>15790</v>
      </c>
      <c r="J122" s="3">
        <f t="shared" si="6"/>
        <v>1814</v>
      </c>
      <c r="K122" s="69">
        <f t="shared" si="6"/>
        <v>643875</v>
      </c>
      <c r="L122" s="69">
        <f t="shared" si="6"/>
        <v>25997</v>
      </c>
      <c r="M122" s="12">
        <f t="shared" si="5"/>
        <v>4.0375849349640849E-2</v>
      </c>
    </row>
    <row r="126" spans="1:13" x14ac:dyDescent="0.25">
      <c r="A126" s="3" t="s">
        <v>103</v>
      </c>
      <c r="C126" s="3">
        <f>C2+C26+C50+C74+C98</f>
        <v>11070</v>
      </c>
      <c r="D126" s="3">
        <f t="shared" ref="D126:L127" si="7">D2+D26+D50+D74+D98</f>
        <v>109</v>
      </c>
      <c r="E126" s="3">
        <f t="shared" si="7"/>
        <v>14</v>
      </c>
      <c r="F126" s="3">
        <f t="shared" si="7"/>
        <v>41</v>
      </c>
      <c r="G126" s="3">
        <f t="shared" si="7"/>
        <v>0</v>
      </c>
      <c r="H126" s="3">
        <f t="shared" si="7"/>
        <v>0</v>
      </c>
      <c r="I126" s="3">
        <f t="shared" si="7"/>
        <v>274</v>
      </c>
      <c r="J126" s="3">
        <f t="shared" si="7"/>
        <v>116</v>
      </c>
      <c r="K126" s="3">
        <f t="shared" si="7"/>
        <v>11624</v>
      </c>
      <c r="L126" s="3">
        <f t="shared" si="7"/>
        <v>554</v>
      </c>
      <c r="M126" s="12">
        <f>L126/K126</f>
        <v>4.7660013764624913E-2</v>
      </c>
    </row>
    <row r="127" spans="1:13" x14ac:dyDescent="0.25">
      <c r="A127" s="3" t="s">
        <v>104</v>
      </c>
      <c r="C127" s="3">
        <f>C3+C27+C51+C75+C99</f>
        <v>8759</v>
      </c>
      <c r="D127" s="3">
        <f t="shared" si="7"/>
        <v>127</v>
      </c>
      <c r="E127" s="3">
        <f t="shared" si="7"/>
        <v>6</v>
      </c>
      <c r="F127" s="3">
        <f t="shared" si="7"/>
        <v>43</v>
      </c>
      <c r="G127" s="3">
        <f t="shared" si="7"/>
        <v>0</v>
      </c>
      <c r="H127" s="3">
        <f t="shared" si="7"/>
        <v>0</v>
      </c>
      <c r="I127" s="3">
        <f t="shared" si="7"/>
        <v>229</v>
      </c>
      <c r="J127" s="3">
        <f t="shared" si="7"/>
        <v>106</v>
      </c>
      <c r="K127" s="3">
        <f t="shared" si="7"/>
        <v>9270</v>
      </c>
      <c r="L127" s="3">
        <f t="shared" si="7"/>
        <v>511</v>
      </c>
      <c r="M127" s="12">
        <f>L127/K127</f>
        <v>5.5124056094929881E-2</v>
      </c>
    </row>
    <row r="128" spans="1:13" x14ac:dyDescent="0.25">
      <c r="A128" s="3" t="s">
        <v>105</v>
      </c>
      <c r="C128" s="3">
        <f t="shared" ref="C128:L128" si="8">C4+C28+C52+C76+C100</f>
        <v>1959</v>
      </c>
      <c r="D128" s="3">
        <f t="shared" si="8"/>
        <v>61</v>
      </c>
      <c r="E128" s="3">
        <f t="shared" si="8"/>
        <v>4</v>
      </c>
      <c r="F128" s="3">
        <f t="shared" si="8"/>
        <v>14</v>
      </c>
      <c r="G128" s="3">
        <f t="shared" si="8"/>
        <v>0</v>
      </c>
      <c r="H128" s="3">
        <f t="shared" si="8"/>
        <v>0</v>
      </c>
      <c r="I128" s="3">
        <f t="shared" si="8"/>
        <v>50</v>
      </c>
      <c r="J128" s="3">
        <f t="shared" si="8"/>
        <v>14</v>
      </c>
      <c r="K128" s="3">
        <f t="shared" si="8"/>
        <v>2102</v>
      </c>
      <c r="L128" s="3">
        <f t="shared" si="8"/>
        <v>143</v>
      </c>
      <c r="M128" s="12">
        <f t="shared" ref="M128:M150" si="9">L128/K128</f>
        <v>6.8030447193149379E-2</v>
      </c>
    </row>
    <row r="129" spans="1:13" x14ac:dyDescent="0.25">
      <c r="A129" s="3" t="s">
        <v>106</v>
      </c>
      <c r="C129" s="3">
        <f t="shared" ref="C129:L129" si="10">C5+C29+C53+C77+C101</f>
        <v>5920</v>
      </c>
      <c r="D129" s="3">
        <f t="shared" si="10"/>
        <v>167</v>
      </c>
      <c r="E129" s="3">
        <f t="shared" si="10"/>
        <v>12</v>
      </c>
      <c r="F129" s="3">
        <f t="shared" si="10"/>
        <v>44</v>
      </c>
      <c r="G129" s="3">
        <f t="shared" si="10"/>
        <v>0</v>
      </c>
      <c r="H129" s="3">
        <f t="shared" si="10"/>
        <v>0</v>
      </c>
      <c r="I129" s="3">
        <f t="shared" si="10"/>
        <v>215</v>
      </c>
      <c r="J129" s="3">
        <f t="shared" si="10"/>
        <v>38</v>
      </c>
      <c r="K129" s="3">
        <f t="shared" si="10"/>
        <v>6396</v>
      </c>
      <c r="L129" s="3">
        <f t="shared" si="10"/>
        <v>476</v>
      </c>
      <c r="M129" s="12">
        <f t="shared" si="9"/>
        <v>7.4421513445903684E-2</v>
      </c>
    </row>
    <row r="130" spans="1:13" x14ac:dyDescent="0.25">
      <c r="A130" s="3" t="s">
        <v>107</v>
      </c>
      <c r="C130" s="3">
        <f t="shared" ref="C130:L130" si="11">C6+C30+C54+C78+C102</f>
        <v>9242</v>
      </c>
      <c r="D130" s="3">
        <f t="shared" si="11"/>
        <v>207</v>
      </c>
      <c r="E130" s="3">
        <f t="shared" si="11"/>
        <v>18</v>
      </c>
      <c r="F130" s="3">
        <f t="shared" si="11"/>
        <v>89</v>
      </c>
      <c r="G130" s="3">
        <f t="shared" si="11"/>
        <v>0</v>
      </c>
      <c r="H130" s="3">
        <f t="shared" si="11"/>
        <v>0</v>
      </c>
      <c r="I130" s="3">
        <f t="shared" si="11"/>
        <v>511</v>
      </c>
      <c r="J130" s="3">
        <f t="shared" si="11"/>
        <v>52</v>
      </c>
      <c r="K130" s="3">
        <f t="shared" si="11"/>
        <v>10119</v>
      </c>
      <c r="L130" s="3">
        <f t="shared" si="11"/>
        <v>877</v>
      </c>
      <c r="M130" s="12">
        <f t="shared" si="9"/>
        <v>8.6668643146555979E-2</v>
      </c>
    </row>
    <row r="131" spans="1:13" x14ac:dyDescent="0.25">
      <c r="A131" s="3" t="s">
        <v>108</v>
      </c>
      <c r="C131" s="3">
        <f t="shared" ref="C131:L131" si="12">C7+C31+C55+C79+C103</f>
        <v>2158</v>
      </c>
      <c r="D131" s="3">
        <f t="shared" si="12"/>
        <v>54</v>
      </c>
      <c r="E131" s="3">
        <f t="shared" si="12"/>
        <v>4</v>
      </c>
      <c r="F131" s="3">
        <f t="shared" si="12"/>
        <v>6</v>
      </c>
      <c r="G131" s="3">
        <f t="shared" si="12"/>
        <v>0</v>
      </c>
      <c r="H131" s="3">
        <f t="shared" si="12"/>
        <v>0</v>
      </c>
      <c r="I131" s="3">
        <f t="shared" si="12"/>
        <v>42</v>
      </c>
      <c r="J131" s="3">
        <f t="shared" si="12"/>
        <v>8</v>
      </c>
      <c r="K131" s="3">
        <f t="shared" si="12"/>
        <v>2272</v>
      </c>
      <c r="L131" s="3">
        <f t="shared" si="12"/>
        <v>114</v>
      </c>
      <c r="M131" s="12">
        <f t="shared" si="9"/>
        <v>5.0176056338028172E-2</v>
      </c>
    </row>
    <row r="132" spans="1:13" x14ac:dyDescent="0.25">
      <c r="A132" s="3" t="s">
        <v>109</v>
      </c>
      <c r="C132" s="3">
        <f t="shared" ref="C132:L132" si="13">C8+C32+C56+C80+C104</f>
        <v>2177</v>
      </c>
      <c r="D132" s="3">
        <f t="shared" si="13"/>
        <v>64</v>
      </c>
      <c r="E132" s="3">
        <f t="shared" si="13"/>
        <v>3</v>
      </c>
      <c r="F132" s="3">
        <f t="shared" si="13"/>
        <v>9</v>
      </c>
      <c r="G132" s="3">
        <f t="shared" si="13"/>
        <v>0</v>
      </c>
      <c r="H132" s="3">
        <f t="shared" si="13"/>
        <v>0</v>
      </c>
      <c r="I132" s="3">
        <f t="shared" si="13"/>
        <v>89</v>
      </c>
      <c r="J132" s="3">
        <f t="shared" si="13"/>
        <v>12</v>
      </c>
      <c r="K132" s="3">
        <f t="shared" si="13"/>
        <v>2354</v>
      </c>
      <c r="L132" s="3">
        <f t="shared" si="13"/>
        <v>177</v>
      </c>
      <c r="M132" s="12">
        <f t="shared" si="9"/>
        <v>7.5191163976210701E-2</v>
      </c>
    </row>
    <row r="133" spans="1:13" x14ac:dyDescent="0.25">
      <c r="A133" s="3" t="s">
        <v>110</v>
      </c>
      <c r="C133" s="3">
        <f t="shared" ref="C133:L133" si="14">C9+C33+C57+C81+C105</f>
        <v>44389</v>
      </c>
      <c r="D133" s="3">
        <f t="shared" si="14"/>
        <v>348</v>
      </c>
      <c r="E133" s="3">
        <f t="shared" si="14"/>
        <v>20</v>
      </c>
      <c r="F133" s="3">
        <f t="shared" si="14"/>
        <v>47</v>
      </c>
      <c r="G133" s="3">
        <f t="shared" si="14"/>
        <v>0</v>
      </c>
      <c r="H133" s="3">
        <f t="shared" si="14"/>
        <v>0</v>
      </c>
      <c r="I133" s="3">
        <f t="shared" si="14"/>
        <v>641</v>
      </c>
      <c r="J133" s="3">
        <f t="shared" si="14"/>
        <v>38</v>
      </c>
      <c r="K133" s="3">
        <f t="shared" si="14"/>
        <v>45483</v>
      </c>
      <c r="L133" s="3">
        <f t="shared" si="14"/>
        <v>1094</v>
      </c>
      <c r="M133" s="12">
        <f t="shared" si="9"/>
        <v>2.4052942857771036E-2</v>
      </c>
    </row>
    <row r="134" spans="1:13" x14ac:dyDescent="0.25">
      <c r="A134" s="3" t="s">
        <v>111</v>
      </c>
      <c r="C134" s="3">
        <f t="shared" ref="C134:L134" si="15">C10+C34+C58+C82+C106</f>
        <v>7157</v>
      </c>
      <c r="D134" s="3">
        <f t="shared" si="15"/>
        <v>160</v>
      </c>
      <c r="E134" s="3">
        <f t="shared" si="15"/>
        <v>44</v>
      </c>
      <c r="F134" s="3">
        <f t="shared" si="15"/>
        <v>38</v>
      </c>
      <c r="G134" s="3">
        <f t="shared" si="15"/>
        <v>7</v>
      </c>
      <c r="H134" s="3">
        <f t="shared" si="15"/>
        <v>0</v>
      </c>
      <c r="I134" s="3">
        <f t="shared" si="15"/>
        <v>284</v>
      </c>
      <c r="J134" s="3">
        <f t="shared" si="15"/>
        <v>50</v>
      </c>
      <c r="K134" s="3">
        <f t="shared" si="15"/>
        <v>7740</v>
      </c>
      <c r="L134" s="3">
        <f t="shared" si="15"/>
        <v>583</v>
      </c>
      <c r="M134" s="12">
        <f t="shared" si="9"/>
        <v>7.5322997416020665E-2</v>
      </c>
    </row>
    <row r="135" spans="1:13" x14ac:dyDescent="0.25">
      <c r="A135" s="3" t="s">
        <v>112</v>
      </c>
      <c r="C135" s="3">
        <f t="shared" ref="C135:L135" si="16">C11+C35+C59+C83+C107</f>
        <v>11937</v>
      </c>
      <c r="D135" s="3">
        <f t="shared" si="16"/>
        <v>253</v>
      </c>
      <c r="E135" s="3">
        <f t="shared" si="16"/>
        <v>15</v>
      </c>
      <c r="F135" s="3">
        <f t="shared" si="16"/>
        <v>61</v>
      </c>
      <c r="G135" s="3">
        <f t="shared" si="16"/>
        <v>1</v>
      </c>
      <c r="H135" s="3">
        <f t="shared" si="16"/>
        <v>0</v>
      </c>
      <c r="I135" s="3">
        <f t="shared" si="16"/>
        <v>213</v>
      </c>
      <c r="J135" s="3">
        <f t="shared" si="16"/>
        <v>51</v>
      </c>
      <c r="K135" s="3">
        <f t="shared" si="16"/>
        <v>12531</v>
      </c>
      <c r="L135" s="3">
        <f t="shared" si="16"/>
        <v>594</v>
      </c>
      <c r="M135" s="12">
        <f t="shared" si="9"/>
        <v>4.7402441943978933E-2</v>
      </c>
    </row>
    <row r="136" spans="1:13" x14ac:dyDescent="0.25">
      <c r="A136" s="3" t="s">
        <v>113</v>
      </c>
      <c r="C136" s="3">
        <f t="shared" ref="C136:L136" si="17">C12+C36+C60+C84+C108</f>
        <v>16506</v>
      </c>
      <c r="D136" s="3">
        <f t="shared" si="17"/>
        <v>151</v>
      </c>
      <c r="E136" s="3">
        <f t="shared" si="17"/>
        <v>16</v>
      </c>
      <c r="F136" s="3">
        <f t="shared" si="17"/>
        <v>44</v>
      </c>
      <c r="G136" s="3">
        <f t="shared" si="17"/>
        <v>1</v>
      </c>
      <c r="H136" s="3">
        <f t="shared" si="17"/>
        <v>0</v>
      </c>
      <c r="I136" s="3">
        <f t="shared" si="17"/>
        <v>215</v>
      </c>
      <c r="J136" s="3">
        <f t="shared" si="17"/>
        <v>70</v>
      </c>
      <c r="K136" s="3">
        <f t="shared" si="17"/>
        <v>17003</v>
      </c>
      <c r="L136" s="3">
        <f t="shared" si="17"/>
        <v>497</v>
      </c>
      <c r="M136" s="12">
        <f t="shared" si="9"/>
        <v>2.9230135858377932E-2</v>
      </c>
    </row>
    <row r="137" spans="1:13" x14ac:dyDescent="0.25">
      <c r="A137" s="3" t="s">
        <v>114</v>
      </c>
      <c r="C137" s="3">
        <f t="shared" ref="C137:L137" si="18">C13+C37+C61+C85+C109</f>
        <v>71951</v>
      </c>
      <c r="D137" s="3">
        <f t="shared" si="18"/>
        <v>819</v>
      </c>
      <c r="E137" s="3">
        <f t="shared" si="18"/>
        <v>32</v>
      </c>
      <c r="F137" s="3">
        <f t="shared" si="18"/>
        <v>270</v>
      </c>
      <c r="G137" s="3">
        <f t="shared" si="18"/>
        <v>2</v>
      </c>
      <c r="H137" s="3">
        <f t="shared" si="18"/>
        <v>0</v>
      </c>
      <c r="I137" s="3">
        <f t="shared" si="18"/>
        <v>2090</v>
      </c>
      <c r="J137" s="3">
        <f t="shared" si="18"/>
        <v>235</v>
      </c>
      <c r="K137" s="3">
        <f t="shared" si="18"/>
        <v>75399</v>
      </c>
      <c r="L137" s="3">
        <f t="shared" si="18"/>
        <v>3448</v>
      </c>
      <c r="M137" s="12">
        <f t="shared" si="9"/>
        <v>4.5730049470152127E-2</v>
      </c>
    </row>
    <row r="138" spans="1:13" x14ac:dyDescent="0.25">
      <c r="A138" s="3" t="s">
        <v>115</v>
      </c>
      <c r="C138" s="3">
        <f t="shared" ref="C138:L138" si="19">C14+C38+C62+C86+C110</f>
        <v>14653</v>
      </c>
      <c r="D138" s="3">
        <f t="shared" si="19"/>
        <v>471</v>
      </c>
      <c r="E138" s="3">
        <f t="shared" si="19"/>
        <v>31</v>
      </c>
      <c r="F138" s="3">
        <f t="shared" si="19"/>
        <v>118</v>
      </c>
      <c r="G138" s="3">
        <f t="shared" si="19"/>
        <v>3</v>
      </c>
      <c r="H138" s="3">
        <f t="shared" si="19"/>
        <v>0</v>
      </c>
      <c r="I138" s="3">
        <f t="shared" si="19"/>
        <v>590</v>
      </c>
      <c r="J138" s="3">
        <f t="shared" si="19"/>
        <v>84</v>
      </c>
      <c r="K138" s="3">
        <f t="shared" si="19"/>
        <v>15950</v>
      </c>
      <c r="L138" s="3">
        <f t="shared" si="19"/>
        <v>1297</v>
      </c>
      <c r="M138" s="12">
        <f t="shared" si="9"/>
        <v>8.1316614420062702E-2</v>
      </c>
    </row>
    <row r="139" spans="1:13" x14ac:dyDescent="0.25">
      <c r="A139" s="3" t="s">
        <v>116</v>
      </c>
      <c r="C139" s="3">
        <f t="shared" ref="C139:L139" si="20">C15+C39+C63+C87+C111</f>
        <v>32821</v>
      </c>
      <c r="D139" s="3">
        <f t="shared" si="20"/>
        <v>116</v>
      </c>
      <c r="E139" s="3">
        <f t="shared" si="20"/>
        <v>10</v>
      </c>
      <c r="F139" s="3">
        <f t="shared" si="20"/>
        <v>26</v>
      </c>
      <c r="G139" s="3">
        <f t="shared" si="20"/>
        <v>0</v>
      </c>
      <c r="H139" s="3">
        <f t="shared" si="20"/>
        <v>0</v>
      </c>
      <c r="I139" s="3">
        <f t="shared" si="20"/>
        <v>367</v>
      </c>
      <c r="J139" s="3">
        <f t="shared" si="20"/>
        <v>29</v>
      </c>
      <c r="K139" s="3">
        <f t="shared" si="20"/>
        <v>33369</v>
      </c>
      <c r="L139" s="3">
        <f t="shared" si="20"/>
        <v>548</v>
      </c>
      <c r="M139" s="12">
        <f t="shared" si="9"/>
        <v>1.6422428002037821E-2</v>
      </c>
    </row>
    <row r="140" spans="1:13" x14ac:dyDescent="0.25">
      <c r="A140" s="3" t="s">
        <v>117</v>
      </c>
      <c r="C140" s="3">
        <f t="shared" ref="C140:L140" si="21">C16+C40+C64+C88+C112</f>
        <v>42241</v>
      </c>
      <c r="D140" s="3">
        <f t="shared" si="21"/>
        <v>144</v>
      </c>
      <c r="E140" s="3">
        <f t="shared" si="21"/>
        <v>11</v>
      </c>
      <c r="F140" s="3">
        <f t="shared" si="21"/>
        <v>33</v>
      </c>
      <c r="G140" s="3">
        <f t="shared" si="21"/>
        <v>2</v>
      </c>
      <c r="H140" s="3">
        <f t="shared" si="21"/>
        <v>0</v>
      </c>
      <c r="I140" s="3">
        <f t="shared" si="21"/>
        <v>528</v>
      </c>
      <c r="J140" s="3">
        <f t="shared" si="21"/>
        <v>26</v>
      </c>
      <c r="K140" s="3">
        <f t="shared" si="21"/>
        <v>42985</v>
      </c>
      <c r="L140" s="3">
        <f t="shared" si="21"/>
        <v>744</v>
      </c>
      <c r="M140" s="12">
        <f t="shared" si="9"/>
        <v>1.7308363382575315E-2</v>
      </c>
    </row>
    <row r="141" spans="1:13" x14ac:dyDescent="0.25">
      <c r="A141" s="3" t="s">
        <v>118</v>
      </c>
      <c r="C141" s="3">
        <f t="shared" ref="C141:L141" si="22">C17+C41+C65+C89+C113</f>
        <v>14400</v>
      </c>
      <c r="D141" s="3">
        <f t="shared" si="22"/>
        <v>136</v>
      </c>
      <c r="E141" s="3">
        <f t="shared" si="22"/>
        <v>14</v>
      </c>
      <c r="F141" s="3">
        <f t="shared" si="22"/>
        <v>33</v>
      </c>
      <c r="G141" s="3">
        <f t="shared" si="22"/>
        <v>2</v>
      </c>
      <c r="H141" s="3">
        <f t="shared" si="22"/>
        <v>0</v>
      </c>
      <c r="I141" s="3">
        <f t="shared" si="22"/>
        <v>182</v>
      </c>
      <c r="J141" s="3">
        <f t="shared" si="22"/>
        <v>41</v>
      </c>
      <c r="K141" s="3">
        <f t="shared" si="22"/>
        <v>14808</v>
      </c>
      <c r="L141" s="3">
        <f t="shared" si="22"/>
        <v>408</v>
      </c>
      <c r="M141" s="12">
        <f t="shared" si="9"/>
        <v>2.7552674230145867E-2</v>
      </c>
    </row>
    <row r="142" spans="1:13" x14ac:dyDescent="0.25">
      <c r="A142" s="3" t="s">
        <v>119</v>
      </c>
      <c r="C142" s="3">
        <f t="shared" ref="C142:L142" si="23">C18+C42+C66+C90+C114</f>
        <v>12977</v>
      </c>
      <c r="D142" s="3">
        <f t="shared" si="23"/>
        <v>166</v>
      </c>
      <c r="E142" s="3">
        <f t="shared" si="23"/>
        <v>2</v>
      </c>
      <c r="F142" s="3">
        <f t="shared" si="23"/>
        <v>46</v>
      </c>
      <c r="G142" s="3">
        <f t="shared" si="23"/>
        <v>1</v>
      </c>
      <c r="H142" s="3">
        <f t="shared" si="23"/>
        <v>0</v>
      </c>
      <c r="I142" s="3">
        <f t="shared" si="23"/>
        <v>184</v>
      </c>
      <c r="J142" s="3">
        <f t="shared" si="23"/>
        <v>33</v>
      </c>
      <c r="K142" s="3">
        <f t="shared" si="23"/>
        <v>13409</v>
      </c>
      <c r="L142" s="3">
        <f t="shared" si="23"/>
        <v>432</v>
      </c>
      <c r="M142" s="12">
        <f t="shared" si="9"/>
        <v>3.221716757401745E-2</v>
      </c>
    </row>
    <row r="143" spans="1:13" x14ac:dyDescent="0.25">
      <c r="A143" s="3" t="s">
        <v>120</v>
      </c>
      <c r="C143" s="3">
        <f t="shared" ref="C143:L143" si="24">C19+C43+C67+C91+C115</f>
        <v>26514</v>
      </c>
      <c r="D143" s="3">
        <f t="shared" si="24"/>
        <v>141</v>
      </c>
      <c r="E143" s="3">
        <f t="shared" si="24"/>
        <v>6</v>
      </c>
      <c r="F143" s="3">
        <f t="shared" si="24"/>
        <v>39</v>
      </c>
      <c r="G143" s="3">
        <f t="shared" si="24"/>
        <v>0</v>
      </c>
      <c r="H143" s="3">
        <f t="shared" si="24"/>
        <v>0</v>
      </c>
      <c r="I143" s="3">
        <f t="shared" si="24"/>
        <v>312</v>
      </c>
      <c r="J143" s="3">
        <f t="shared" si="24"/>
        <v>14</v>
      </c>
      <c r="K143" s="3">
        <f t="shared" si="24"/>
        <v>27026</v>
      </c>
      <c r="L143" s="3">
        <f t="shared" si="24"/>
        <v>512</v>
      </c>
      <c r="M143" s="12">
        <f t="shared" si="9"/>
        <v>1.8944719899356175E-2</v>
      </c>
    </row>
    <row r="144" spans="1:13" x14ac:dyDescent="0.25">
      <c r="A144" s="3" t="s">
        <v>121</v>
      </c>
      <c r="C144" s="3">
        <f t="shared" ref="C144:L144" si="25">C20+C44+C68+C92+C116</f>
        <v>4005</v>
      </c>
      <c r="D144" s="3">
        <f t="shared" si="25"/>
        <v>221</v>
      </c>
      <c r="E144" s="3">
        <f t="shared" si="25"/>
        <v>28</v>
      </c>
      <c r="F144" s="3">
        <f t="shared" si="25"/>
        <v>73</v>
      </c>
      <c r="G144" s="3">
        <f t="shared" si="25"/>
        <v>0</v>
      </c>
      <c r="H144" s="3">
        <f t="shared" si="25"/>
        <v>0</v>
      </c>
      <c r="I144" s="3">
        <f t="shared" si="25"/>
        <v>174</v>
      </c>
      <c r="J144" s="3">
        <f t="shared" si="25"/>
        <v>50</v>
      </c>
      <c r="K144" s="3">
        <f t="shared" si="25"/>
        <v>4551</v>
      </c>
      <c r="L144" s="3">
        <f t="shared" si="25"/>
        <v>546</v>
      </c>
      <c r="M144" s="12">
        <f t="shared" si="9"/>
        <v>0.11997363216875412</v>
      </c>
    </row>
    <row r="145" spans="1:13" x14ac:dyDescent="0.25">
      <c r="A145" s="3" t="s">
        <v>122</v>
      </c>
      <c r="C145" s="3">
        <f t="shared" ref="C145:L145" si="26">C21+C45+C69+C93+C117</f>
        <v>17494</v>
      </c>
      <c r="D145" s="3">
        <f t="shared" si="26"/>
        <v>169</v>
      </c>
      <c r="E145" s="3">
        <f t="shared" si="26"/>
        <v>20</v>
      </c>
      <c r="F145" s="3">
        <f t="shared" si="26"/>
        <v>58</v>
      </c>
      <c r="G145" s="3">
        <f t="shared" si="26"/>
        <v>0</v>
      </c>
      <c r="H145" s="3">
        <f t="shared" si="26"/>
        <v>0</v>
      </c>
      <c r="I145" s="3">
        <f t="shared" si="26"/>
        <v>185</v>
      </c>
      <c r="J145" s="3">
        <f t="shared" si="26"/>
        <v>28</v>
      </c>
      <c r="K145" s="3">
        <f t="shared" si="26"/>
        <v>17954</v>
      </c>
      <c r="L145" s="3">
        <f t="shared" si="26"/>
        <v>460</v>
      </c>
      <c r="M145" s="12">
        <f t="shared" si="9"/>
        <v>2.5621031525008355E-2</v>
      </c>
    </row>
    <row r="146" spans="1:13" x14ac:dyDescent="0.25">
      <c r="A146" s="3" t="s">
        <v>123</v>
      </c>
      <c r="C146" s="3">
        <f t="shared" ref="C146:L146" si="27">C22+C46+C70+C94+C118</f>
        <v>55659</v>
      </c>
      <c r="D146" s="3">
        <f t="shared" si="27"/>
        <v>213</v>
      </c>
      <c r="E146" s="3">
        <f t="shared" si="27"/>
        <v>12</v>
      </c>
      <c r="F146" s="3">
        <f t="shared" si="27"/>
        <v>38</v>
      </c>
      <c r="G146" s="3">
        <f t="shared" si="27"/>
        <v>1</v>
      </c>
      <c r="H146" s="3">
        <f t="shared" si="27"/>
        <v>0</v>
      </c>
      <c r="I146" s="3">
        <f t="shared" si="27"/>
        <v>773</v>
      </c>
      <c r="J146" s="3">
        <f t="shared" si="27"/>
        <v>39</v>
      </c>
      <c r="K146" s="3">
        <f t="shared" si="27"/>
        <v>56735</v>
      </c>
      <c r="L146" s="3">
        <f t="shared" si="27"/>
        <v>1076</v>
      </c>
      <c r="M146" s="12">
        <f t="shared" si="9"/>
        <v>1.8965365294791574E-2</v>
      </c>
    </row>
    <row r="147" spans="1:13" x14ac:dyDescent="0.25">
      <c r="A147" s="3" t="s">
        <v>124</v>
      </c>
      <c r="C147" s="3">
        <f t="shared" ref="C147:L147" si="28">C23+C47+C71+C95+C119</f>
        <v>66125</v>
      </c>
      <c r="D147" s="3">
        <f t="shared" si="28"/>
        <v>582</v>
      </c>
      <c r="E147" s="3">
        <f t="shared" si="28"/>
        <v>46</v>
      </c>
      <c r="F147" s="3">
        <f t="shared" si="28"/>
        <v>126</v>
      </c>
      <c r="G147" s="3">
        <f t="shared" si="28"/>
        <v>2</v>
      </c>
      <c r="H147" s="3">
        <f t="shared" si="28"/>
        <v>0</v>
      </c>
      <c r="I147" s="3">
        <f t="shared" si="28"/>
        <v>2268</v>
      </c>
      <c r="J147" s="3">
        <f t="shared" si="28"/>
        <v>196</v>
      </c>
      <c r="K147" s="3">
        <f t="shared" si="28"/>
        <v>69345</v>
      </c>
      <c r="L147" s="3">
        <f t="shared" si="28"/>
        <v>3220</v>
      </c>
      <c r="M147" s="12">
        <f t="shared" si="9"/>
        <v>4.6434494195688222E-2</v>
      </c>
    </row>
    <row r="148" spans="1:13" x14ac:dyDescent="0.25">
      <c r="A148" s="3" t="s">
        <v>125</v>
      </c>
      <c r="C148" s="3">
        <f t="shared" ref="C148:L148" si="29">C24+C48+C72+C96+C120</f>
        <v>96120</v>
      </c>
      <c r="D148" s="3">
        <f t="shared" si="29"/>
        <v>1184</v>
      </c>
      <c r="E148" s="3">
        <f t="shared" si="29"/>
        <v>79</v>
      </c>
      <c r="F148" s="3">
        <f t="shared" si="29"/>
        <v>354</v>
      </c>
      <c r="G148" s="3">
        <f t="shared" si="29"/>
        <v>11</v>
      </c>
      <c r="H148" s="3">
        <f t="shared" si="29"/>
        <v>0</v>
      </c>
      <c r="I148" s="3">
        <f t="shared" si="29"/>
        <v>5046</v>
      </c>
      <c r="J148" s="3">
        <f t="shared" si="29"/>
        <v>452</v>
      </c>
      <c r="K148" s="3">
        <f t="shared" si="29"/>
        <v>103246</v>
      </c>
      <c r="L148" s="3">
        <f t="shared" si="29"/>
        <v>7126</v>
      </c>
      <c r="M148" s="12">
        <f t="shared" si="9"/>
        <v>6.9019623036243538E-2</v>
      </c>
    </row>
    <row r="149" spans="1:13" x14ac:dyDescent="0.25">
      <c r="A149" s="3" t="s">
        <v>126</v>
      </c>
      <c r="C149" s="3">
        <f t="shared" ref="C149:L149" si="30">C25+C49+C73+C97+C121</f>
        <v>41644</v>
      </c>
      <c r="D149" s="3">
        <f t="shared" si="30"/>
        <v>160</v>
      </c>
      <c r="E149" s="3">
        <f t="shared" si="30"/>
        <v>12</v>
      </c>
      <c r="F149" s="3">
        <f t="shared" si="30"/>
        <v>28</v>
      </c>
      <c r="G149" s="3">
        <f t="shared" si="30"/>
        <v>0</v>
      </c>
      <c r="H149" s="3">
        <f t="shared" si="30"/>
        <v>0</v>
      </c>
      <c r="I149" s="3">
        <f t="shared" si="30"/>
        <v>328</v>
      </c>
      <c r="J149" s="3">
        <f t="shared" si="30"/>
        <v>32</v>
      </c>
      <c r="K149" s="3">
        <f t="shared" si="30"/>
        <v>42204</v>
      </c>
      <c r="L149" s="3">
        <f t="shared" si="30"/>
        <v>560</v>
      </c>
      <c r="M149" s="12">
        <f t="shared" si="9"/>
        <v>1.3268884465927401E-2</v>
      </c>
    </row>
    <row r="150" spans="1:13" x14ac:dyDescent="0.25">
      <c r="C150" s="3">
        <f>SUM(C126:C149)</f>
        <v>617878</v>
      </c>
      <c r="D150" s="3">
        <f t="shared" ref="D150:L150" si="31">SUM(D126:D149)</f>
        <v>6223</v>
      </c>
      <c r="E150" s="3">
        <f t="shared" si="31"/>
        <v>459</v>
      </c>
      <c r="F150" s="3">
        <f t="shared" si="31"/>
        <v>1678</v>
      </c>
      <c r="G150" s="3">
        <f t="shared" si="31"/>
        <v>33</v>
      </c>
      <c r="H150" s="3">
        <f t="shared" si="31"/>
        <v>0</v>
      </c>
      <c r="I150" s="3">
        <f t="shared" si="31"/>
        <v>15790</v>
      </c>
      <c r="J150" s="3">
        <f t="shared" si="31"/>
        <v>1814</v>
      </c>
      <c r="K150" s="3">
        <f t="shared" si="31"/>
        <v>643875</v>
      </c>
      <c r="L150" s="3">
        <f t="shared" si="31"/>
        <v>25997</v>
      </c>
      <c r="M150" s="12">
        <f t="shared" si="9"/>
        <v>4.0375849349640849E-2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Intro</vt:lpstr>
      <vt:lpstr>Summary</vt:lpstr>
      <vt:lpstr>Yearly Rate</vt:lpstr>
      <vt:lpstr>5-9</vt:lpstr>
      <vt:lpstr>10-25</vt:lpstr>
      <vt:lpstr>26-99</vt:lpstr>
      <vt:lpstr>100+</vt:lpstr>
      <vt:lpstr>0-4</vt:lpstr>
      <vt:lpstr>Data</vt:lpstr>
      <vt:lpstr>'0-4'!Print_Area</vt:lpstr>
      <vt:lpstr>'100+'!Print_Area</vt:lpstr>
      <vt:lpstr>'10-25'!Print_Area</vt:lpstr>
      <vt:lpstr>'26-99'!Print_Area</vt:lpstr>
      <vt:lpstr>'5-9'!Print_Area</vt:lpstr>
      <vt:lpstr>Summary!Print_Area</vt:lpstr>
      <vt:lpstr>'Yearly Rate'!Print_Area</vt:lpstr>
      <vt:lpstr>'0-4'!Print_Titles</vt:lpstr>
      <vt:lpstr>'100+'!Print_Titles</vt:lpstr>
      <vt:lpstr>'10-25'!Print_Titles</vt:lpstr>
      <vt:lpstr>'26-99'!Print_Titles</vt:lpstr>
      <vt:lpstr>'5-9'!Print_Titles</vt:lpstr>
    </vt:vector>
  </TitlesOfParts>
  <Company>State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Jin, Carrie</cp:lastModifiedBy>
  <cp:lastPrinted>2018-10-25T18:13:29Z</cp:lastPrinted>
  <dcterms:created xsi:type="dcterms:W3CDTF">2007-04-16T20:31:09Z</dcterms:created>
  <dcterms:modified xsi:type="dcterms:W3CDTF">2018-12-17T18:17:16Z</dcterms:modified>
</cp:coreProperties>
</file>