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WIOA\"/>
    </mc:Choice>
  </mc:AlternateContent>
  <xr:revisionPtr revIDLastSave="0" documentId="13_ncr:1_{30C65A12-A98A-4FF6-9FA2-80A78D8E2EC9}" xr6:coauthVersionLast="47" xr6:coauthVersionMax="47" xr10:uidLastSave="{00000000-0000-0000-0000-000000000000}"/>
  <bookViews>
    <workbookView xWindow="28680" yWindow="390" windowWidth="25440" windowHeight="15390" tabRatio="922" xr2:uid="{00000000-000D-0000-FFFF-FFFF00000000}"/>
  </bookViews>
  <sheets>
    <sheet name="Statewide" sheetId="1" r:id="rId1"/>
    <sheet name="PY2023Q2" sheetId="59" r:id="rId2"/>
    <sheet name="PY2023Q1" sheetId="60" r:id="rId3"/>
    <sheet name="PY2022Q4" sheetId="31" r:id="rId4"/>
    <sheet name="check" sheetId="29" state="hidden" r:id="rId5"/>
    <sheet name="PY2022Q3" sheetId="57" r:id="rId6"/>
    <sheet name="PY2022Q2" sheetId="27" r:id="rId7"/>
    <sheet name="PY2022Q1" sheetId="26" state="hidden" r:id="rId8"/>
    <sheet name="PY2022Q3 EX" sheetId="28" state="hidden" r:id="rId9"/>
    <sheet name="LWDB 01" sheetId="32" r:id="rId10"/>
    <sheet name="LWDB 02" sheetId="33" r:id="rId11"/>
    <sheet name="LWDB 03" sheetId="34" r:id="rId12"/>
    <sheet name="LWDB 04" sheetId="35" r:id="rId13"/>
    <sheet name="LWDB 05" sheetId="36" r:id="rId14"/>
    <sheet name="LWDB 06" sheetId="37" r:id="rId15"/>
    <sheet name="LWDB 07" sheetId="38" r:id="rId16"/>
    <sheet name="LWDB 08" sheetId="39" r:id="rId17"/>
    <sheet name="LWDB 09" sheetId="40" r:id="rId18"/>
    <sheet name="LWDB 10" sheetId="41" r:id="rId19"/>
    <sheet name="LWDB 11" sheetId="42" r:id="rId20"/>
    <sheet name="LWDB 12" sheetId="43" r:id="rId21"/>
    <sheet name="LWDB 13" sheetId="44" r:id="rId22"/>
    <sheet name="LWDB 14" sheetId="45" r:id="rId23"/>
    <sheet name="LWDB 15" sheetId="46" r:id="rId24"/>
    <sheet name="LWDB 16" sheetId="47" r:id="rId25"/>
    <sheet name="LWDB 17" sheetId="48" r:id="rId26"/>
    <sheet name="LWDB 18" sheetId="49" r:id="rId27"/>
    <sheet name="LWDB 19" sheetId="50" r:id="rId28"/>
    <sheet name="LWDB 20" sheetId="51" r:id="rId29"/>
    <sheet name="LWDB 21" sheetId="52" r:id="rId30"/>
    <sheet name="LWDB 22" sheetId="53" r:id="rId31"/>
    <sheet name="LWDB 23" sheetId="54" r:id="rId32"/>
    <sheet name="LWDB 24" sheetId="55" r:id="rId33"/>
  </sheets>
  <externalReferences>
    <externalReference r:id="rId34"/>
    <externalReference r:id="rId35"/>
  </externalReferences>
  <definedNames>
    <definedName name="_xlnm.Print_Area" localSheetId="9">'LWDB 01'!$C$2:$O$29</definedName>
    <definedName name="_xlnm.Print_Area" localSheetId="10">'LWDB 02'!$C$2:$O$29</definedName>
    <definedName name="_xlnm.Print_Area" localSheetId="11">'LWDB 03'!$C$2:$O$29</definedName>
    <definedName name="_xlnm.Print_Area" localSheetId="12">'LWDB 04'!$C$2:$O$29</definedName>
    <definedName name="_xlnm.Print_Area" localSheetId="13">'LWDB 05'!$C$2:$O$29</definedName>
    <definedName name="_xlnm.Print_Area" localSheetId="14">'LWDB 06'!$C$2:$O$29</definedName>
    <definedName name="_xlnm.Print_Area" localSheetId="15">'LWDB 07'!$C$2:$O$29</definedName>
    <definedName name="_xlnm.Print_Area" localSheetId="16">'LWDB 08'!$C$2:$O$29</definedName>
    <definedName name="_xlnm.Print_Area" localSheetId="17">'LWDB 09'!$C$2:$O$29</definedName>
    <definedName name="_xlnm.Print_Area" localSheetId="18">'LWDB 10'!$C$2:$O$29</definedName>
    <definedName name="_xlnm.Print_Area" localSheetId="19">'LWDB 11'!$C$2:$O$29</definedName>
    <definedName name="_xlnm.Print_Area" localSheetId="20">'LWDB 12'!$C$2:$O$29</definedName>
    <definedName name="_xlnm.Print_Area" localSheetId="21">'LWDB 13'!$C$2:$O$29</definedName>
    <definedName name="_xlnm.Print_Area" localSheetId="22">'LWDB 14'!$C$2:$O$29</definedName>
    <definedName name="_xlnm.Print_Area" localSheetId="23">'LWDB 15'!$C$2:$O$29</definedName>
    <definedName name="_xlnm.Print_Area" localSheetId="24">'LWDB 16'!$C$2:$O$29</definedName>
    <definedName name="_xlnm.Print_Area" localSheetId="25">'LWDB 17'!$C$2:$O$29</definedName>
    <definedName name="_xlnm.Print_Area" localSheetId="26">'LWDB 18'!$C$2:$O$29</definedName>
    <definedName name="_xlnm.Print_Area" localSheetId="27">'LWDB 19'!$C$2:$O$29</definedName>
    <definedName name="_xlnm.Print_Area" localSheetId="28">'LWDB 20'!$C$2:$O$29</definedName>
    <definedName name="_xlnm.Print_Area" localSheetId="29">'LWDB 21'!$C$2:$O$29</definedName>
    <definedName name="_xlnm.Print_Area" localSheetId="30">'LWDB 22'!$C$2:$O$29</definedName>
    <definedName name="_xlnm.Print_Area" localSheetId="31">'LWDB 23'!$C$2:$O$29</definedName>
    <definedName name="_xlnm.Print_Area" localSheetId="32">'LWDB 24'!$C$2:$O$29</definedName>
    <definedName name="_xlnm.Print_Area" localSheetId="0">Statewide!$C$5:$O$32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55" l="1"/>
  <c r="S7" i="55"/>
  <c r="S8" i="55"/>
  <c r="S9" i="55"/>
  <c r="S11" i="55"/>
  <c r="S12" i="55"/>
  <c r="S13" i="55"/>
  <c r="S14" i="55"/>
  <c r="S15" i="55"/>
  <c r="S17" i="55"/>
  <c r="S18" i="55"/>
  <c r="S19" i="55"/>
  <c r="S20" i="55"/>
  <c r="S21" i="55"/>
  <c r="S23" i="55"/>
  <c r="S24" i="55"/>
  <c r="S25" i="55"/>
  <c r="S5" i="55"/>
  <c r="S6" i="54"/>
  <c r="S7" i="54"/>
  <c r="S8" i="54"/>
  <c r="S9" i="54"/>
  <c r="S11" i="54"/>
  <c r="S12" i="54"/>
  <c r="S13" i="54"/>
  <c r="S14" i="54"/>
  <c r="S15" i="54"/>
  <c r="S17" i="54"/>
  <c r="S18" i="54"/>
  <c r="S19" i="54"/>
  <c r="S20" i="54"/>
  <c r="S21" i="54"/>
  <c r="S23" i="54"/>
  <c r="S24" i="54"/>
  <c r="S25" i="54"/>
  <c r="S5" i="54"/>
  <c r="S6" i="53"/>
  <c r="S7" i="53"/>
  <c r="S8" i="53"/>
  <c r="S9" i="53"/>
  <c r="S11" i="53"/>
  <c r="S12" i="53"/>
  <c r="S13" i="53"/>
  <c r="S14" i="53"/>
  <c r="S15" i="53"/>
  <c r="S17" i="53"/>
  <c r="S18" i="53"/>
  <c r="S19" i="53"/>
  <c r="S20" i="53"/>
  <c r="S21" i="53"/>
  <c r="S23" i="53"/>
  <c r="S24" i="53"/>
  <c r="S25" i="53"/>
  <c r="S5" i="53"/>
  <c r="S6" i="52"/>
  <c r="S7" i="52"/>
  <c r="S8" i="52"/>
  <c r="S9" i="52"/>
  <c r="S11" i="52"/>
  <c r="S12" i="52"/>
  <c r="S13" i="52"/>
  <c r="S14" i="52"/>
  <c r="S15" i="52"/>
  <c r="S17" i="52"/>
  <c r="S18" i="52"/>
  <c r="S19" i="52"/>
  <c r="S20" i="52"/>
  <c r="S21" i="52"/>
  <c r="S23" i="52"/>
  <c r="S24" i="52"/>
  <c r="S25" i="52"/>
  <c r="S5" i="52"/>
  <c r="S6" i="51"/>
  <c r="S7" i="51"/>
  <c r="S8" i="51"/>
  <c r="S9" i="51"/>
  <c r="S11" i="51"/>
  <c r="S12" i="51"/>
  <c r="S13" i="51"/>
  <c r="S14" i="51"/>
  <c r="S15" i="51"/>
  <c r="S17" i="51"/>
  <c r="S18" i="51"/>
  <c r="S19" i="51"/>
  <c r="S20" i="51"/>
  <c r="S21" i="51"/>
  <c r="S23" i="51"/>
  <c r="S24" i="51"/>
  <c r="S25" i="51"/>
  <c r="S5" i="51"/>
  <c r="S6" i="50"/>
  <c r="S7" i="50"/>
  <c r="S8" i="50"/>
  <c r="S9" i="50"/>
  <c r="S11" i="50"/>
  <c r="S12" i="50"/>
  <c r="S13" i="50"/>
  <c r="S14" i="50"/>
  <c r="S15" i="50"/>
  <c r="S17" i="50"/>
  <c r="S18" i="50"/>
  <c r="S19" i="50"/>
  <c r="S20" i="50"/>
  <c r="S21" i="50"/>
  <c r="S23" i="50"/>
  <c r="S24" i="50"/>
  <c r="S25" i="50"/>
  <c r="S5" i="50"/>
  <c r="S6" i="49"/>
  <c r="S7" i="49"/>
  <c r="S8" i="49"/>
  <c r="S9" i="49"/>
  <c r="S11" i="49"/>
  <c r="S12" i="49"/>
  <c r="S13" i="49"/>
  <c r="S14" i="49"/>
  <c r="S15" i="49"/>
  <c r="S17" i="49"/>
  <c r="S18" i="49"/>
  <c r="S19" i="49"/>
  <c r="S20" i="49"/>
  <c r="S21" i="49"/>
  <c r="S23" i="49"/>
  <c r="S24" i="49"/>
  <c r="S25" i="49"/>
  <c r="S5" i="49"/>
  <c r="S6" i="48"/>
  <c r="S7" i="48"/>
  <c r="S8" i="48"/>
  <c r="S9" i="48"/>
  <c r="S11" i="48"/>
  <c r="S12" i="48"/>
  <c r="S13" i="48"/>
  <c r="S14" i="48"/>
  <c r="S15" i="48"/>
  <c r="S17" i="48"/>
  <c r="S18" i="48"/>
  <c r="S19" i="48"/>
  <c r="S20" i="48"/>
  <c r="S21" i="48"/>
  <c r="S23" i="48"/>
  <c r="S24" i="48"/>
  <c r="S25" i="48"/>
  <c r="S5" i="48"/>
  <c r="S6" i="47"/>
  <c r="S7" i="47"/>
  <c r="S8" i="47"/>
  <c r="S9" i="47"/>
  <c r="S11" i="47"/>
  <c r="S12" i="47"/>
  <c r="S13" i="47"/>
  <c r="S14" i="47"/>
  <c r="S15" i="47"/>
  <c r="S17" i="47"/>
  <c r="S18" i="47"/>
  <c r="S19" i="47"/>
  <c r="S20" i="47"/>
  <c r="S21" i="47"/>
  <c r="S23" i="47"/>
  <c r="S24" i="47"/>
  <c r="S25" i="47"/>
  <c r="S5" i="47"/>
  <c r="S6" i="46"/>
  <c r="S7" i="46"/>
  <c r="S8" i="46"/>
  <c r="S9" i="46"/>
  <c r="S11" i="46"/>
  <c r="S12" i="46"/>
  <c r="S13" i="46"/>
  <c r="S14" i="46"/>
  <c r="S15" i="46"/>
  <c r="S17" i="46"/>
  <c r="S18" i="46"/>
  <c r="S19" i="46"/>
  <c r="S20" i="46"/>
  <c r="S21" i="46"/>
  <c r="S23" i="46"/>
  <c r="S24" i="46"/>
  <c r="S25" i="46"/>
  <c r="S5" i="46"/>
  <c r="S6" i="45"/>
  <c r="S7" i="45"/>
  <c r="S8" i="45"/>
  <c r="S9" i="45"/>
  <c r="S11" i="45"/>
  <c r="S12" i="45"/>
  <c r="S13" i="45"/>
  <c r="S14" i="45"/>
  <c r="S15" i="45"/>
  <c r="S17" i="45"/>
  <c r="S18" i="45"/>
  <c r="S19" i="45"/>
  <c r="S20" i="45"/>
  <c r="S21" i="45"/>
  <c r="S23" i="45"/>
  <c r="S24" i="45"/>
  <c r="S25" i="45"/>
  <c r="S5" i="45"/>
  <c r="S6" i="44"/>
  <c r="S7" i="44"/>
  <c r="S8" i="44"/>
  <c r="S9" i="44"/>
  <c r="S11" i="44"/>
  <c r="S12" i="44"/>
  <c r="S13" i="44"/>
  <c r="S14" i="44"/>
  <c r="S15" i="44"/>
  <c r="S17" i="44"/>
  <c r="S18" i="44"/>
  <c r="S19" i="44"/>
  <c r="S20" i="44"/>
  <c r="S21" i="44"/>
  <c r="S23" i="44"/>
  <c r="S24" i="44"/>
  <c r="S25" i="44"/>
  <c r="S5" i="44"/>
  <c r="S6" i="43"/>
  <c r="S7" i="43"/>
  <c r="S8" i="43"/>
  <c r="S9" i="43"/>
  <c r="S11" i="43"/>
  <c r="S12" i="43"/>
  <c r="S13" i="43"/>
  <c r="S14" i="43"/>
  <c r="S15" i="43"/>
  <c r="S17" i="43"/>
  <c r="S18" i="43"/>
  <c r="S19" i="43"/>
  <c r="S20" i="43"/>
  <c r="S21" i="43"/>
  <c r="S23" i="43"/>
  <c r="S24" i="43"/>
  <c r="S25" i="43"/>
  <c r="S5" i="43"/>
  <c r="S6" i="42"/>
  <c r="S7" i="42"/>
  <c r="S8" i="42"/>
  <c r="S9" i="42"/>
  <c r="S11" i="42"/>
  <c r="S12" i="42"/>
  <c r="S13" i="42"/>
  <c r="S14" i="42"/>
  <c r="S15" i="42"/>
  <c r="S17" i="42"/>
  <c r="S18" i="42"/>
  <c r="S19" i="42"/>
  <c r="S20" i="42"/>
  <c r="S21" i="42"/>
  <c r="S23" i="42"/>
  <c r="S24" i="42"/>
  <c r="S25" i="42"/>
  <c r="S5" i="42"/>
  <c r="S6" i="41"/>
  <c r="S7" i="41"/>
  <c r="S8" i="41"/>
  <c r="S9" i="41"/>
  <c r="S11" i="41"/>
  <c r="S12" i="41"/>
  <c r="S13" i="41"/>
  <c r="S14" i="41"/>
  <c r="S15" i="41"/>
  <c r="S17" i="41"/>
  <c r="S18" i="41"/>
  <c r="S19" i="41"/>
  <c r="S20" i="41"/>
  <c r="S21" i="41"/>
  <c r="S23" i="41"/>
  <c r="S24" i="41"/>
  <c r="S25" i="41"/>
  <c r="S5" i="41"/>
  <c r="S6" i="40"/>
  <c r="S7" i="40"/>
  <c r="S8" i="40"/>
  <c r="S9" i="40"/>
  <c r="S11" i="40"/>
  <c r="S12" i="40"/>
  <c r="S13" i="40"/>
  <c r="S14" i="40"/>
  <c r="S15" i="40"/>
  <c r="S17" i="40"/>
  <c r="S18" i="40"/>
  <c r="S19" i="40"/>
  <c r="S20" i="40"/>
  <c r="S21" i="40"/>
  <c r="S23" i="40"/>
  <c r="S24" i="40"/>
  <c r="S25" i="40"/>
  <c r="S5" i="40"/>
  <c r="S6" i="39"/>
  <c r="S7" i="39"/>
  <c r="S8" i="39"/>
  <c r="S9" i="39"/>
  <c r="S11" i="39"/>
  <c r="S12" i="39"/>
  <c r="S13" i="39"/>
  <c r="S14" i="39"/>
  <c r="S15" i="39"/>
  <c r="S17" i="39"/>
  <c r="S18" i="39"/>
  <c r="S19" i="39"/>
  <c r="S20" i="39"/>
  <c r="S21" i="39"/>
  <c r="S23" i="39"/>
  <c r="S24" i="39"/>
  <c r="S25" i="39"/>
  <c r="S5" i="39"/>
  <c r="S6" i="38"/>
  <c r="S7" i="38"/>
  <c r="S8" i="38"/>
  <c r="S9" i="38"/>
  <c r="S11" i="38"/>
  <c r="S12" i="38"/>
  <c r="S13" i="38"/>
  <c r="S14" i="38"/>
  <c r="S15" i="38"/>
  <c r="S17" i="38"/>
  <c r="S18" i="38"/>
  <c r="S19" i="38"/>
  <c r="S20" i="38"/>
  <c r="S21" i="38"/>
  <c r="S23" i="38"/>
  <c r="S24" i="38"/>
  <c r="S25" i="38"/>
  <c r="S5" i="38"/>
  <c r="S6" i="37"/>
  <c r="S7" i="37"/>
  <c r="S8" i="37"/>
  <c r="S9" i="37"/>
  <c r="S11" i="37"/>
  <c r="S12" i="37"/>
  <c r="S13" i="37"/>
  <c r="S14" i="37"/>
  <c r="S15" i="37"/>
  <c r="S17" i="37"/>
  <c r="S18" i="37"/>
  <c r="S19" i="37"/>
  <c r="S20" i="37"/>
  <c r="S21" i="37"/>
  <c r="S23" i="37"/>
  <c r="S24" i="37"/>
  <c r="S25" i="37"/>
  <c r="S5" i="37"/>
  <c r="S6" i="36"/>
  <c r="S7" i="36"/>
  <c r="S8" i="36"/>
  <c r="S9" i="36"/>
  <c r="S11" i="36"/>
  <c r="S12" i="36"/>
  <c r="S13" i="36"/>
  <c r="S14" i="36"/>
  <c r="S15" i="36"/>
  <c r="S17" i="36"/>
  <c r="S18" i="36"/>
  <c r="S19" i="36"/>
  <c r="S20" i="36"/>
  <c r="S21" i="36"/>
  <c r="S23" i="36"/>
  <c r="S24" i="36"/>
  <c r="S25" i="36"/>
  <c r="S5" i="36"/>
  <c r="S6" i="35"/>
  <c r="S7" i="35"/>
  <c r="S8" i="35"/>
  <c r="S9" i="35"/>
  <c r="S11" i="35"/>
  <c r="S12" i="35"/>
  <c r="S13" i="35"/>
  <c r="S14" i="35"/>
  <c r="S15" i="35"/>
  <c r="S17" i="35"/>
  <c r="S18" i="35"/>
  <c r="S19" i="35"/>
  <c r="S20" i="35"/>
  <c r="S21" i="35"/>
  <c r="S23" i="35"/>
  <c r="S24" i="35"/>
  <c r="S25" i="35"/>
  <c r="S5" i="35"/>
  <c r="S6" i="34"/>
  <c r="S7" i="34"/>
  <c r="S8" i="34"/>
  <c r="S9" i="34"/>
  <c r="S11" i="34"/>
  <c r="S12" i="34"/>
  <c r="S13" i="34"/>
  <c r="S14" i="34"/>
  <c r="S15" i="34"/>
  <c r="S17" i="34"/>
  <c r="S18" i="34"/>
  <c r="S19" i="34"/>
  <c r="S20" i="34"/>
  <c r="S21" i="34"/>
  <c r="S23" i="34"/>
  <c r="S24" i="34"/>
  <c r="S25" i="34"/>
  <c r="S5" i="34"/>
  <c r="S6" i="33"/>
  <c r="S7" i="33"/>
  <c r="S8" i="33"/>
  <c r="S9" i="33"/>
  <c r="S11" i="33"/>
  <c r="S12" i="33"/>
  <c r="S13" i="33"/>
  <c r="S14" i="33"/>
  <c r="S15" i="33"/>
  <c r="S17" i="33"/>
  <c r="S18" i="33"/>
  <c r="S19" i="33"/>
  <c r="S20" i="33"/>
  <c r="S21" i="33"/>
  <c r="S23" i="33"/>
  <c r="S24" i="33"/>
  <c r="S25" i="33"/>
  <c r="S5" i="33"/>
  <c r="S23" i="32" l="1"/>
  <c r="S11" i="32"/>
  <c r="S12" i="32"/>
  <c r="S13" i="32"/>
  <c r="S14" i="32"/>
  <c r="S15" i="32"/>
  <c r="S17" i="32"/>
  <c r="S18" i="32"/>
  <c r="S19" i="32"/>
  <c r="S20" i="32"/>
  <c r="S21" i="32"/>
  <c r="S24" i="32"/>
  <c r="S25" i="32"/>
  <c r="C9" i="59"/>
  <c r="C10" i="59"/>
  <c r="C11" i="59"/>
  <c r="C12" i="59"/>
  <c r="C13" i="59"/>
  <c r="D9" i="59"/>
  <c r="D10" i="59"/>
  <c r="D11" i="59"/>
  <c r="D12" i="59"/>
  <c r="D13" i="59"/>
  <c r="Z23" i="59"/>
  <c r="Y23" i="59"/>
  <c r="X23" i="59"/>
  <c r="W23" i="59"/>
  <c r="V23" i="59"/>
  <c r="U23" i="59"/>
  <c r="T23" i="59"/>
  <c r="S23" i="59"/>
  <c r="R23" i="59"/>
  <c r="Q23" i="59"/>
  <c r="P23" i="59"/>
  <c r="O23" i="59"/>
  <c r="N23" i="59"/>
  <c r="M23" i="59"/>
  <c r="L23" i="59"/>
  <c r="K23" i="59"/>
  <c r="J23" i="59"/>
  <c r="I23" i="59"/>
  <c r="H23" i="59"/>
  <c r="G23" i="59"/>
  <c r="F23" i="59"/>
  <c r="E23" i="59"/>
  <c r="D23" i="59"/>
  <c r="C23" i="59"/>
  <c r="Z22" i="59"/>
  <c r="Y22" i="59"/>
  <c r="X22" i="59"/>
  <c r="W22" i="59"/>
  <c r="V22" i="59"/>
  <c r="U22" i="59"/>
  <c r="T22" i="59"/>
  <c r="S22" i="59"/>
  <c r="R22" i="59"/>
  <c r="Q22" i="59"/>
  <c r="P22" i="59"/>
  <c r="O22" i="59"/>
  <c r="N22" i="59"/>
  <c r="M22" i="59"/>
  <c r="L22" i="59"/>
  <c r="K22" i="59"/>
  <c r="J22" i="59"/>
  <c r="I22" i="59"/>
  <c r="H22" i="59"/>
  <c r="G22" i="59"/>
  <c r="F22" i="59"/>
  <c r="E22" i="59"/>
  <c r="D22" i="59"/>
  <c r="C22" i="59"/>
  <c r="Z21" i="59"/>
  <c r="Y21" i="59"/>
  <c r="X21" i="59"/>
  <c r="W21" i="59"/>
  <c r="V21" i="59"/>
  <c r="U21" i="59"/>
  <c r="T21" i="59"/>
  <c r="S21" i="59"/>
  <c r="R21" i="59"/>
  <c r="Q21" i="59"/>
  <c r="P21" i="59"/>
  <c r="O21" i="59"/>
  <c r="N21" i="59"/>
  <c r="M21" i="59"/>
  <c r="L21" i="59"/>
  <c r="K21" i="59"/>
  <c r="J21" i="59"/>
  <c r="I21" i="59"/>
  <c r="H21" i="59"/>
  <c r="G21" i="59"/>
  <c r="F21" i="59"/>
  <c r="E21" i="59"/>
  <c r="D21" i="59"/>
  <c r="C21" i="59"/>
  <c r="Z19" i="59"/>
  <c r="Y19" i="59"/>
  <c r="X19" i="59"/>
  <c r="W19" i="59"/>
  <c r="V19" i="59"/>
  <c r="U19" i="59"/>
  <c r="T19" i="59"/>
  <c r="S19" i="59"/>
  <c r="R19" i="59"/>
  <c r="Q19" i="59"/>
  <c r="P19" i="59"/>
  <c r="O19" i="59"/>
  <c r="N19" i="59"/>
  <c r="M19" i="59"/>
  <c r="L19" i="59"/>
  <c r="K19" i="59"/>
  <c r="J19" i="59"/>
  <c r="I19" i="59"/>
  <c r="H19" i="59"/>
  <c r="G19" i="59"/>
  <c r="F19" i="59"/>
  <c r="E19" i="59"/>
  <c r="D19" i="59"/>
  <c r="C19" i="59"/>
  <c r="Z18" i="59"/>
  <c r="Y18" i="59"/>
  <c r="X18" i="59"/>
  <c r="W18" i="59"/>
  <c r="V18" i="59"/>
  <c r="U18" i="59"/>
  <c r="T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G18" i="59"/>
  <c r="F18" i="59"/>
  <c r="E18" i="59"/>
  <c r="D18" i="59"/>
  <c r="C18" i="59"/>
  <c r="Z17" i="59"/>
  <c r="Y17" i="59"/>
  <c r="X17" i="59"/>
  <c r="W17" i="59"/>
  <c r="V17" i="59"/>
  <c r="U17" i="59"/>
  <c r="T17" i="59"/>
  <c r="S17" i="59"/>
  <c r="R17" i="59"/>
  <c r="Q17" i="59"/>
  <c r="P17" i="59"/>
  <c r="O17" i="59"/>
  <c r="N17" i="59"/>
  <c r="M17" i="59"/>
  <c r="L17" i="59"/>
  <c r="K17" i="59"/>
  <c r="J17" i="59"/>
  <c r="I17" i="59"/>
  <c r="H17" i="59"/>
  <c r="G17" i="59"/>
  <c r="F17" i="59"/>
  <c r="E17" i="59"/>
  <c r="D17" i="59"/>
  <c r="C17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F16" i="59"/>
  <c r="E16" i="59"/>
  <c r="D16" i="59"/>
  <c r="C16" i="59"/>
  <c r="Z15" i="59"/>
  <c r="Y15" i="59"/>
  <c r="X15" i="59"/>
  <c r="W15" i="59"/>
  <c r="V15" i="59"/>
  <c r="U15" i="59"/>
  <c r="T15" i="59"/>
  <c r="S15" i="59"/>
  <c r="R15" i="59"/>
  <c r="Q15" i="59"/>
  <c r="P15" i="59"/>
  <c r="O15" i="59"/>
  <c r="N15" i="59"/>
  <c r="M15" i="59"/>
  <c r="L15" i="59"/>
  <c r="K15" i="59"/>
  <c r="J15" i="59"/>
  <c r="I15" i="59"/>
  <c r="H15" i="59"/>
  <c r="G15" i="59"/>
  <c r="F15" i="59"/>
  <c r="E15" i="59"/>
  <c r="D15" i="59"/>
  <c r="C15" i="59"/>
  <c r="Z13" i="59"/>
  <c r="Y13" i="59"/>
  <c r="X13" i="59"/>
  <c r="W13" i="59"/>
  <c r="V13" i="59"/>
  <c r="U13" i="59"/>
  <c r="T13" i="59"/>
  <c r="S13" i="59"/>
  <c r="R13" i="59"/>
  <c r="Q13" i="59"/>
  <c r="P13" i="59"/>
  <c r="O13" i="59"/>
  <c r="N13" i="59"/>
  <c r="M13" i="59"/>
  <c r="L13" i="59"/>
  <c r="K13" i="59"/>
  <c r="J13" i="59"/>
  <c r="I13" i="59"/>
  <c r="H13" i="59"/>
  <c r="G13" i="59"/>
  <c r="F13" i="59"/>
  <c r="E13" i="59"/>
  <c r="Z12" i="59"/>
  <c r="Y12" i="59"/>
  <c r="X12" i="59"/>
  <c r="W12" i="59"/>
  <c r="V12" i="59"/>
  <c r="U12" i="59"/>
  <c r="T12" i="59"/>
  <c r="S12" i="59"/>
  <c r="R12" i="59"/>
  <c r="Q12" i="59"/>
  <c r="P12" i="59"/>
  <c r="O12" i="59"/>
  <c r="N12" i="59"/>
  <c r="M12" i="59"/>
  <c r="L12" i="59"/>
  <c r="K12" i="59"/>
  <c r="J12" i="59"/>
  <c r="I12" i="59"/>
  <c r="H12" i="59"/>
  <c r="G12" i="59"/>
  <c r="F12" i="59"/>
  <c r="E12" i="59"/>
  <c r="Z11" i="59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Z10" i="59"/>
  <c r="Y10" i="59"/>
  <c r="X10" i="59"/>
  <c r="W10" i="59"/>
  <c r="V10" i="59"/>
  <c r="U10" i="59"/>
  <c r="T10" i="59"/>
  <c r="S10" i="59"/>
  <c r="R10" i="59"/>
  <c r="Q10" i="59"/>
  <c r="P10" i="59"/>
  <c r="O10" i="59"/>
  <c r="N10" i="59"/>
  <c r="M10" i="59"/>
  <c r="L10" i="59"/>
  <c r="K10" i="59"/>
  <c r="J10" i="59"/>
  <c r="I10" i="59"/>
  <c r="H10" i="59"/>
  <c r="G10" i="59"/>
  <c r="F10" i="59"/>
  <c r="E10" i="59"/>
  <c r="Z9" i="59"/>
  <c r="Y9" i="59"/>
  <c r="X9" i="59"/>
  <c r="W9" i="59"/>
  <c r="V9" i="59"/>
  <c r="U9" i="59"/>
  <c r="T9" i="59"/>
  <c r="S9" i="59"/>
  <c r="R9" i="59"/>
  <c r="Q9" i="59"/>
  <c r="P9" i="59"/>
  <c r="O9" i="59"/>
  <c r="N9" i="59"/>
  <c r="M9" i="59"/>
  <c r="L9" i="59"/>
  <c r="K9" i="59"/>
  <c r="J9" i="59"/>
  <c r="I9" i="59"/>
  <c r="H9" i="59"/>
  <c r="G9" i="59"/>
  <c r="F9" i="59"/>
  <c r="E9" i="59"/>
  <c r="Z7" i="59"/>
  <c r="Y7" i="59"/>
  <c r="X7" i="59"/>
  <c r="W7" i="59"/>
  <c r="V7" i="59"/>
  <c r="U7" i="59"/>
  <c r="T7" i="59"/>
  <c r="S7" i="59"/>
  <c r="R7" i="59"/>
  <c r="Q7" i="59"/>
  <c r="P7" i="59"/>
  <c r="O7" i="59"/>
  <c r="N7" i="59"/>
  <c r="M7" i="59"/>
  <c r="L7" i="59"/>
  <c r="K7" i="59"/>
  <c r="J7" i="59"/>
  <c r="I7" i="59"/>
  <c r="H7" i="59"/>
  <c r="G7" i="59"/>
  <c r="F7" i="59"/>
  <c r="E7" i="59"/>
  <c r="D7" i="59"/>
  <c r="C7" i="59"/>
  <c r="Z6" i="59"/>
  <c r="Y6" i="59"/>
  <c r="X6" i="59"/>
  <c r="W6" i="59"/>
  <c r="V6" i="59"/>
  <c r="U6" i="59"/>
  <c r="T6" i="59"/>
  <c r="S6" i="59"/>
  <c r="R6" i="59"/>
  <c r="Q6" i="59"/>
  <c r="P6" i="59"/>
  <c r="O6" i="59"/>
  <c r="N6" i="59"/>
  <c r="M6" i="59"/>
  <c r="L6" i="59"/>
  <c r="K6" i="59"/>
  <c r="J6" i="59"/>
  <c r="I6" i="59"/>
  <c r="H6" i="59"/>
  <c r="G6" i="59"/>
  <c r="F6" i="59"/>
  <c r="E6" i="59"/>
  <c r="D6" i="59"/>
  <c r="C6" i="59"/>
  <c r="Z5" i="59"/>
  <c r="Y5" i="59"/>
  <c r="X5" i="59"/>
  <c r="W5" i="59"/>
  <c r="V5" i="59"/>
  <c r="U5" i="59"/>
  <c r="T5" i="59"/>
  <c r="S5" i="59"/>
  <c r="R5" i="59"/>
  <c r="Q5" i="59"/>
  <c r="P5" i="59"/>
  <c r="O5" i="59"/>
  <c r="N5" i="59"/>
  <c r="M5" i="59"/>
  <c r="L5" i="59"/>
  <c r="K5" i="59"/>
  <c r="J5" i="59"/>
  <c r="I5" i="59"/>
  <c r="H5" i="59"/>
  <c r="G5" i="59"/>
  <c r="F5" i="59"/>
  <c r="E5" i="59"/>
  <c r="D5" i="59"/>
  <c r="C5" i="59"/>
  <c r="Z4" i="59"/>
  <c r="Y4" i="59"/>
  <c r="X4" i="59"/>
  <c r="W4" i="59"/>
  <c r="V4" i="59"/>
  <c r="U4" i="59"/>
  <c r="T4" i="59"/>
  <c r="S4" i="59"/>
  <c r="R4" i="59"/>
  <c r="Q4" i="59"/>
  <c r="P4" i="59"/>
  <c r="O4" i="59"/>
  <c r="N4" i="59"/>
  <c r="M4" i="59"/>
  <c r="L4" i="59"/>
  <c r="K4" i="59"/>
  <c r="J4" i="59"/>
  <c r="I4" i="59"/>
  <c r="H4" i="59"/>
  <c r="G4" i="59"/>
  <c r="F4" i="59"/>
  <c r="E4" i="59"/>
  <c r="D4" i="59"/>
  <c r="C4" i="59"/>
  <c r="Z3" i="59"/>
  <c r="Y3" i="59"/>
  <c r="X3" i="59"/>
  <c r="W3" i="59"/>
  <c r="V3" i="59"/>
  <c r="U3" i="59"/>
  <c r="T3" i="59"/>
  <c r="S3" i="59"/>
  <c r="R3" i="59"/>
  <c r="Q3" i="59"/>
  <c r="P3" i="59"/>
  <c r="O3" i="59"/>
  <c r="N3" i="59"/>
  <c r="M3" i="59"/>
  <c r="L3" i="59"/>
  <c r="K3" i="59"/>
  <c r="J3" i="59"/>
  <c r="I3" i="59"/>
  <c r="H3" i="59"/>
  <c r="G3" i="59"/>
  <c r="F3" i="59"/>
  <c r="E3" i="59"/>
  <c r="D3" i="59"/>
  <c r="C3" i="59"/>
  <c r="S6" i="32"/>
  <c r="S7" i="32"/>
  <c r="S8" i="32"/>
  <c r="S9" i="32"/>
  <c r="S5" i="32"/>
  <c r="S28" i="1"/>
  <c r="Q28" i="1"/>
  <c r="N28" i="1"/>
  <c r="K28" i="1"/>
  <c r="L28" i="1" s="1"/>
  <c r="J28" i="1"/>
  <c r="H28" i="1"/>
  <c r="E28" i="1"/>
  <c r="S27" i="1"/>
  <c r="Q27" i="1"/>
  <c r="N27" i="1"/>
  <c r="L27" i="1"/>
  <c r="K27" i="1"/>
  <c r="J27" i="1"/>
  <c r="H27" i="1"/>
  <c r="E27" i="1"/>
  <c r="S26" i="1"/>
  <c r="Q26" i="1"/>
  <c r="N26" i="1"/>
  <c r="L26" i="1"/>
  <c r="K26" i="1"/>
  <c r="J26" i="1"/>
  <c r="H26" i="1"/>
  <c r="E26" i="1"/>
  <c r="S24" i="1"/>
  <c r="Q24" i="1"/>
  <c r="N24" i="1"/>
  <c r="L24" i="1"/>
  <c r="K24" i="1"/>
  <c r="J24" i="1"/>
  <c r="H24" i="1"/>
  <c r="E24" i="1"/>
  <c r="S23" i="1"/>
  <c r="Q23" i="1"/>
  <c r="N23" i="1"/>
  <c r="L23" i="1"/>
  <c r="K23" i="1"/>
  <c r="J23" i="1"/>
  <c r="H23" i="1"/>
  <c r="E23" i="1"/>
  <c r="S22" i="1"/>
  <c r="Q22" i="1"/>
  <c r="N22" i="1"/>
  <c r="L22" i="1"/>
  <c r="K22" i="1"/>
  <c r="J22" i="1"/>
  <c r="H22" i="1"/>
  <c r="E22" i="1"/>
  <c r="S21" i="1"/>
  <c r="Q21" i="1"/>
  <c r="N21" i="1"/>
  <c r="L21" i="1"/>
  <c r="K21" i="1"/>
  <c r="J21" i="1"/>
  <c r="H21" i="1"/>
  <c r="E21" i="1"/>
  <c r="S20" i="1"/>
  <c r="Q20" i="1"/>
  <c r="N20" i="1"/>
  <c r="L20" i="1"/>
  <c r="K20" i="1"/>
  <c r="J20" i="1"/>
  <c r="H20" i="1"/>
  <c r="E20" i="1"/>
  <c r="S18" i="1"/>
  <c r="Q18" i="1"/>
  <c r="N18" i="1"/>
  <c r="L18" i="1"/>
  <c r="K18" i="1"/>
  <c r="J18" i="1"/>
  <c r="H18" i="1"/>
  <c r="E18" i="1"/>
  <c r="S17" i="1"/>
  <c r="Q17" i="1"/>
  <c r="N17" i="1"/>
  <c r="L17" i="1"/>
  <c r="K17" i="1"/>
  <c r="J17" i="1"/>
  <c r="H17" i="1"/>
  <c r="E17" i="1"/>
  <c r="S16" i="1"/>
  <c r="Q16" i="1"/>
  <c r="N16" i="1"/>
  <c r="L16" i="1"/>
  <c r="K16" i="1"/>
  <c r="J16" i="1"/>
  <c r="H16" i="1"/>
  <c r="E16" i="1"/>
  <c r="S15" i="1"/>
  <c r="Q15" i="1"/>
  <c r="N15" i="1"/>
  <c r="L15" i="1"/>
  <c r="K15" i="1"/>
  <c r="J15" i="1"/>
  <c r="H15" i="1"/>
  <c r="E15" i="1"/>
  <c r="S14" i="1"/>
  <c r="Q14" i="1"/>
  <c r="N14" i="1"/>
  <c r="L14" i="1"/>
  <c r="K14" i="1"/>
  <c r="J14" i="1"/>
  <c r="H14" i="1"/>
  <c r="E14" i="1"/>
  <c r="S12" i="1"/>
  <c r="Q12" i="1"/>
  <c r="N12" i="1"/>
  <c r="L12" i="1"/>
  <c r="K12" i="1"/>
  <c r="J12" i="1"/>
  <c r="H12" i="1"/>
  <c r="E12" i="1"/>
  <c r="S11" i="1"/>
  <c r="Q11" i="1"/>
  <c r="N11" i="1"/>
  <c r="L11" i="1"/>
  <c r="K11" i="1"/>
  <c r="J11" i="1"/>
  <c r="H11" i="1"/>
  <c r="E11" i="1"/>
  <c r="S10" i="1"/>
  <c r="Q10" i="1"/>
  <c r="N10" i="1"/>
  <c r="L10" i="1"/>
  <c r="K10" i="1"/>
  <c r="J10" i="1"/>
  <c r="H10" i="1"/>
  <c r="E10" i="1"/>
  <c r="S9" i="1"/>
  <c r="Q9" i="1"/>
  <c r="N9" i="1"/>
  <c r="L9" i="1"/>
  <c r="K9" i="1"/>
  <c r="J9" i="1"/>
  <c r="H9" i="1"/>
  <c r="E9" i="1"/>
  <c r="S8" i="1"/>
  <c r="Q8" i="1"/>
  <c r="N8" i="1"/>
  <c r="L8" i="1"/>
  <c r="K8" i="1"/>
  <c r="J8" i="1"/>
  <c r="H8" i="1"/>
  <c r="E8" i="1"/>
  <c r="B3" i="29" l="1"/>
  <c r="B4" i="29"/>
  <c r="Q15" i="55"/>
  <c r="Q14" i="55"/>
  <c r="Q13" i="55"/>
  <c r="Q12" i="55"/>
  <c r="Q11" i="55"/>
  <c r="Q15" i="54"/>
  <c r="Q14" i="54"/>
  <c r="Q13" i="54"/>
  <c r="Q12" i="54"/>
  <c r="Q11" i="54"/>
  <c r="Q15" i="53"/>
  <c r="Q14" i="53"/>
  <c r="Q13" i="53"/>
  <c r="Q12" i="53"/>
  <c r="Q11" i="53"/>
  <c r="Q15" i="52"/>
  <c r="Q14" i="52"/>
  <c r="Q13" i="52"/>
  <c r="Q12" i="52"/>
  <c r="Q11" i="52"/>
  <c r="Q15" i="51"/>
  <c r="Q14" i="51"/>
  <c r="Q13" i="51"/>
  <c r="Q12" i="51"/>
  <c r="Q11" i="51"/>
  <c r="Q15" i="50"/>
  <c r="Q14" i="50"/>
  <c r="Q13" i="50"/>
  <c r="Q12" i="50"/>
  <c r="Q11" i="50"/>
  <c r="Q15" i="49"/>
  <c r="Q14" i="49"/>
  <c r="Q13" i="49"/>
  <c r="Q12" i="49"/>
  <c r="Q11" i="49"/>
  <c r="Q15" i="48"/>
  <c r="Q14" i="48"/>
  <c r="Q13" i="48"/>
  <c r="Q12" i="48"/>
  <c r="Q11" i="48"/>
  <c r="Q15" i="47"/>
  <c r="Q14" i="47"/>
  <c r="Q13" i="47"/>
  <c r="Q12" i="47"/>
  <c r="Q11" i="47"/>
  <c r="Q15" i="46"/>
  <c r="Q14" i="46"/>
  <c r="Q13" i="46"/>
  <c r="Q12" i="46"/>
  <c r="Q11" i="46"/>
  <c r="Q15" i="45"/>
  <c r="Q14" i="45"/>
  <c r="Q13" i="45"/>
  <c r="Q12" i="45"/>
  <c r="Q11" i="45"/>
  <c r="Q15" i="44"/>
  <c r="Q14" i="44"/>
  <c r="Q13" i="44"/>
  <c r="Q12" i="44"/>
  <c r="Q11" i="44"/>
  <c r="Q15" i="43"/>
  <c r="Q14" i="43"/>
  <c r="Q13" i="43"/>
  <c r="Q12" i="43"/>
  <c r="Q11" i="43"/>
  <c r="Q15" i="42"/>
  <c r="Q14" i="42"/>
  <c r="Q13" i="42"/>
  <c r="Q12" i="42"/>
  <c r="Q11" i="42"/>
  <c r="Q15" i="41"/>
  <c r="Q14" i="41"/>
  <c r="Q13" i="41"/>
  <c r="Q12" i="41"/>
  <c r="Q11" i="41"/>
  <c r="Q15" i="40"/>
  <c r="Q14" i="40"/>
  <c r="Q13" i="40"/>
  <c r="Q12" i="40"/>
  <c r="Q11" i="40"/>
  <c r="Q15" i="39"/>
  <c r="Q14" i="39"/>
  <c r="Q13" i="39"/>
  <c r="Q12" i="39"/>
  <c r="Q11" i="39"/>
  <c r="Q15" i="38"/>
  <c r="Q14" i="38"/>
  <c r="Q13" i="38"/>
  <c r="Q12" i="38"/>
  <c r="Q11" i="38"/>
  <c r="Q15" i="37"/>
  <c r="Q14" i="37"/>
  <c r="Q13" i="37"/>
  <c r="Q12" i="37"/>
  <c r="Q11" i="37"/>
  <c r="Q15" i="36"/>
  <c r="Q14" i="36"/>
  <c r="Q13" i="36"/>
  <c r="Q12" i="36"/>
  <c r="Q11" i="36"/>
  <c r="Q15" i="35"/>
  <c r="Q14" i="35"/>
  <c r="Q13" i="35"/>
  <c r="Q12" i="35"/>
  <c r="Q11" i="35"/>
  <c r="Q15" i="34"/>
  <c r="Q14" i="34"/>
  <c r="Q13" i="34"/>
  <c r="Q12" i="34"/>
  <c r="Q11" i="34"/>
  <c r="Q15" i="33"/>
  <c r="Q14" i="33"/>
  <c r="Q13" i="33"/>
  <c r="Q12" i="33"/>
  <c r="Q11" i="33"/>
  <c r="Q12" i="32"/>
  <c r="Q13" i="32"/>
  <c r="Q14" i="32"/>
  <c r="Q15" i="32"/>
  <c r="Q11" i="32"/>
  <c r="Q21" i="55"/>
  <c r="Q20" i="55"/>
  <c r="Q19" i="55"/>
  <c r="Q18" i="55"/>
  <c r="Q17" i="55"/>
  <c r="Q21" i="54"/>
  <c r="Q20" i="54"/>
  <c r="Q19" i="54"/>
  <c r="Q18" i="54"/>
  <c r="Q17" i="54"/>
  <c r="Q21" i="53"/>
  <c r="Q20" i="53"/>
  <c r="Q19" i="53"/>
  <c r="Q18" i="53"/>
  <c r="Q17" i="53"/>
  <c r="Q21" i="52"/>
  <c r="Q20" i="52"/>
  <c r="Q19" i="52"/>
  <c r="Q18" i="52"/>
  <c r="Q17" i="52"/>
  <c r="Q21" i="51"/>
  <c r="Q20" i="51"/>
  <c r="Q19" i="51"/>
  <c r="Q18" i="51"/>
  <c r="Q17" i="51"/>
  <c r="Q21" i="50"/>
  <c r="Q20" i="50"/>
  <c r="Q19" i="50"/>
  <c r="Q18" i="50"/>
  <c r="Q17" i="50"/>
  <c r="Q21" i="49"/>
  <c r="Q20" i="49"/>
  <c r="Q19" i="49"/>
  <c r="Q18" i="49"/>
  <c r="Q17" i="49"/>
  <c r="Q21" i="48"/>
  <c r="Q20" i="48"/>
  <c r="Q19" i="48"/>
  <c r="Q18" i="48"/>
  <c r="Q17" i="48"/>
  <c r="Q21" i="47"/>
  <c r="Q20" i="47"/>
  <c r="Q19" i="47"/>
  <c r="Q18" i="47"/>
  <c r="Q17" i="47"/>
  <c r="Q21" i="46"/>
  <c r="Q20" i="46"/>
  <c r="Q19" i="46"/>
  <c r="Q18" i="46"/>
  <c r="Q17" i="46"/>
  <c r="Q21" i="45"/>
  <c r="Q20" i="45"/>
  <c r="Q19" i="45"/>
  <c r="Q18" i="45"/>
  <c r="Q17" i="45"/>
  <c r="Q21" i="44"/>
  <c r="Q20" i="44"/>
  <c r="Q19" i="44"/>
  <c r="Q18" i="44"/>
  <c r="Q17" i="44"/>
  <c r="Q21" i="43"/>
  <c r="Q20" i="43"/>
  <c r="Q19" i="43"/>
  <c r="Q18" i="43"/>
  <c r="Q17" i="43"/>
  <c r="Q21" i="42"/>
  <c r="Q20" i="42"/>
  <c r="Q19" i="42"/>
  <c r="Q18" i="42"/>
  <c r="Q17" i="42"/>
  <c r="Q21" i="41"/>
  <c r="Q20" i="41"/>
  <c r="Q19" i="41"/>
  <c r="Q18" i="41"/>
  <c r="Q17" i="41"/>
  <c r="Q21" i="40"/>
  <c r="Q20" i="40"/>
  <c r="Q19" i="40"/>
  <c r="Q18" i="40"/>
  <c r="Q17" i="40"/>
  <c r="Q21" i="39"/>
  <c r="Q20" i="39"/>
  <c r="Q19" i="39"/>
  <c r="Q18" i="39"/>
  <c r="Q17" i="39"/>
  <c r="Q21" i="38"/>
  <c r="Q20" i="38"/>
  <c r="Q19" i="38"/>
  <c r="Q18" i="38"/>
  <c r="Q17" i="38"/>
  <c r="Q21" i="37"/>
  <c r="Q20" i="37"/>
  <c r="Q19" i="37"/>
  <c r="Q18" i="37"/>
  <c r="Q17" i="37"/>
  <c r="Q21" i="36"/>
  <c r="Q20" i="36"/>
  <c r="Q19" i="36"/>
  <c r="Q18" i="36"/>
  <c r="Q17" i="36"/>
  <c r="Q21" i="35"/>
  <c r="Q20" i="35"/>
  <c r="Q19" i="35"/>
  <c r="Q18" i="35"/>
  <c r="Q17" i="35"/>
  <c r="Q21" i="34"/>
  <c r="Q20" i="34"/>
  <c r="Q19" i="34"/>
  <c r="Q18" i="34"/>
  <c r="Q17" i="34"/>
  <c r="Q21" i="33"/>
  <c r="Q20" i="33"/>
  <c r="Q19" i="33"/>
  <c r="Q18" i="33"/>
  <c r="Q17" i="33"/>
  <c r="Q18" i="32"/>
  <c r="Q19" i="32"/>
  <c r="Q20" i="32"/>
  <c r="Q21" i="32"/>
  <c r="Q17" i="32"/>
  <c r="Q9" i="55"/>
  <c r="Q8" i="55"/>
  <c r="Q7" i="55"/>
  <c r="Q6" i="55"/>
  <c r="Q5" i="55"/>
  <c r="Q9" i="54"/>
  <c r="Q8" i="54"/>
  <c r="Q7" i="54"/>
  <c r="Q6" i="54"/>
  <c r="Q5" i="54"/>
  <c r="Q9" i="53"/>
  <c r="Q8" i="53"/>
  <c r="Q7" i="53"/>
  <c r="Q6" i="53"/>
  <c r="Q5" i="53"/>
  <c r="Q9" i="52"/>
  <c r="Q8" i="52"/>
  <c r="Q7" i="52"/>
  <c r="Q6" i="52"/>
  <c r="Q5" i="52"/>
  <c r="Q9" i="51"/>
  <c r="Q8" i="51"/>
  <c r="Q7" i="51"/>
  <c r="Q6" i="51"/>
  <c r="Q5" i="51"/>
  <c r="Q9" i="50"/>
  <c r="Q8" i="50"/>
  <c r="Q7" i="50"/>
  <c r="Q6" i="50"/>
  <c r="Q5" i="50"/>
  <c r="Q9" i="49"/>
  <c r="Q8" i="49"/>
  <c r="Q7" i="49"/>
  <c r="Q6" i="49"/>
  <c r="Q5" i="49"/>
  <c r="Q9" i="48"/>
  <c r="Q8" i="48"/>
  <c r="Q7" i="48"/>
  <c r="Q6" i="48"/>
  <c r="Q5" i="48"/>
  <c r="Q9" i="47"/>
  <c r="Q8" i="47"/>
  <c r="Q7" i="47"/>
  <c r="Q6" i="47"/>
  <c r="Q5" i="47"/>
  <c r="Q9" i="46"/>
  <c r="Q8" i="46"/>
  <c r="Q7" i="46"/>
  <c r="Q6" i="46"/>
  <c r="Q5" i="46"/>
  <c r="Q9" i="45"/>
  <c r="Q8" i="45"/>
  <c r="Q7" i="45"/>
  <c r="Q6" i="45"/>
  <c r="Q5" i="45"/>
  <c r="Q9" i="44"/>
  <c r="Q8" i="44"/>
  <c r="Q7" i="44"/>
  <c r="Q6" i="44"/>
  <c r="Q5" i="44"/>
  <c r="Q9" i="43"/>
  <c r="Q8" i="43"/>
  <c r="Q7" i="43"/>
  <c r="Q6" i="43"/>
  <c r="Q5" i="43"/>
  <c r="Q9" i="42"/>
  <c r="Q8" i="42"/>
  <c r="Q7" i="42"/>
  <c r="Q6" i="42"/>
  <c r="Q5" i="42"/>
  <c r="Q9" i="41"/>
  <c r="Q8" i="41"/>
  <c r="Q7" i="41"/>
  <c r="Q6" i="41"/>
  <c r="Q5" i="41"/>
  <c r="Q9" i="40"/>
  <c r="Q8" i="40"/>
  <c r="Q7" i="40"/>
  <c r="Q6" i="40"/>
  <c r="Q5" i="40"/>
  <c r="Q9" i="39"/>
  <c r="Q8" i="39"/>
  <c r="Q7" i="39"/>
  <c r="Q6" i="39"/>
  <c r="Q5" i="39"/>
  <c r="Q9" i="38"/>
  <c r="Q8" i="38"/>
  <c r="Q7" i="38"/>
  <c r="Q6" i="38"/>
  <c r="Q5" i="38"/>
  <c r="Q9" i="37"/>
  <c r="Q8" i="37"/>
  <c r="Q7" i="37"/>
  <c r="Q6" i="37"/>
  <c r="Q5" i="37"/>
  <c r="Q9" i="36"/>
  <c r="Q8" i="36"/>
  <c r="Q7" i="36"/>
  <c r="Q6" i="36"/>
  <c r="Q5" i="36"/>
  <c r="Q9" i="35"/>
  <c r="Q8" i="35"/>
  <c r="Q7" i="35"/>
  <c r="Q6" i="35"/>
  <c r="Q5" i="35"/>
  <c r="Q9" i="34"/>
  <c r="Q8" i="34"/>
  <c r="Q7" i="34"/>
  <c r="Q6" i="34"/>
  <c r="Q5" i="34"/>
  <c r="Q9" i="33"/>
  <c r="Q8" i="33"/>
  <c r="Q7" i="33"/>
  <c r="Q6" i="33"/>
  <c r="Q5" i="33"/>
  <c r="Q6" i="32"/>
  <c r="Q7" i="32"/>
  <c r="Q8" i="32"/>
  <c r="Q9" i="32"/>
  <c r="Q5" i="32"/>
  <c r="Q24" i="55"/>
  <c r="Q25" i="55"/>
  <c r="Q24" i="54"/>
  <c r="Q25" i="54"/>
  <c r="Q24" i="53"/>
  <c r="Q25" i="53"/>
  <c r="Q24" i="52"/>
  <c r="Q25" i="52"/>
  <c r="Q24" i="51"/>
  <c r="Q25" i="51"/>
  <c r="Q24" i="50"/>
  <c r="Q25" i="50"/>
  <c r="Q24" i="49"/>
  <c r="Q25" i="49"/>
  <c r="Q24" i="48"/>
  <c r="Q25" i="48"/>
  <c r="Q24" i="47"/>
  <c r="Q25" i="47"/>
  <c r="Q24" i="46"/>
  <c r="Q25" i="46"/>
  <c r="Q24" i="45"/>
  <c r="Q25" i="45"/>
  <c r="Q24" i="44"/>
  <c r="Q25" i="44"/>
  <c r="Q24" i="43"/>
  <c r="Q25" i="43"/>
  <c r="Q24" i="42"/>
  <c r="Q25" i="42"/>
  <c r="Q24" i="40"/>
  <c r="Q25" i="40"/>
  <c r="Q24" i="41"/>
  <c r="Q25" i="41"/>
  <c r="Q24" i="39"/>
  <c r="Q25" i="39"/>
  <c r="Q24" i="38"/>
  <c r="Q25" i="38"/>
  <c r="Q23" i="55"/>
  <c r="Q23" i="54"/>
  <c r="Q23" i="53"/>
  <c r="Q23" i="52"/>
  <c r="Q23" i="51"/>
  <c r="Q23" i="50"/>
  <c r="Q23" i="49"/>
  <c r="Q23" i="48"/>
  <c r="Q23" i="47"/>
  <c r="Q23" i="46"/>
  <c r="Q23" i="45"/>
  <c r="Q23" i="44"/>
  <c r="Q23" i="43"/>
  <c r="Q23" i="42"/>
  <c r="Q23" i="41"/>
  <c r="Q23" i="40"/>
  <c r="Q23" i="39"/>
  <c r="Q23" i="38"/>
  <c r="Q23" i="37"/>
  <c r="Q25" i="37"/>
  <c r="Q24" i="37"/>
  <c r="Q25" i="36"/>
  <c r="Q24" i="36"/>
  <c r="Q23" i="36"/>
  <c r="Q25" i="35"/>
  <c r="Q24" i="35"/>
  <c r="Q23" i="35"/>
  <c r="Q25" i="34"/>
  <c r="Q24" i="34"/>
  <c r="Q23" i="34"/>
  <c r="Q25" i="33"/>
  <c r="Q24" i="33"/>
  <c r="Q23" i="33"/>
  <c r="Q24" i="32"/>
  <c r="Q25" i="32"/>
  <c r="H24" i="32"/>
  <c r="Q23" i="32"/>
  <c r="N23" i="32"/>
  <c r="N11" i="32" l="1"/>
  <c r="K7" i="44"/>
  <c r="K24" i="51"/>
  <c r="L24" i="51" s="1"/>
  <c r="K24" i="32"/>
  <c r="K18" i="32"/>
  <c r="K12" i="32"/>
  <c r="K6" i="32"/>
  <c r="K18" i="51"/>
  <c r="K12" i="51"/>
  <c r="K6" i="51"/>
  <c r="B9" i="57"/>
  <c r="B11" i="57"/>
  <c r="B12" i="57"/>
  <c r="B13" i="57"/>
  <c r="C9" i="57"/>
  <c r="D9" i="57"/>
  <c r="E9" i="57"/>
  <c r="F9" i="57"/>
  <c r="B3" i="57"/>
  <c r="B7" i="57"/>
  <c r="Z23" i="57"/>
  <c r="Y23" i="57"/>
  <c r="X23" i="57"/>
  <c r="W23" i="57"/>
  <c r="V23" i="57"/>
  <c r="U23" i="57"/>
  <c r="T23" i="57"/>
  <c r="S23" i="57"/>
  <c r="R23" i="57"/>
  <c r="Q23" i="57"/>
  <c r="P23" i="57"/>
  <c r="O23" i="57"/>
  <c r="N23" i="57"/>
  <c r="M23" i="57"/>
  <c r="L23" i="57"/>
  <c r="K23" i="57"/>
  <c r="J23" i="57"/>
  <c r="I23" i="57"/>
  <c r="H23" i="57"/>
  <c r="G23" i="57"/>
  <c r="F23" i="57"/>
  <c r="E23" i="57"/>
  <c r="D23" i="57"/>
  <c r="C23" i="57"/>
  <c r="B23" i="57"/>
  <c r="Z21" i="57"/>
  <c r="Y21" i="57"/>
  <c r="X21" i="57"/>
  <c r="W21" i="57"/>
  <c r="V21" i="57"/>
  <c r="U21" i="57"/>
  <c r="T21" i="57"/>
  <c r="S21" i="57"/>
  <c r="R21" i="57"/>
  <c r="Q21" i="57"/>
  <c r="P21" i="57"/>
  <c r="O21" i="57"/>
  <c r="N21" i="57"/>
  <c r="M21" i="57"/>
  <c r="L21" i="57"/>
  <c r="K21" i="57"/>
  <c r="J21" i="57"/>
  <c r="I21" i="57"/>
  <c r="H21" i="57"/>
  <c r="G21" i="57"/>
  <c r="F21" i="57"/>
  <c r="E21" i="57"/>
  <c r="D21" i="57"/>
  <c r="C21" i="57"/>
  <c r="B21" i="57"/>
  <c r="Z19" i="57"/>
  <c r="Y19" i="57"/>
  <c r="X19" i="57"/>
  <c r="W19" i="57"/>
  <c r="V19" i="57"/>
  <c r="U19" i="57"/>
  <c r="T19" i="57"/>
  <c r="S19" i="57"/>
  <c r="R19" i="57"/>
  <c r="Q19" i="57"/>
  <c r="P19" i="57"/>
  <c r="O19" i="57"/>
  <c r="N19" i="57"/>
  <c r="M19" i="57"/>
  <c r="L19" i="57"/>
  <c r="K19" i="57"/>
  <c r="J19" i="57"/>
  <c r="I19" i="57"/>
  <c r="H19" i="57"/>
  <c r="G19" i="57"/>
  <c r="F19" i="57"/>
  <c r="E19" i="57"/>
  <c r="D19" i="57"/>
  <c r="C19" i="57"/>
  <c r="B19" i="57"/>
  <c r="Z18" i="57"/>
  <c r="Y18" i="57"/>
  <c r="X18" i="57"/>
  <c r="W18" i="57"/>
  <c r="V18" i="57"/>
  <c r="U18" i="57"/>
  <c r="T18" i="57"/>
  <c r="S18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E18" i="57"/>
  <c r="D18" i="57"/>
  <c r="C18" i="57"/>
  <c r="B18" i="57"/>
  <c r="Z17" i="57"/>
  <c r="Y17" i="57"/>
  <c r="X17" i="57"/>
  <c r="W17" i="57"/>
  <c r="V17" i="57"/>
  <c r="U17" i="57"/>
  <c r="T17" i="57"/>
  <c r="S17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E17" i="57"/>
  <c r="D17" i="57"/>
  <c r="C17" i="57"/>
  <c r="B17" i="57"/>
  <c r="Z15" i="57"/>
  <c r="Y15" i="57"/>
  <c r="X15" i="57"/>
  <c r="W15" i="57"/>
  <c r="V15" i="57"/>
  <c r="U15" i="57"/>
  <c r="T15" i="57"/>
  <c r="S15" i="57"/>
  <c r="R15" i="57"/>
  <c r="Q15" i="57"/>
  <c r="P15" i="57"/>
  <c r="O15" i="57"/>
  <c r="N15" i="57"/>
  <c r="M15" i="57"/>
  <c r="L15" i="57"/>
  <c r="K15" i="57"/>
  <c r="J15" i="57"/>
  <c r="I15" i="57"/>
  <c r="H15" i="57"/>
  <c r="G15" i="57"/>
  <c r="F15" i="57"/>
  <c r="E15" i="57"/>
  <c r="D15" i="57"/>
  <c r="C15" i="57"/>
  <c r="B15" i="57"/>
  <c r="Z13" i="57"/>
  <c r="Y13" i="57"/>
  <c r="X13" i="57"/>
  <c r="W13" i="57"/>
  <c r="V13" i="57"/>
  <c r="U13" i="57"/>
  <c r="T13" i="57"/>
  <c r="S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E13" i="57"/>
  <c r="D13" i="57"/>
  <c r="C13" i="57"/>
  <c r="Z12" i="57"/>
  <c r="Y12" i="57"/>
  <c r="X12" i="57"/>
  <c r="W12" i="57"/>
  <c r="V12" i="57"/>
  <c r="U12" i="57"/>
  <c r="T12" i="57"/>
  <c r="S12" i="57"/>
  <c r="R12" i="57"/>
  <c r="Q12" i="57"/>
  <c r="P12" i="57"/>
  <c r="O12" i="57"/>
  <c r="N12" i="57"/>
  <c r="M12" i="57"/>
  <c r="L12" i="57"/>
  <c r="K12" i="57"/>
  <c r="J12" i="57"/>
  <c r="I12" i="57"/>
  <c r="H12" i="57"/>
  <c r="G12" i="57"/>
  <c r="F12" i="57"/>
  <c r="E12" i="57"/>
  <c r="D12" i="57"/>
  <c r="C12" i="57"/>
  <c r="Z11" i="57"/>
  <c r="Y11" i="57"/>
  <c r="X11" i="57"/>
  <c r="W11" i="57"/>
  <c r="V11" i="57"/>
  <c r="U11" i="57"/>
  <c r="T11" i="57"/>
  <c r="S11" i="57"/>
  <c r="R11" i="57"/>
  <c r="Q11" i="57"/>
  <c r="P11" i="57"/>
  <c r="O11" i="57"/>
  <c r="N11" i="57"/>
  <c r="M11" i="57"/>
  <c r="L11" i="57"/>
  <c r="K11" i="57"/>
  <c r="J11" i="57"/>
  <c r="I11" i="57"/>
  <c r="H11" i="57"/>
  <c r="G11" i="57"/>
  <c r="F11" i="57"/>
  <c r="E11" i="57"/>
  <c r="D11" i="57"/>
  <c r="C11" i="57"/>
  <c r="Z9" i="57"/>
  <c r="Y9" i="57"/>
  <c r="X9" i="57"/>
  <c r="W9" i="57"/>
  <c r="V9" i="57"/>
  <c r="U9" i="57"/>
  <c r="T9" i="57"/>
  <c r="S9" i="57"/>
  <c r="R9" i="57"/>
  <c r="Q9" i="57"/>
  <c r="P9" i="57"/>
  <c r="O9" i="57"/>
  <c r="N9" i="57"/>
  <c r="M9" i="57"/>
  <c r="L9" i="57"/>
  <c r="K9" i="57"/>
  <c r="J9" i="57"/>
  <c r="I9" i="57"/>
  <c r="H9" i="57"/>
  <c r="G9" i="57"/>
  <c r="B6" i="57"/>
  <c r="Z7" i="57"/>
  <c r="Y7" i="57"/>
  <c r="X7" i="57"/>
  <c r="W7" i="57"/>
  <c r="V7" i="57"/>
  <c r="U7" i="57"/>
  <c r="T7" i="57"/>
  <c r="S7" i="57"/>
  <c r="R7" i="57"/>
  <c r="Q7" i="57"/>
  <c r="P7" i="57"/>
  <c r="O7" i="57"/>
  <c r="N7" i="57"/>
  <c r="M7" i="57"/>
  <c r="L7" i="57"/>
  <c r="K7" i="57"/>
  <c r="J7" i="57"/>
  <c r="I7" i="57"/>
  <c r="H7" i="57"/>
  <c r="G7" i="57"/>
  <c r="F7" i="57"/>
  <c r="E7" i="57"/>
  <c r="D7" i="57"/>
  <c r="C7" i="57"/>
  <c r="Z6" i="57"/>
  <c r="Y6" i="57"/>
  <c r="X6" i="57"/>
  <c r="W6" i="57"/>
  <c r="V6" i="57"/>
  <c r="U6" i="57"/>
  <c r="T6" i="57"/>
  <c r="S6" i="57"/>
  <c r="R6" i="57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C6" i="57"/>
  <c r="Z5" i="57"/>
  <c r="Y5" i="57"/>
  <c r="X5" i="57"/>
  <c r="W5" i="57"/>
  <c r="V5" i="57"/>
  <c r="U5" i="57"/>
  <c r="T5" i="57"/>
  <c r="S5" i="57"/>
  <c r="R5" i="57"/>
  <c r="Q5" i="57"/>
  <c r="P5" i="57"/>
  <c r="O5" i="57"/>
  <c r="N5" i="57"/>
  <c r="M5" i="57"/>
  <c r="L5" i="57"/>
  <c r="K5" i="57"/>
  <c r="J5" i="57"/>
  <c r="I5" i="57"/>
  <c r="H5" i="57"/>
  <c r="G5" i="57"/>
  <c r="F5" i="57"/>
  <c r="E5" i="57"/>
  <c r="D5" i="57"/>
  <c r="C5" i="57"/>
  <c r="B5" i="57"/>
  <c r="Z3" i="57"/>
  <c r="Y3" i="57"/>
  <c r="X3" i="57"/>
  <c r="W3" i="57"/>
  <c r="V3" i="57"/>
  <c r="U3" i="57"/>
  <c r="T3" i="57"/>
  <c r="S3" i="57"/>
  <c r="R3" i="57"/>
  <c r="Q3" i="57"/>
  <c r="P3" i="57"/>
  <c r="O3" i="57"/>
  <c r="N3" i="57"/>
  <c r="M3" i="57"/>
  <c r="L3" i="57"/>
  <c r="K3" i="57"/>
  <c r="J3" i="57"/>
  <c r="I3" i="57"/>
  <c r="H3" i="57"/>
  <c r="G3" i="57"/>
  <c r="F3" i="57"/>
  <c r="E3" i="57"/>
  <c r="D3" i="57"/>
  <c r="C3" i="57"/>
  <c r="K24" i="55"/>
  <c r="K18" i="55"/>
  <c r="K12" i="55"/>
  <c r="K6" i="55"/>
  <c r="K25" i="55"/>
  <c r="L25" i="55" s="1"/>
  <c r="K23" i="55"/>
  <c r="K21" i="55"/>
  <c r="L21" i="55" s="1"/>
  <c r="K20" i="55"/>
  <c r="K19" i="55"/>
  <c r="L19" i="55" s="1"/>
  <c r="K17" i="55"/>
  <c r="L17" i="55" s="1"/>
  <c r="K15" i="55"/>
  <c r="L15" i="55" s="1"/>
  <c r="K14" i="55"/>
  <c r="L14" i="55" s="1"/>
  <c r="K13" i="55"/>
  <c r="K11" i="55"/>
  <c r="L11" i="55" s="1"/>
  <c r="K9" i="55"/>
  <c r="K8" i="55"/>
  <c r="K7" i="55"/>
  <c r="L7" i="55" s="1"/>
  <c r="K5" i="55"/>
  <c r="K24" i="54"/>
  <c r="L24" i="54" s="1"/>
  <c r="K18" i="54"/>
  <c r="L18" i="54" s="1"/>
  <c r="K12" i="54"/>
  <c r="L12" i="54" s="1"/>
  <c r="K6" i="54"/>
  <c r="K25" i="54"/>
  <c r="K23" i="54"/>
  <c r="K21" i="54"/>
  <c r="K20" i="54"/>
  <c r="K19" i="54"/>
  <c r="K17" i="54"/>
  <c r="L17" i="54" s="1"/>
  <c r="K15" i="54"/>
  <c r="L15" i="54" s="1"/>
  <c r="K14" i="54"/>
  <c r="L14" i="54" s="1"/>
  <c r="K13" i="54"/>
  <c r="L13" i="54" s="1"/>
  <c r="K11" i="54"/>
  <c r="L11" i="54" s="1"/>
  <c r="K9" i="54"/>
  <c r="L9" i="54" s="1"/>
  <c r="K8" i="54"/>
  <c r="L8" i="54" s="1"/>
  <c r="K7" i="54"/>
  <c r="K5" i="54"/>
  <c r="L5" i="54" s="1"/>
  <c r="K24" i="53"/>
  <c r="K18" i="53"/>
  <c r="K12" i="53"/>
  <c r="K6" i="53"/>
  <c r="K25" i="53"/>
  <c r="L25" i="53" s="1"/>
  <c r="K23" i="53"/>
  <c r="K21" i="53"/>
  <c r="K20" i="53"/>
  <c r="K19" i="53"/>
  <c r="L19" i="53" s="1"/>
  <c r="K17" i="53"/>
  <c r="L17" i="53" s="1"/>
  <c r="K15" i="53"/>
  <c r="L15" i="53" s="1"/>
  <c r="K14" i="53"/>
  <c r="K13" i="53"/>
  <c r="K11" i="53"/>
  <c r="K9" i="53"/>
  <c r="K8" i="53"/>
  <c r="K7" i="53"/>
  <c r="L7" i="53" s="1"/>
  <c r="K5" i="53"/>
  <c r="K24" i="52"/>
  <c r="K18" i="52"/>
  <c r="K12" i="52"/>
  <c r="L12" i="52" s="1"/>
  <c r="K6" i="52"/>
  <c r="L6" i="52" s="1"/>
  <c r="K25" i="52"/>
  <c r="K23" i="52"/>
  <c r="K21" i="52"/>
  <c r="K20" i="52"/>
  <c r="L20" i="52" s="1"/>
  <c r="K19" i="52"/>
  <c r="K17" i="52"/>
  <c r="K15" i="52"/>
  <c r="K14" i="52"/>
  <c r="L14" i="52" s="1"/>
  <c r="K13" i="52"/>
  <c r="K11" i="52"/>
  <c r="K9" i="52"/>
  <c r="L9" i="52" s="1"/>
  <c r="K8" i="52"/>
  <c r="L8" i="52" s="1"/>
  <c r="K7" i="52"/>
  <c r="L7" i="52" s="1"/>
  <c r="K5" i="52"/>
  <c r="K25" i="51"/>
  <c r="K23" i="51"/>
  <c r="K21" i="51"/>
  <c r="L21" i="51" s="1"/>
  <c r="K20" i="51"/>
  <c r="K19" i="51"/>
  <c r="L19" i="51" s="1"/>
  <c r="K17" i="51"/>
  <c r="K15" i="51"/>
  <c r="L15" i="51" s="1"/>
  <c r="K14" i="51"/>
  <c r="L14" i="51" s="1"/>
  <c r="K13" i="51"/>
  <c r="K11" i="51"/>
  <c r="K9" i="51"/>
  <c r="L9" i="51" s="1"/>
  <c r="K8" i="51"/>
  <c r="L8" i="51" s="1"/>
  <c r="K7" i="51"/>
  <c r="K5" i="51"/>
  <c r="L5" i="51" s="1"/>
  <c r="K24" i="50"/>
  <c r="K18" i="50"/>
  <c r="K12" i="50"/>
  <c r="L12" i="50" s="1"/>
  <c r="K6" i="50"/>
  <c r="K25" i="50"/>
  <c r="K23" i="50"/>
  <c r="K21" i="50"/>
  <c r="K20" i="50"/>
  <c r="K19" i="50"/>
  <c r="L19" i="50" s="1"/>
  <c r="K17" i="50"/>
  <c r="K15" i="50"/>
  <c r="K14" i="50"/>
  <c r="K13" i="50"/>
  <c r="K11" i="50"/>
  <c r="K9" i="50"/>
  <c r="L9" i="50" s="1"/>
  <c r="K8" i="50"/>
  <c r="K7" i="50"/>
  <c r="K5" i="50"/>
  <c r="K24" i="49"/>
  <c r="L24" i="49" s="1"/>
  <c r="K18" i="49"/>
  <c r="K12" i="49"/>
  <c r="K6" i="49"/>
  <c r="L6" i="49" s="1"/>
  <c r="K25" i="49"/>
  <c r="K23" i="49"/>
  <c r="K21" i="49"/>
  <c r="K20" i="49"/>
  <c r="K19" i="49"/>
  <c r="K17" i="49"/>
  <c r="K15" i="49"/>
  <c r="L15" i="49" s="1"/>
  <c r="K14" i="49"/>
  <c r="K13" i="49"/>
  <c r="L13" i="49" s="1"/>
  <c r="K11" i="49"/>
  <c r="K9" i="49"/>
  <c r="K8" i="49"/>
  <c r="L8" i="49" s="1"/>
  <c r="K7" i="49"/>
  <c r="K5" i="49"/>
  <c r="K24" i="48"/>
  <c r="K18" i="48"/>
  <c r="K12" i="48"/>
  <c r="L12" i="48" s="1"/>
  <c r="K6" i="48"/>
  <c r="L6" i="48" s="1"/>
  <c r="K25" i="48"/>
  <c r="K23" i="48"/>
  <c r="K21" i="48"/>
  <c r="K20" i="48"/>
  <c r="K19" i="48"/>
  <c r="L19" i="48" s="1"/>
  <c r="K17" i="48"/>
  <c r="L17" i="48" s="1"/>
  <c r="K15" i="48"/>
  <c r="K14" i="48"/>
  <c r="K13" i="48"/>
  <c r="K11" i="48"/>
  <c r="K9" i="48"/>
  <c r="L9" i="48" s="1"/>
  <c r="K8" i="48"/>
  <c r="L8" i="48" s="1"/>
  <c r="K7" i="48"/>
  <c r="K5" i="48"/>
  <c r="K24" i="47"/>
  <c r="K18" i="47"/>
  <c r="K12" i="47"/>
  <c r="K6" i="47"/>
  <c r="K25" i="47"/>
  <c r="K23" i="47"/>
  <c r="K21" i="47"/>
  <c r="K20" i="47"/>
  <c r="K19" i="47"/>
  <c r="K17" i="47"/>
  <c r="K15" i="47"/>
  <c r="K14" i="47"/>
  <c r="K13" i="47"/>
  <c r="K11" i="47"/>
  <c r="K9" i="47"/>
  <c r="K8" i="47"/>
  <c r="K7" i="47"/>
  <c r="K5" i="47"/>
  <c r="K24" i="46"/>
  <c r="K18" i="46"/>
  <c r="K12" i="46"/>
  <c r="K6" i="46"/>
  <c r="K25" i="46"/>
  <c r="K23" i="46"/>
  <c r="K21" i="46"/>
  <c r="K20" i="46"/>
  <c r="K19" i="46"/>
  <c r="K17" i="46"/>
  <c r="K15" i="46"/>
  <c r="K14" i="46"/>
  <c r="K13" i="46"/>
  <c r="K11" i="46"/>
  <c r="K9" i="46"/>
  <c r="K8" i="46"/>
  <c r="K7" i="46"/>
  <c r="K5" i="46"/>
  <c r="K24" i="45"/>
  <c r="K18" i="45"/>
  <c r="K12" i="45"/>
  <c r="K6" i="45"/>
  <c r="K25" i="45"/>
  <c r="K23" i="45"/>
  <c r="K21" i="45"/>
  <c r="K20" i="45"/>
  <c r="K19" i="45"/>
  <c r="K17" i="45"/>
  <c r="K15" i="45"/>
  <c r="K14" i="45"/>
  <c r="K13" i="45"/>
  <c r="K11" i="45"/>
  <c r="K9" i="45"/>
  <c r="K8" i="45"/>
  <c r="K7" i="45"/>
  <c r="K5" i="45"/>
  <c r="K24" i="44"/>
  <c r="K18" i="44"/>
  <c r="K12" i="44"/>
  <c r="K6" i="44"/>
  <c r="K25" i="44"/>
  <c r="K23" i="44"/>
  <c r="K21" i="44"/>
  <c r="K20" i="44"/>
  <c r="K19" i="44"/>
  <c r="K17" i="44"/>
  <c r="K15" i="44"/>
  <c r="K14" i="44"/>
  <c r="K13" i="44"/>
  <c r="K11" i="44"/>
  <c r="K9" i="44"/>
  <c r="K8" i="44"/>
  <c r="K5" i="44"/>
  <c r="K24" i="43"/>
  <c r="K18" i="43"/>
  <c r="K12" i="43"/>
  <c r="K6" i="43"/>
  <c r="K25" i="43"/>
  <c r="K23" i="43"/>
  <c r="K21" i="43"/>
  <c r="K20" i="43"/>
  <c r="K19" i="43"/>
  <c r="K17" i="43"/>
  <c r="K15" i="43"/>
  <c r="K14" i="43"/>
  <c r="K13" i="43"/>
  <c r="K11" i="43"/>
  <c r="K9" i="43"/>
  <c r="K8" i="43"/>
  <c r="K7" i="43"/>
  <c r="K5" i="43"/>
  <c r="K24" i="42"/>
  <c r="K18" i="42"/>
  <c r="K12" i="42"/>
  <c r="K6" i="42"/>
  <c r="K25" i="42"/>
  <c r="K23" i="42"/>
  <c r="K21" i="42"/>
  <c r="K20" i="42"/>
  <c r="K19" i="42"/>
  <c r="K17" i="42"/>
  <c r="K15" i="42"/>
  <c r="K14" i="42"/>
  <c r="K13" i="42"/>
  <c r="K11" i="42"/>
  <c r="K9" i="42"/>
  <c r="K8" i="42"/>
  <c r="K7" i="42"/>
  <c r="K5" i="42"/>
  <c r="K24" i="41"/>
  <c r="K18" i="41"/>
  <c r="K12" i="41"/>
  <c r="K6" i="41"/>
  <c r="K25" i="41"/>
  <c r="K23" i="41"/>
  <c r="K21" i="41"/>
  <c r="K20" i="41"/>
  <c r="K19" i="41"/>
  <c r="K17" i="41"/>
  <c r="K15" i="41"/>
  <c r="K14" i="41"/>
  <c r="K13" i="41"/>
  <c r="K11" i="41"/>
  <c r="K9" i="41"/>
  <c r="K8" i="41"/>
  <c r="K7" i="41"/>
  <c r="K5" i="41"/>
  <c r="K24" i="40"/>
  <c r="K18" i="40"/>
  <c r="K12" i="40"/>
  <c r="K6" i="40"/>
  <c r="K25" i="40"/>
  <c r="K23" i="40"/>
  <c r="K21" i="40"/>
  <c r="K20" i="40"/>
  <c r="K19" i="40"/>
  <c r="K17" i="40"/>
  <c r="K15" i="40"/>
  <c r="K14" i="40"/>
  <c r="K13" i="40"/>
  <c r="K11" i="40"/>
  <c r="K9" i="40"/>
  <c r="K8" i="40"/>
  <c r="K7" i="40"/>
  <c r="K5" i="40"/>
  <c r="K24" i="39"/>
  <c r="K18" i="39"/>
  <c r="K12" i="39"/>
  <c r="K6" i="39"/>
  <c r="K25" i="39"/>
  <c r="K23" i="39"/>
  <c r="K21" i="39"/>
  <c r="K20" i="39"/>
  <c r="K19" i="39"/>
  <c r="K17" i="39"/>
  <c r="K15" i="39"/>
  <c r="K14" i="39"/>
  <c r="K13" i="39"/>
  <c r="K11" i="39"/>
  <c r="K9" i="39"/>
  <c r="K8" i="39"/>
  <c r="K7" i="39"/>
  <c r="K5" i="39"/>
  <c r="K24" i="38"/>
  <c r="K18" i="38"/>
  <c r="K12" i="38"/>
  <c r="K6" i="38"/>
  <c r="K25" i="38"/>
  <c r="K23" i="38"/>
  <c r="K21" i="38"/>
  <c r="K20" i="38"/>
  <c r="K19" i="38"/>
  <c r="K17" i="38"/>
  <c r="K15" i="38"/>
  <c r="K14" i="38"/>
  <c r="K13" i="38"/>
  <c r="K11" i="38"/>
  <c r="K9" i="38"/>
  <c r="K8" i="38"/>
  <c r="K7" i="38"/>
  <c r="K5" i="38"/>
  <c r="K24" i="37"/>
  <c r="K18" i="37"/>
  <c r="K12" i="37"/>
  <c r="K6" i="37"/>
  <c r="K25" i="37"/>
  <c r="K23" i="37"/>
  <c r="K21" i="37"/>
  <c r="K20" i="37"/>
  <c r="K19" i="37"/>
  <c r="K17" i="37"/>
  <c r="K15" i="37"/>
  <c r="K14" i="37"/>
  <c r="K13" i="37"/>
  <c r="K11" i="37"/>
  <c r="K9" i="37"/>
  <c r="K8" i="37"/>
  <c r="K7" i="37"/>
  <c r="K5" i="37"/>
  <c r="K24" i="36"/>
  <c r="K18" i="36"/>
  <c r="K12" i="36"/>
  <c r="K6" i="36"/>
  <c r="K25" i="36"/>
  <c r="K23" i="36"/>
  <c r="K21" i="36"/>
  <c r="K20" i="36"/>
  <c r="K19" i="36"/>
  <c r="K17" i="36"/>
  <c r="K15" i="36"/>
  <c r="K14" i="36"/>
  <c r="K13" i="36"/>
  <c r="K11" i="36"/>
  <c r="K9" i="36"/>
  <c r="K8" i="36"/>
  <c r="K7" i="36"/>
  <c r="K5" i="36"/>
  <c r="K24" i="35"/>
  <c r="K18" i="35"/>
  <c r="K12" i="35"/>
  <c r="K6" i="35"/>
  <c r="K25" i="35"/>
  <c r="K23" i="35"/>
  <c r="K21" i="35"/>
  <c r="K20" i="35"/>
  <c r="K19" i="35"/>
  <c r="K17" i="35"/>
  <c r="K15" i="35"/>
  <c r="K14" i="35"/>
  <c r="K13" i="35"/>
  <c r="K11" i="35"/>
  <c r="K9" i="35"/>
  <c r="K8" i="35"/>
  <c r="K7" i="35"/>
  <c r="K5" i="35"/>
  <c r="K24" i="34"/>
  <c r="K18" i="34"/>
  <c r="K12" i="34"/>
  <c r="K6" i="34"/>
  <c r="K25" i="34"/>
  <c r="K23" i="34"/>
  <c r="K21" i="34"/>
  <c r="K20" i="34"/>
  <c r="K19" i="34"/>
  <c r="K17" i="34"/>
  <c r="K15" i="34"/>
  <c r="K14" i="34"/>
  <c r="K13" i="34"/>
  <c r="K11" i="34"/>
  <c r="K9" i="34"/>
  <c r="K8" i="34"/>
  <c r="K7" i="34"/>
  <c r="K5" i="34"/>
  <c r="K24" i="33"/>
  <c r="K18" i="33"/>
  <c r="K12" i="33"/>
  <c r="K6" i="33"/>
  <c r="K25" i="33"/>
  <c r="K23" i="33"/>
  <c r="K21" i="33"/>
  <c r="K20" i="33"/>
  <c r="K19" i="33"/>
  <c r="K17" i="33"/>
  <c r="K15" i="33"/>
  <c r="K14" i="33"/>
  <c r="K13" i="33"/>
  <c r="K11" i="33"/>
  <c r="K9" i="33"/>
  <c r="K8" i="33"/>
  <c r="K7" i="33"/>
  <c r="K5" i="33"/>
  <c r="K25" i="32"/>
  <c r="K23" i="32"/>
  <c r="K21" i="32"/>
  <c r="K20" i="32"/>
  <c r="K19" i="32"/>
  <c r="K17" i="32"/>
  <c r="K15" i="32"/>
  <c r="K14" i="32"/>
  <c r="K13" i="32"/>
  <c r="K11" i="32"/>
  <c r="K9" i="32"/>
  <c r="K8" i="32"/>
  <c r="K7" i="32"/>
  <c r="K5" i="32"/>
  <c r="B5" i="29"/>
  <c r="C3" i="29"/>
  <c r="J18" i="49"/>
  <c r="J11" i="54"/>
  <c r="J13" i="55"/>
  <c r="J15" i="55"/>
  <c r="J11" i="55"/>
  <c r="N25" i="55"/>
  <c r="J25" i="55"/>
  <c r="H25" i="55"/>
  <c r="E25" i="55"/>
  <c r="N24" i="55"/>
  <c r="L24" i="55"/>
  <c r="J24" i="55"/>
  <c r="H24" i="55"/>
  <c r="E24" i="55"/>
  <c r="N23" i="55"/>
  <c r="L23" i="55"/>
  <c r="J23" i="55"/>
  <c r="H23" i="55"/>
  <c r="E23" i="55"/>
  <c r="N21" i="55"/>
  <c r="J21" i="55"/>
  <c r="H21" i="55"/>
  <c r="E21" i="55"/>
  <c r="N20" i="55"/>
  <c r="L20" i="55"/>
  <c r="J20" i="55"/>
  <c r="H20" i="55"/>
  <c r="E20" i="55"/>
  <c r="N19" i="55"/>
  <c r="J19" i="55"/>
  <c r="H19" i="55"/>
  <c r="E19" i="55"/>
  <c r="N18" i="55"/>
  <c r="L18" i="55"/>
  <c r="J18" i="55"/>
  <c r="H18" i="55"/>
  <c r="E18" i="55"/>
  <c r="N17" i="55"/>
  <c r="J17" i="55"/>
  <c r="H17" i="55"/>
  <c r="E17" i="55"/>
  <c r="N15" i="55"/>
  <c r="H15" i="55"/>
  <c r="E15" i="55"/>
  <c r="N14" i="55"/>
  <c r="J14" i="55"/>
  <c r="H14" i="55"/>
  <c r="E14" i="55"/>
  <c r="N13" i="55"/>
  <c r="L13" i="55"/>
  <c r="H13" i="55"/>
  <c r="E13" i="55"/>
  <c r="N12" i="55"/>
  <c r="L12" i="55"/>
  <c r="J12" i="55"/>
  <c r="H12" i="55"/>
  <c r="E12" i="55"/>
  <c r="N11" i="55"/>
  <c r="H11" i="55"/>
  <c r="E11" i="55"/>
  <c r="N9" i="55"/>
  <c r="L9" i="55"/>
  <c r="J9" i="55"/>
  <c r="H9" i="55"/>
  <c r="E9" i="55"/>
  <c r="N8" i="55"/>
  <c r="L8" i="55"/>
  <c r="J8" i="55"/>
  <c r="H8" i="55"/>
  <c r="E8" i="55"/>
  <c r="N7" i="55"/>
  <c r="J7" i="55"/>
  <c r="H7" i="55"/>
  <c r="E7" i="55"/>
  <c r="N6" i="55"/>
  <c r="L6" i="55"/>
  <c r="J6" i="55"/>
  <c r="H6" i="55"/>
  <c r="E6" i="55"/>
  <c r="N5" i="55"/>
  <c r="L5" i="55"/>
  <c r="J5" i="55"/>
  <c r="H5" i="55"/>
  <c r="E5" i="55"/>
  <c r="C2" i="55"/>
  <c r="N25" i="54"/>
  <c r="L25" i="54"/>
  <c r="J25" i="54"/>
  <c r="H25" i="54"/>
  <c r="E25" i="54"/>
  <c r="N24" i="54"/>
  <c r="J24" i="54"/>
  <c r="H24" i="54"/>
  <c r="E24" i="54"/>
  <c r="N23" i="54"/>
  <c r="L23" i="54"/>
  <c r="J23" i="54"/>
  <c r="H23" i="54"/>
  <c r="E23" i="54"/>
  <c r="N21" i="54"/>
  <c r="L21" i="54"/>
  <c r="J21" i="54"/>
  <c r="H21" i="54"/>
  <c r="E21" i="54"/>
  <c r="N20" i="54"/>
  <c r="L20" i="54"/>
  <c r="J20" i="54"/>
  <c r="H20" i="54"/>
  <c r="E20" i="54"/>
  <c r="N19" i="54"/>
  <c r="L19" i="54"/>
  <c r="J19" i="54"/>
  <c r="H19" i="54"/>
  <c r="E19" i="54"/>
  <c r="N18" i="54"/>
  <c r="J18" i="54"/>
  <c r="H18" i="54"/>
  <c r="E18" i="54"/>
  <c r="N17" i="54"/>
  <c r="J17" i="54"/>
  <c r="H17" i="54"/>
  <c r="E17" i="54"/>
  <c r="N15" i="54"/>
  <c r="J15" i="54"/>
  <c r="H15" i="54"/>
  <c r="E15" i="54"/>
  <c r="N14" i="54"/>
  <c r="J14" i="54"/>
  <c r="H14" i="54"/>
  <c r="E14" i="54"/>
  <c r="N13" i="54"/>
  <c r="J13" i="54"/>
  <c r="H13" i="54"/>
  <c r="E13" i="54"/>
  <c r="N12" i="54"/>
  <c r="J12" i="54"/>
  <c r="H12" i="54"/>
  <c r="E12" i="54"/>
  <c r="N11" i="54"/>
  <c r="H11" i="54"/>
  <c r="E11" i="54"/>
  <c r="N9" i="54"/>
  <c r="J9" i="54"/>
  <c r="H9" i="54"/>
  <c r="E9" i="54"/>
  <c r="N8" i="54"/>
  <c r="J8" i="54"/>
  <c r="H8" i="54"/>
  <c r="E8" i="54"/>
  <c r="N7" i="54"/>
  <c r="L7" i="54"/>
  <c r="J7" i="54"/>
  <c r="H7" i="54"/>
  <c r="E7" i="54"/>
  <c r="N6" i="54"/>
  <c r="L6" i="54"/>
  <c r="J6" i="54"/>
  <c r="H6" i="54"/>
  <c r="E6" i="54"/>
  <c r="N5" i="54"/>
  <c r="J5" i="54"/>
  <c r="H5" i="54"/>
  <c r="E5" i="54"/>
  <c r="C2" i="54"/>
  <c r="N25" i="53"/>
  <c r="J25" i="53"/>
  <c r="H25" i="53"/>
  <c r="E25" i="53"/>
  <c r="N24" i="53"/>
  <c r="L24" i="53"/>
  <c r="J24" i="53"/>
  <c r="H24" i="53"/>
  <c r="E24" i="53"/>
  <c r="N23" i="53"/>
  <c r="L23" i="53"/>
  <c r="J23" i="53"/>
  <c r="H23" i="53"/>
  <c r="E23" i="53"/>
  <c r="N21" i="53"/>
  <c r="L21" i="53"/>
  <c r="J21" i="53"/>
  <c r="H21" i="53"/>
  <c r="E21" i="53"/>
  <c r="N20" i="53"/>
  <c r="L20" i="53"/>
  <c r="J20" i="53"/>
  <c r="H20" i="53"/>
  <c r="E20" i="53"/>
  <c r="N19" i="53"/>
  <c r="J19" i="53"/>
  <c r="H19" i="53"/>
  <c r="E19" i="53"/>
  <c r="N18" i="53"/>
  <c r="L18" i="53"/>
  <c r="J18" i="53"/>
  <c r="H18" i="53"/>
  <c r="E18" i="53"/>
  <c r="N17" i="53"/>
  <c r="J17" i="53"/>
  <c r="H17" i="53"/>
  <c r="E17" i="53"/>
  <c r="N15" i="53"/>
  <c r="J15" i="53"/>
  <c r="H15" i="53"/>
  <c r="E15" i="53"/>
  <c r="N14" i="53"/>
  <c r="L14" i="53"/>
  <c r="J14" i="53"/>
  <c r="H14" i="53"/>
  <c r="E14" i="53"/>
  <c r="N13" i="53"/>
  <c r="L13" i="53"/>
  <c r="J13" i="53"/>
  <c r="H13" i="53"/>
  <c r="E13" i="53"/>
  <c r="N12" i="53"/>
  <c r="L12" i="53"/>
  <c r="J12" i="53"/>
  <c r="H12" i="53"/>
  <c r="E12" i="53"/>
  <c r="N11" i="53"/>
  <c r="L11" i="53"/>
  <c r="J11" i="53"/>
  <c r="H11" i="53"/>
  <c r="E11" i="53"/>
  <c r="N9" i="53"/>
  <c r="L9" i="53"/>
  <c r="J9" i="53"/>
  <c r="H9" i="53"/>
  <c r="E9" i="53"/>
  <c r="N8" i="53"/>
  <c r="L8" i="53"/>
  <c r="J8" i="53"/>
  <c r="H8" i="53"/>
  <c r="E8" i="53"/>
  <c r="N7" i="53"/>
  <c r="J7" i="53"/>
  <c r="H7" i="53"/>
  <c r="E7" i="53"/>
  <c r="N6" i="53"/>
  <c r="L6" i="53"/>
  <c r="J6" i="53"/>
  <c r="H6" i="53"/>
  <c r="E6" i="53"/>
  <c r="N5" i="53"/>
  <c r="L5" i="53"/>
  <c r="J5" i="53"/>
  <c r="H5" i="53"/>
  <c r="E5" i="53"/>
  <c r="C2" i="53"/>
  <c r="N25" i="52"/>
  <c r="L25" i="52"/>
  <c r="J25" i="52"/>
  <c r="H25" i="52"/>
  <c r="E25" i="52"/>
  <c r="N24" i="52"/>
  <c r="L24" i="52"/>
  <c r="J24" i="52"/>
  <c r="H24" i="52"/>
  <c r="E24" i="52"/>
  <c r="N23" i="52"/>
  <c r="L23" i="52"/>
  <c r="J23" i="52"/>
  <c r="H23" i="52"/>
  <c r="E23" i="52"/>
  <c r="N21" i="52"/>
  <c r="L21" i="52"/>
  <c r="J21" i="52"/>
  <c r="H21" i="52"/>
  <c r="E21" i="52"/>
  <c r="N20" i="52"/>
  <c r="J20" i="52"/>
  <c r="H20" i="52"/>
  <c r="E20" i="52"/>
  <c r="N19" i="52"/>
  <c r="L19" i="52"/>
  <c r="J19" i="52"/>
  <c r="H19" i="52"/>
  <c r="E19" i="52"/>
  <c r="N18" i="52"/>
  <c r="L18" i="52"/>
  <c r="J18" i="52"/>
  <c r="H18" i="52"/>
  <c r="E18" i="52"/>
  <c r="N17" i="52"/>
  <c r="L17" i="52"/>
  <c r="J17" i="52"/>
  <c r="H17" i="52"/>
  <c r="E17" i="52"/>
  <c r="N15" i="52"/>
  <c r="L15" i="52"/>
  <c r="J15" i="52"/>
  <c r="H15" i="52"/>
  <c r="E15" i="52"/>
  <c r="N14" i="52"/>
  <c r="J14" i="52"/>
  <c r="H14" i="52"/>
  <c r="E14" i="52"/>
  <c r="N13" i="52"/>
  <c r="L13" i="52"/>
  <c r="J13" i="52"/>
  <c r="H13" i="52"/>
  <c r="E13" i="52"/>
  <c r="N12" i="52"/>
  <c r="J12" i="52"/>
  <c r="H12" i="52"/>
  <c r="E12" i="52"/>
  <c r="N11" i="52"/>
  <c r="L11" i="52"/>
  <c r="J11" i="52"/>
  <c r="H11" i="52"/>
  <c r="E11" i="52"/>
  <c r="N9" i="52"/>
  <c r="J9" i="52"/>
  <c r="H9" i="52"/>
  <c r="E9" i="52"/>
  <c r="N8" i="52"/>
  <c r="J8" i="52"/>
  <c r="H8" i="52"/>
  <c r="E8" i="52"/>
  <c r="N7" i="52"/>
  <c r="J7" i="52"/>
  <c r="H7" i="52"/>
  <c r="E7" i="52"/>
  <c r="N6" i="52"/>
  <c r="J6" i="52"/>
  <c r="H6" i="52"/>
  <c r="E6" i="52"/>
  <c r="N5" i="52"/>
  <c r="L5" i="52"/>
  <c r="J5" i="52"/>
  <c r="H5" i="52"/>
  <c r="E5" i="52"/>
  <c r="C2" i="52"/>
  <c r="N25" i="51"/>
  <c r="L25" i="51"/>
  <c r="J25" i="51"/>
  <c r="H25" i="51"/>
  <c r="E25" i="51"/>
  <c r="N24" i="51"/>
  <c r="J24" i="51"/>
  <c r="H24" i="51"/>
  <c r="E24" i="51"/>
  <c r="N23" i="51"/>
  <c r="L23" i="51"/>
  <c r="J23" i="51"/>
  <c r="H23" i="51"/>
  <c r="E23" i="51"/>
  <c r="N21" i="51"/>
  <c r="J21" i="51"/>
  <c r="H21" i="51"/>
  <c r="E21" i="51"/>
  <c r="N20" i="51"/>
  <c r="L20" i="51"/>
  <c r="J20" i="51"/>
  <c r="H20" i="51"/>
  <c r="E20" i="51"/>
  <c r="N19" i="51"/>
  <c r="J19" i="51"/>
  <c r="H19" i="51"/>
  <c r="E19" i="51"/>
  <c r="N18" i="51"/>
  <c r="L18" i="51"/>
  <c r="J18" i="51"/>
  <c r="H18" i="51"/>
  <c r="E18" i="51"/>
  <c r="N17" i="51"/>
  <c r="L17" i="51"/>
  <c r="J17" i="51"/>
  <c r="H17" i="51"/>
  <c r="E17" i="51"/>
  <c r="N15" i="51"/>
  <c r="J15" i="51"/>
  <c r="H15" i="51"/>
  <c r="E15" i="51"/>
  <c r="N14" i="51"/>
  <c r="J14" i="51"/>
  <c r="H14" i="51"/>
  <c r="E14" i="51"/>
  <c r="N13" i="51"/>
  <c r="L13" i="51"/>
  <c r="J13" i="51"/>
  <c r="H13" i="51"/>
  <c r="E13" i="51"/>
  <c r="N12" i="51"/>
  <c r="L12" i="51"/>
  <c r="J12" i="51"/>
  <c r="H12" i="51"/>
  <c r="E12" i="51"/>
  <c r="N11" i="51"/>
  <c r="L11" i="51"/>
  <c r="J11" i="51"/>
  <c r="H11" i="51"/>
  <c r="E11" i="51"/>
  <c r="N9" i="51"/>
  <c r="J9" i="51"/>
  <c r="H9" i="51"/>
  <c r="E9" i="51"/>
  <c r="N8" i="51"/>
  <c r="J8" i="51"/>
  <c r="H8" i="51"/>
  <c r="E8" i="51"/>
  <c r="N7" i="51"/>
  <c r="L7" i="51"/>
  <c r="J7" i="51"/>
  <c r="H7" i="51"/>
  <c r="E7" i="51"/>
  <c r="N6" i="51"/>
  <c r="L6" i="51"/>
  <c r="J6" i="51"/>
  <c r="H6" i="51"/>
  <c r="E6" i="51"/>
  <c r="N5" i="51"/>
  <c r="J5" i="51"/>
  <c r="H5" i="51"/>
  <c r="E5" i="51"/>
  <c r="C2" i="51"/>
  <c r="N25" i="50"/>
  <c r="L25" i="50"/>
  <c r="J25" i="50"/>
  <c r="H25" i="50"/>
  <c r="E25" i="50"/>
  <c r="N24" i="50"/>
  <c r="L24" i="50"/>
  <c r="J24" i="50"/>
  <c r="H24" i="50"/>
  <c r="E24" i="50"/>
  <c r="N23" i="50"/>
  <c r="L23" i="50"/>
  <c r="J23" i="50"/>
  <c r="H23" i="50"/>
  <c r="E23" i="50"/>
  <c r="N21" i="50"/>
  <c r="L21" i="50"/>
  <c r="J21" i="50"/>
  <c r="H21" i="50"/>
  <c r="E21" i="50"/>
  <c r="N20" i="50"/>
  <c r="L20" i="50"/>
  <c r="J20" i="50"/>
  <c r="H20" i="50"/>
  <c r="E20" i="50"/>
  <c r="N19" i="50"/>
  <c r="J19" i="50"/>
  <c r="H19" i="50"/>
  <c r="E19" i="50"/>
  <c r="N18" i="50"/>
  <c r="L18" i="50"/>
  <c r="J18" i="50"/>
  <c r="H18" i="50"/>
  <c r="E18" i="50"/>
  <c r="N17" i="50"/>
  <c r="L17" i="50"/>
  <c r="J17" i="50"/>
  <c r="H17" i="50"/>
  <c r="E17" i="50"/>
  <c r="N15" i="50"/>
  <c r="L15" i="50"/>
  <c r="J15" i="50"/>
  <c r="H15" i="50"/>
  <c r="E15" i="50"/>
  <c r="N14" i="50"/>
  <c r="L14" i="50"/>
  <c r="J14" i="50"/>
  <c r="H14" i="50"/>
  <c r="E14" i="50"/>
  <c r="N13" i="50"/>
  <c r="L13" i="50"/>
  <c r="J13" i="50"/>
  <c r="H13" i="50"/>
  <c r="E13" i="50"/>
  <c r="N12" i="50"/>
  <c r="J12" i="50"/>
  <c r="H12" i="50"/>
  <c r="E12" i="50"/>
  <c r="N11" i="50"/>
  <c r="L11" i="50"/>
  <c r="J11" i="50"/>
  <c r="H11" i="50"/>
  <c r="E11" i="50"/>
  <c r="N9" i="50"/>
  <c r="J9" i="50"/>
  <c r="H9" i="50"/>
  <c r="E9" i="50"/>
  <c r="N8" i="50"/>
  <c r="L8" i="50"/>
  <c r="J8" i="50"/>
  <c r="H8" i="50"/>
  <c r="E8" i="50"/>
  <c r="N7" i="50"/>
  <c r="L7" i="50"/>
  <c r="J7" i="50"/>
  <c r="H7" i="50"/>
  <c r="E7" i="50"/>
  <c r="N6" i="50"/>
  <c r="L6" i="50"/>
  <c r="J6" i="50"/>
  <c r="H6" i="50"/>
  <c r="E6" i="50"/>
  <c r="N5" i="50"/>
  <c r="L5" i="50"/>
  <c r="J5" i="50"/>
  <c r="H5" i="50"/>
  <c r="E5" i="50"/>
  <c r="C2" i="50"/>
  <c r="N25" i="49"/>
  <c r="L25" i="49"/>
  <c r="J25" i="49"/>
  <c r="H25" i="49"/>
  <c r="E25" i="49"/>
  <c r="N24" i="49"/>
  <c r="J24" i="49"/>
  <c r="H24" i="49"/>
  <c r="E24" i="49"/>
  <c r="N23" i="49"/>
  <c r="L23" i="49"/>
  <c r="J23" i="49"/>
  <c r="H23" i="49"/>
  <c r="E23" i="49"/>
  <c r="N21" i="49"/>
  <c r="L21" i="49"/>
  <c r="J21" i="49"/>
  <c r="H21" i="49"/>
  <c r="E21" i="49"/>
  <c r="N20" i="49"/>
  <c r="L20" i="49"/>
  <c r="J20" i="49"/>
  <c r="H20" i="49"/>
  <c r="E20" i="49"/>
  <c r="N19" i="49"/>
  <c r="L19" i="49"/>
  <c r="J19" i="49"/>
  <c r="H19" i="49"/>
  <c r="E19" i="49"/>
  <c r="N18" i="49"/>
  <c r="L18" i="49"/>
  <c r="H18" i="49"/>
  <c r="E18" i="49"/>
  <c r="N17" i="49"/>
  <c r="L17" i="49"/>
  <c r="J17" i="49"/>
  <c r="H17" i="49"/>
  <c r="E17" i="49"/>
  <c r="N15" i="49"/>
  <c r="J15" i="49"/>
  <c r="H15" i="49"/>
  <c r="E15" i="49"/>
  <c r="N14" i="49"/>
  <c r="L14" i="49"/>
  <c r="J14" i="49"/>
  <c r="H14" i="49"/>
  <c r="E14" i="49"/>
  <c r="N13" i="49"/>
  <c r="J13" i="49"/>
  <c r="H13" i="49"/>
  <c r="E13" i="49"/>
  <c r="N12" i="49"/>
  <c r="L12" i="49"/>
  <c r="J12" i="49"/>
  <c r="H12" i="49"/>
  <c r="E12" i="49"/>
  <c r="N11" i="49"/>
  <c r="L11" i="49"/>
  <c r="J11" i="49"/>
  <c r="H11" i="49"/>
  <c r="E11" i="49"/>
  <c r="N9" i="49"/>
  <c r="L9" i="49"/>
  <c r="J9" i="49"/>
  <c r="H9" i="49"/>
  <c r="E9" i="49"/>
  <c r="N8" i="49"/>
  <c r="J8" i="49"/>
  <c r="H8" i="49"/>
  <c r="E8" i="49"/>
  <c r="N7" i="49"/>
  <c r="L7" i="49"/>
  <c r="J7" i="49"/>
  <c r="H7" i="49"/>
  <c r="E7" i="49"/>
  <c r="N6" i="49"/>
  <c r="J6" i="49"/>
  <c r="H6" i="49"/>
  <c r="E6" i="49"/>
  <c r="N5" i="49"/>
  <c r="L5" i="49"/>
  <c r="J5" i="49"/>
  <c r="H5" i="49"/>
  <c r="E5" i="49"/>
  <c r="C2" i="49"/>
  <c r="N25" i="48"/>
  <c r="L25" i="48"/>
  <c r="J25" i="48"/>
  <c r="H25" i="48"/>
  <c r="E25" i="48"/>
  <c r="N24" i="48"/>
  <c r="L24" i="48"/>
  <c r="J24" i="48"/>
  <c r="H24" i="48"/>
  <c r="E24" i="48"/>
  <c r="N23" i="48"/>
  <c r="L23" i="48"/>
  <c r="J23" i="48"/>
  <c r="H23" i="48"/>
  <c r="E23" i="48"/>
  <c r="N21" i="48"/>
  <c r="L21" i="48"/>
  <c r="J21" i="48"/>
  <c r="H21" i="48"/>
  <c r="E21" i="48"/>
  <c r="N20" i="48"/>
  <c r="L20" i="48"/>
  <c r="J20" i="48"/>
  <c r="H20" i="48"/>
  <c r="E20" i="48"/>
  <c r="N19" i="48"/>
  <c r="J19" i="48"/>
  <c r="H19" i="48"/>
  <c r="E19" i="48"/>
  <c r="N18" i="48"/>
  <c r="L18" i="48"/>
  <c r="J18" i="48"/>
  <c r="H18" i="48"/>
  <c r="E18" i="48"/>
  <c r="N17" i="48"/>
  <c r="J17" i="48"/>
  <c r="H17" i="48"/>
  <c r="E17" i="48"/>
  <c r="N15" i="48"/>
  <c r="L15" i="48"/>
  <c r="J15" i="48"/>
  <c r="H15" i="48"/>
  <c r="E15" i="48"/>
  <c r="N14" i="48"/>
  <c r="L14" i="48"/>
  <c r="J14" i="48"/>
  <c r="H14" i="48"/>
  <c r="E14" i="48"/>
  <c r="N13" i="48"/>
  <c r="L13" i="48"/>
  <c r="J13" i="48"/>
  <c r="H13" i="48"/>
  <c r="E13" i="48"/>
  <c r="N12" i="48"/>
  <c r="J12" i="48"/>
  <c r="H12" i="48"/>
  <c r="E12" i="48"/>
  <c r="N11" i="48"/>
  <c r="L11" i="48"/>
  <c r="J11" i="48"/>
  <c r="H11" i="48"/>
  <c r="E11" i="48"/>
  <c r="N9" i="48"/>
  <c r="J9" i="48"/>
  <c r="H9" i="48"/>
  <c r="E9" i="48"/>
  <c r="N8" i="48"/>
  <c r="J8" i="48"/>
  <c r="H8" i="48"/>
  <c r="E8" i="48"/>
  <c r="N7" i="48"/>
  <c r="L7" i="48"/>
  <c r="J7" i="48"/>
  <c r="H7" i="48"/>
  <c r="E7" i="48"/>
  <c r="N6" i="48"/>
  <c r="J6" i="48"/>
  <c r="H6" i="48"/>
  <c r="E6" i="48"/>
  <c r="N5" i="48"/>
  <c r="L5" i="48"/>
  <c r="J5" i="48"/>
  <c r="H5" i="48"/>
  <c r="E5" i="48"/>
  <c r="C2" i="48"/>
  <c r="N25" i="47" l="1"/>
  <c r="L25" i="47"/>
  <c r="J25" i="47"/>
  <c r="H25" i="47"/>
  <c r="E25" i="47"/>
  <c r="N24" i="47"/>
  <c r="L24" i="47"/>
  <c r="J24" i="47"/>
  <c r="H24" i="47"/>
  <c r="E24" i="47"/>
  <c r="N23" i="47"/>
  <c r="L23" i="47"/>
  <c r="J23" i="47"/>
  <c r="H23" i="47"/>
  <c r="E23" i="47"/>
  <c r="N21" i="47"/>
  <c r="L21" i="47"/>
  <c r="J21" i="47"/>
  <c r="H21" i="47"/>
  <c r="E21" i="47"/>
  <c r="N20" i="47"/>
  <c r="L20" i="47"/>
  <c r="J20" i="47"/>
  <c r="H20" i="47"/>
  <c r="E20" i="47"/>
  <c r="N19" i="47"/>
  <c r="L19" i="47"/>
  <c r="J19" i="47"/>
  <c r="H19" i="47"/>
  <c r="E19" i="47"/>
  <c r="N18" i="47"/>
  <c r="L18" i="47"/>
  <c r="J18" i="47"/>
  <c r="H18" i="47"/>
  <c r="E18" i="47"/>
  <c r="N17" i="47"/>
  <c r="L17" i="47"/>
  <c r="J17" i="47"/>
  <c r="H17" i="47"/>
  <c r="E17" i="47"/>
  <c r="N15" i="47"/>
  <c r="L15" i="47"/>
  <c r="J15" i="47"/>
  <c r="H15" i="47"/>
  <c r="E15" i="47"/>
  <c r="N14" i="47"/>
  <c r="L14" i="47"/>
  <c r="J14" i="47"/>
  <c r="H14" i="47"/>
  <c r="E14" i="47"/>
  <c r="N13" i="47"/>
  <c r="L13" i="47"/>
  <c r="J13" i="47"/>
  <c r="H13" i="47"/>
  <c r="E13" i="47"/>
  <c r="N12" i="47"/>
  <c r="L12" i="47"/>
  <c r="J12" i="47"/>
  <c r="H12" i="47"/>
  <c r="E12" i="47"/>
  <c r="N11" i="47"/>
  <c r="L11" i="47"/>
  <c r="J11" i="47"/>
  <c r="H11" i="47"/>
  <c r="E11" i="47"/>
  <c r="N9" i="47"/>
  <c r="L9" i="47"/>
  <c r="J9" i="47"/>
  <c r="H9" i="47"/>
  <c r="E9" i="47"/>
  <c r="N8" i="47"/>
  <c r="L8" i="47"/>
  <c r="J8" i="47"/>
  <c r="H8" i="47"/>
  <c r="E8" i="47"/>
  <c r="N7" i="47"/>
  <c r="L7" i="47"/>
  <c r="J7" i="47"/>
  <c r="H7" i="47"/>
  <c r="E7" i="47"/>
  <c r="N6" i="47"/>
  <c r="L6" i="47"/>
  <c r="J6" i="47"/>
  <c r="H6" i="47"/>
  <c r="E6" i="47"/>
  <c r="N5" i="47"/>
  <c r="L5" i="47"/>
  <c r="J5" i="47"/>
  <c r="H5" i="47"/>
  <c r="E5" i="47"/>
  <c r="C2" i="47"/>
  <c r="N25" i="46"/>
  <c r="L25" i="46"/>
  <c r="J25" i="46"/>
  <c r="H25" i="46"/>
  <c r="E25" i="46"/>
  <c r="N24" i="46"/>
  <c r="L24" i="46"/>
  <c r="J24" i="46"/>
  <c r="H24" i="46"/>
  <c r="E24" i="46"/>
  <c r="N23" i="46"/>
  <c r="L23" i="46"/>
  <c r="J23" i="46"/>
  <c r="H23" i="46"/>
  <c r="E23" i="46"/>
  <c r="N21" i="46"/>
  <c r="L21" i="46"/>
  <c r="J21" i="46"/>
  <c r="H21" i="46"/>
  <c r="E21" i="46"/>
  <c r="N20" i="46"/>
  <c r="L20" i="46"/>
  <c r="J20" i="46"/>
  <c r="H20" i="46"/>
  <c r="E20" i="46"/>
  <c r="N19" i="46"/>
  <c r="L19" i="46"/>
  <c r="J19" i="46"/>
  <c r="H19" i="46"/>
  <c r="E19" i="46"/>
  <c r="N18" i="46"/>
  <c r="L18" i="46"/>
  <c r="J18" i="46"/>
  <c r="H18" i="46"/>
  <c r="E18" i="46"/>
  <c r="N17" i="46"/>
  <c r="L17" i="46"/>
  <c r="J17" i="46"/>
  <c r="H17" i="46"/>
  <c r="E17" i="46"/>
  <c r="N15" i="46"/>
  <c r="L15" i="46"/>
  <c r="J15" i="46"/>
  <c r="H15" i="46"/>
  <c r="E15" i="46"/>
  <c r="N14" i="46"/>
  <c r="L14" i="46"/>
  <c r="J14" i="46"/>
  <c r="H14" i="46"/>
  <c r="E14" i="46"/>
  <c r="N13" i="46"/>
  <c r="L13" i="46"/>
  <c r="J13" i="46"/>
  <c r="H13" i="46"/>
  <c r="E13" i="46"/>
  <c r="N12" i="46"/>
  <c r="L12" i="46"/>
  <c r="J12" i="46"/>
  <c r="H12" i="46"/>
  <c r="E12" i="46"/>
  <c r="N11" i="46"/>
  <c r="L11" i="46"/>
  <c r="J11" i="46"/>
  <c r="H11" i="46"/>
  <c r="E11" i="46"/>
  <c r="N9" i="46"/>
  <c r="L9" i="46"/>
  <c r="J9" i="46"/>
  <c r="H9" i="46"/>
  <c r="E9" i="46"/>
  <c r="N8" i="46"/>
  <c r="L8" i="46"/>
  <c r="J8" i="46"/>
  <c r="H8" i="46"/>
  <c r="E8" i="46"/>
  <c r="N7" i="46"/>
  <c r="L7" i="46"/>
  <c r="J7" i="46"/>
  <c r="H7" i="46"/>
  <c r="E7" i="46"/>
  <c r="N6" i="46"/>
  <c r="L6" i="46"/>
  <c r="J6" i="46"/>
  <c r="H6" i="46"/>
  <c r="E6" i="46"/>
  <c r="N5" i="46"/>
  <c r="L5" i="46"/>
  <c r="J5" i="46"/>
  <c r="H5" i="46"/>
  <c r="E5" i="46"/>
  <c r="C2" i="46"/>
  <c r="N25" i="45"/>
  <c r="L25" i="45"/>
  <c r="J25" i="45"/>
  <c r="H25" i="45"/>
  <c r="E25" i="45"/>
  <c r="N24" i="45"/>
  <c r="L24" i="45"/>
  <c r="J24" i="45"/>
  <c r="H24" i="45"/>
  <c r="E24" i="45"/>
  <c r="N23" i="45"/>
  <c r="L23" i="45"/>
  <c r="J23" i="45"/>
  <c r="H23" i="45"/>
  <c r="E23" i="45"/>
  <c r="N21" i="45"/>
  <c r="L21" i="45"/>
  <c r="J21" i="45"/>
  <c r="H21" i="45"/>
  <c r="E21" i="45"/>
  <c r="N20" i="45"/>
  <c r="L20" i="45"/>
  <c r="J20" i="45"/>
  <c r="H20" i="45"/>
  <c r="E20" i="45"/>
  <c r="N19" i="45"/>
  <c r="L19" i="45"/>
  <c r="J19" i="45"/>
  <c r="H19" i="45"/>
  <c r="E19" i="45"/>
  <c r="N18" i="45"/>
  <c r="L18" i="45"/>
  <c r="J18" i="45"/>
  <c r="H18" i="45"/>
  <c r="E18" i="45"/>
  <c r="N17" i="45"/>
  <c r="L17" i="45"/>
  <c r="J17" i="45"/>
  <c r="H17" i="45"/>
  <c r="E17" i="45"/>
  <c r="N15" i="45"/>
  <c r="L15" i="45"/>
  <c r="J15" i="45"/>
  <c r="H15" i="45"/>
  <c r="E15" i="45"/>
  <c r="N14" i="45"/>
  <c r="L14" i="45"/>
  <c r="J14" i="45"/>
  <c r="H14" i="45"/>
  <c r="E14" i="45"/>
  <c r="N13" i="45"/>
  <c r="L13" i="45"/>
  <c r="J13" i="45"/>
  <c r="H13" i="45"/>
  <c r="E13" i="45"/>
  <c r="N12" i="45"/>
  <c r="L12" i="45"/>
  <c r="J12" i="45"/>
  <c r="H12" i="45"/>
  <c r="E12" i="45"/>
  <c r="N11" i="45"/>
  <c r="L11" i="45"/>
  <c r="J11" i="45"/>
  <c r="H11" i="45"/>
  <c r="E11" i="45"/>
  <c r="N9" i="45"/>
  <c r="L9" i="45"/>
  <c r="J9" i="45"/>
  <c r="H9" i="45"/>
  <c r="E9" i="45"/>
  <c r="N8" i="45"/>
  <c r="L8" i="45"/>
  <c r="J8" i="45"/>
  <c r="H8" i="45"/>
  <c r="E8" i="45"/>
  <c r="N7" i="45"/>
  <c r="L7" i="45"/>
  <c r="J7" i="45"/>
  <c r="H7" i="45"/>
  <c r="E7" i="45"/>
  <c r="N6" i="45"/>
  <c r="L6" i="45"/>
  <c r="J6" i="45"/>
  <c r="H6" i="45"/>
  <c r="E6" i="45"/>
  <c r="N5" i="45"/>
  <c r="L5" i="45"/>
  <c r="J5" i="45"/>
  <c r="H5" i="45"/>
  <c r="E5" i="45"/>
  <c r="C2" i="45"/>
  <c r="N25" i="44"/>
  <c r="L25" i="44"/>
  <c r="J25" i="44"/>
  <c r="H25" i="44"/>
  <c r="E25" i="44"/>
  <c r="N24" i="44"/>
  <c r="L24" i="44"/>
  <c r="J24" i="44"/>
  <c r="H24" i="44"/>
  <c r="E24" i="44"/>
  <c r="N23" i="44"/>
  <c r="L23" i="44"/>
  <c r="J23" i="44"/>
  <c r="H23" i="44"/>
  <c r="E23" i="44"/>
  <c r="N21" i="44"/>
  <c r="L21" i="44"/>
  <c r="J21" i="44"/>
  <c r="H21" i="44"/>
  <c r="E21" i="44"/>
  <c r="N20" i="44"/>
  <c r="L20" i="44"/>
  <c r="J20" i="44"/>
  <c r="H20" i="44"/>
  <c r="E20" i="44"/>
  <c r="N19" i="44"/>
  <c r="L19" i="44"/>
  <c r="J19" i="44"/>
  <c r="H19" i="44"/>
  <c r="E19" i="44"/>
  <c r="N18" i="44"/>
  <c r="L18" i="44"/>
  <c r="J18" i="44"/>
  <c r="H18" i="44"/>
  <c r="E18" i="44"/>
  <c r="N17" i="44"/>
  <c r="L17" i="44"/>
  <c r="J17" i="44"/>
  <c r="H17" i="44"/>
  <c r="E17" i="44"/>
  <c r="N15" i="44"/>
  <c r="L15" i="44"/>
  <c r="J15" i="44"/>
  <c r="H15" i="44"/>
  <c r="E15" i="44"/>
  <c r="N14" i="44"/>
  <c r="L14" i="44"/>
  <c r="J14" i="44"/>
  <c r="H14" i="44"/>
  <c r="E14" i="44"/>
  <c r="N13" i="44"/>
  <c r="L13" i="44"/>
  <c r="J13" i="44"/>
  <c r="H13" i="44"/>
  <c r="E13" i="44"/>
  <c r="N12" i="44"/>
  <c r="L12" i="44"/>
  <c r="J12" i="44"/>
  <c r="H12" i="44"/>
  <c r="E12" i="44"/>
  <c r="N11" i="44"/>
  <c r="L11" i="44"/>
  <c r="J11" i="44"/>
  <c r="H11" i="44"/>
  <c r="E11" i="44"/>
  <c r="N9" i="44"/>
  <c r="L9" i="44"/>
  <c r="J9" i="44"/>
  <c r="H9" i="44"/>
  <c r="E9" i="44"/>
  <c r="N8" i="44"/>
  <c r="L8" i="44"/>
  <c r="J8" i="44"/>
  <c r="H8" i="44"/>
  <c r="E8" i="44"/>
  <c r="N7" i="44"/>
  <c r="L7" i="44"/>
  <c r="J7" i="44"/>
  <c r="H7" i="44"/>
  <c r="E7" i="44"/>
  <c r="N6" i="44"/>
  <c r="L6" i="44"/>
  <c r="J6" i="44"/>
  <c r="H6" i="44"/>
  <c r="E6" i="44"/>
  <c r="N5" i="44"/>
  <c r="L5" i="44"/>
  <c r="J5" i="44"/>
  <c r="H5" i="44"/>
  <c r="E5" i="44"/>
  <c r="C2" i="44"/>
  <c r="N25" i="43"/>
  <c r="L25" i="43"/>
  <c r="J25" i="43"/>
  <c r="H25" i="43"/>
  <c r="E25" i="43"/>
  <c r="N24" i="43"/>
  <c r="L24" i="43"/>
  <c r="J24" i="43"/>
  <c r="H24" i="43"/>
  <c r="E24" i="43"/>
  <c r="N23" i="43"/>
  <c r="L23" i="43"/>
  <c r="J23" i="43"/>
  <c r="H23" i="43"/>
  <c r="E23" i="43"/>
  <c r="N21" i="43"/>
  <c r="L21" i="43"/>
  <c r="J21" i="43"/>
  <c r="H21" i="43"/>
  <c r="E21" i="43"/>
  <c r="N20" i="43"/>
  <c r="L20" i="43"/>
  <c r="J20" i="43"/>
  <c r="H20" i="43"/>
  <c r="E20" i="43"/>
  <c r="N19" i="43"/>
  <c r="L19" i="43"/>
  <c r="J19" i="43"/>
  <c r="H19" i="43"/>
  <c r="E19" i="43"/>
  <c r="N18" i="43"/>
  <c r="L18" i="43"/>
  <c r="J18" i="43"/>
  <c r="H18" i="43"/>
  <c r="E18" i="43"/>
  <c r="N17" i="43"/>
  <c r="L17" i="43"/>
  <c r="J17" i="43"/>
  <c r="H17" i="43"/>
  <c r="E17" i="43"/>
  <c r="N15" i="43"/>
  <c r="L15" i="43"/>
  <c r="J15" i="43"/>
  <c r="H15" i="43"/>
  <c r="E15" i="43"/>
  <c r="N14" i="43"/>
  <c r="L14" i="43"/>
  <c r="J14" i="43"/>
  <c r="H14" i="43"/>
  <c r="E14" i="43"/>
  <c r="N13" i="43"/>
  <c r="L13" i="43"/>
  <c r="J13" i="43"/>
  <c r="H13" i="43"/>
  <c r="E13" i="43"/>
  <c r="N12" i="43"/>
  <c r="L12" i="43"/>
  <c r="J12" i="43"/>
  <c r="H12" i="43"/>
  <c r="E12" i="43"/>
  <c r="N11" i="43"/>
  <c r="L11" i="43"/>
  <c r="J11" i="43"/>
  <c r="H11" i="43"/>
  <c r="E11" i="43"/>
  <c r="N9" i="43"/>
  <c r="L9" i="43"/>
  <c r="J9" i="43"/>
  <c r="H9" i="43"/>
  <c r="E9" i="43"/>
  <c r="N8" i="43"/>
  <c r="L8" i="43"/>
  <c r="J8" i="43"/>
  <c r="H8" i="43"/>
  <c r="E8" i="43"/>
  <c r="N7" i="43"/>
  <c r="L7" i="43"/>
  <c r="J7" i="43"/>
  <c r="H7" i="43"/>
  <c r="E7" i="43"/>
  <c r="N6" i="43"/>
  <c r="L6" i="43"/>
  <c r="J6" i="43"/>
  <c r="H6" i="43"/>
  <c r="E6" i="43"/>
  <c r="N5" i="43"/>
  <c r="L5" i="43"/>
  <c r="J5" i="43"/>
  <c r="H5" i="43"/>
  <c r="E5" i="43"/>
  <c r="C2" i="43"/>
  <c r="N25" i="42"/>
  <c r="L25" i="42"/>
  <c r="J25" i="42"/>
  <c r="H25" i="42"/>
  <c r="E25" i="42"/>
  <c r="N24" i="42"/>
  <c r="L24" i="42"/>
  <c r="J24" i="42"/>
  <c r="H24" i="42"/>
  <c r="E24" i="42"/>
  <c r="N23" i="42"/>
  <c r="L23" i="42"/>
  <c r="J23" i="42"/>
  <c r="H23" i="42"/>
  <c r="E23" i="42"/>
  <c r="N21" i="42"/>
  <c r="L21" i="42"/>
  <c r="J21" i="42"/>
  <c r="H21" i="42"/>
  <c r="E21" i="42"/>
  <c r="N20" i="42"/>
  <c r="L20" i="42"/>
  <c r="J20" i="42"/>
  <c r="H20" i="42"/>
  <c r="E20" i="42"/>
  <c r="N19" i="42"/>
  <c r="L19" i="42"/>
  <c r="J19" i="42"/>
  <c r="H19" i="42"/>
  <c r="E19" i="42"/>
  <c r="N18" i="42"/>
  <c r="L18" i="42"/>
  <c r="J18" i="42"/>
  <c r="H18" i="42"/>
  <c r="E18" i="42"/>
  <c r="N17" i="42"/>
  <c r="L17" i="42"/>
  <c r="J17" i="42"/>
  <c r="H17" i="42"/>
  <c r="E17" i="42"/>
  <c r="N15" i="42"/>
  <c r="L15" i="42"/>
  <c r="J15" i="42"/>
  <c r="H15" i="42"/>
  <c r="E15" i="42"/>
  <c r="N14" i="42"/>
  <c r="L14" i="42"/>
  <c r="J14" i="42"/>
  <c r="H14" i="42"/>
  <c r="E14" i="42"/>
  <c r="N13" i="42"/>
  <c r="L13" i="42"/>
  <c r="J13" i="42"/>
  <c r="H13" i="42"/>
  <c r="E13" i="42"/>
  <c r="N12" i="42"/>
  <c r="L12" i="42"/>
  <c r="J12" i="42"/>
  <c r="H12" i="42"/>
  <c r="E12" i="42"/>
  <c r="N11" i="42"/>
  <c r="L11" i="42"/>
  <c r="J11" i="42"/>
  <c r="H11" i="42"/>
  <c r="E11" i="42"/>
  <c r="N9" i="42"/>
  <c r="L9" i="42"/>
  <c r="J9" i="42"/>
  <c r="H9" i="42"/>
  <c r="E9" i="42"/>
  <c r="N8" i="42"/>
  <c r="L8" i="42"/>
  <c r="J8" i="42"/>
  <c r="H8" i="42"/>
  <c r="E8" i="42"/>
  <c r="N7" i="42"/>
  <c r="L7" i="42"/>
  <c r="J7" i="42"/>
  <c r="H7" i="42"/>
  <c r="E7" i="42"/>
  <c r="N6" i="42"/>
  <c r="L6" i="42"/>
  <c r="J6" i="42"/>
  <c r="H6" i="42"/>
  <c r="E6" i="42"/>
  <c r="N5" i="42"/>
  <c r="L5" i="42"/>
  <c r="J5" i="42"/>
  <c r="H5" i="42"/>
  <c r="E5" i="42"/>
  <c r="C2" i="42"/>
  <c r="N25" i="41"/>
  <c r="L25" i="41"/>
  <c r="J25" i="41"/>
  <c r="H25" i="41"/>
  <c r="E25" i="41"/>
  <c r="N24" i="41"/>
  <c r="L24" i="41"/>
  <c r="J24" i="41"/>
  <c r="H24" i="41"/>
  <c r="E24" i="41"/>
  <c r="N23" i="41"/>
  <c r="L23" i="41"/>
  <c r="J23" i="41"/>
  <c r="H23" i="41"/>
  <c r="E23" i="41"/>
  <c r="N21" i="41"/>
  <c r="L21" i="41"/>
  <c r="J21" i="41"/>
  <c r="H21" i="41"/>
  <c r="E21" i="41"/>
  <c r="N20" i="41"/>
  <c r="L20" i="41"/>
  <c r="J20" i="41"/>
  <c r="H20" i="41"/>
  <c r="E20" i="41"/>
  <c r="N19" i="41"/>
  <c r="L19" i="41"/>
  <c r="J19" i="41"/>
  <c r="H19" i="41"/>
  <c r="E19" i="41"/>
  <c r="N18" i="41"/>
  <c r="L18" i="41"/>
  <c r="J18" i="41"/>
  <c r="H18" i="41"/>
  <c r="E18" i="41"/>
  <c r="N17" i="41"/>
  <c r="L17" i="41"/>
  <c r="J17" i="41"/>
  <c r="H17" i="41"/>
  <c r="E17" i="41"/>
  <c r="N15" i="41"/>
  <c r="L15" i="41"/>
  <c r="J15" i="41"/>
  <c r="H15" i="41"/>
  <c r="E15" i="41"/>
  <c r="N14" i="41"/>
  <c r="L14" i="41"/>
  <c r="J14" i="41"/>
  <c r="H14" i="41"/>
  <c r="E14" i="41"/>
  <c r="N13" i="41"/>
  <c r="L13" i="41"/>
  <c r="J13" i="41"/>
  <c r="H13" i="41"/>
  <c r="E13" i="41"/>
  <c r="N12" i="41"/>
  <c r="L12" i="41"/>
  <c r="J12" i="41"/>
  <c r="H12" i="41"/>
  <c r="E12" i="41"/>
  <c r="N11" i="41"/>
  <c r="L11" i="41"/>
  <c r="J11" i="41"/>
  <c r="H11" i="41"/>
  <c r="E11" i="41"/>
  <c r="N9" i="41"/>
  <c r="L9" i="41"/>
  <c r="J9" i="41"/>
  <c r="H9" i="41"/>
  <c r="E9" i="41"/>
  <c r="N8" i="41"/>
  <c r="L8" i="41"/>
  <c r="J8" i="41"/>
  <c r="H8" i="41"/>
  <c r="E8" i="41"/>
  <c r="N7" i="41"/>
  <c r="L7" i="41"/>
  <c r="J7" i="41"/>
  <c r="H7" i="41"/>
  <c r="E7" i="41"/>
  <c r="N6" i="41"/>
  <c r="L6" i="41"/>
  <c r="J6" i="41"/>
  <c r="H6" i="41"/>
  <c r="E6" i="41"/>
  <c r="N5" i="41"/>
  <c r="L5" i="41"/>
  <c r="J5" i="41"/>
  <c r="H5" i="41"/>
  <c r="E5" i="41"/>
  <c r="C2" i="41"/>
  <c r="N25" i="40"/>
  <c r="L25" i="40"/>
  <c r="J25" i="40"/>
  <c r="H25" i="40"/>
  <c r="E25" i="40"/>
  <c r="N24" i="40"/>
  <c r="L24" i="40"/>
  <c r="J24" i="40"/>
  <c r="H24" i="40"/>
  <c r="E24" i="40"/>
  <c r="N23" i="40"/>
  <c r="L23" i="40"/>
  <c r="J23" i="40"/>
  <c r="H23" i="40"/>
  <c r="E23" i="40"/>
  <c r="N21" i="40"/>
  <c r="L21" i="40"/>
  <c r="J21" i="40"/>
  <c r="H21" i="40"/>
  <c r="E21" i="40"/>
  <c r="N20" i="40"/>
  <c r="L20" i="40"/>
  <c r="J20" i="40"/>
  <c r="H20" i="40"/>
  <c r="E20" i="40"/>
  <c r="N19" i="40"/>
  <c r="L19" i="40"/>
  <c r="J19" i="40"/>
  <c r="H19" i="40"/>
  <c r="E19" i="40"/>
  <c r="N18" i="40"/>
  <c r="L18" i="40"/>
  <c r="J18" i="40"/>
  <c r="H18" i="40"/>
  <c r="E18" i="40"/>
  <c r="N17" i="40"/>
  <c r="L17" i="40"/>
  <c r="J17" i="40"/>
  <c r="H17" i="40"/>
  <c r="E17" i="40"/>
  <c r="N15" i="40"/>
  <c r="L15" i="40"/>
  <c r="J15" i="40"/>
  <c r="H15" i="40"/>
  <c r="E15" i="40"/>
  <c r="N14" i="40"/>
  <c r="L14" i="40"/>
  <c r="J14" i="40"/>
  <c r="H14" i="40"/>
  <c r="E14" i="40"/>
  <c r="N13" i="40"/>
  <c r="L13" i="40"/>
  <c r="J13" i="40"/>
  <c r="H13" i="40"/>
  <c r="E13" i="40"/>
  <c r="N12" i="40"/>
  <c r="L12" i="40"/>
  <c r="J12" i="40"/>
  <c r="H12" i="40"/>
  <c r="E12" i="40"/>
  <c r="N11" i="40"/>
  <c r="L11" i="40"/>
  <c r="J11" i="40"/>
  <c r="H11" i="40"/>
  <c r="E11" i="40"/>
  <c r="N9" i="40"/>
  <c r="L9" i="40"/>
  <c r="J9" i="40"/>
  <c r="H9" i="40"/>
  <c r="E9" i="40"/>
  <c r="N8" i="40"/>
  <c r="L8" i="40"/>
  <c r="J8" i="40"/>
  <c r="H8" i="40"/>
  <c r="E8" i="40"/>
  <c r="N7" i="40"/>
  <c r="L7" i="40"/>
  <c r="J7" i="40"/>
  <c r="H7" i="40"/>
  <c r="E7" i="40"/>
  <c r="N6" i="40"/>
  <c r="L6" i="40"/>
  <c r="J6" i="40"/>
  <c r="H6" i="40"/>
  <c r="E6" i="40"/>
  <c r="N5" i="40"/>
  <c r="L5" i="40"/>
  <c r="J5" i="40"/>
  <c r="H5" i="40"/>
  <c r="E5" i="40"/>
  <c r="C2" i="40"/>
  <c r="N25" i="39"/>
  <c r="L25" i="39"/>
  <c r="J25" i="39"/>
  <c r="H25" i="39"/>
  <c r="E25" i="39"/>
  <c r="N24" i="39"/>
  <c r="L24" i="39"/>
  <c r="J24" i="39"/>
  <c r="H24" i="39"/>
  <c r="E24" i="39"/>
  <c r="N23" i="39"/>
  <c r="L23" i="39"/>
  <c r="J23" i="39"/>
  <c r="H23" i="39"/>
  <c r="E23" i="39"/>
  <c r="N21" i="39"/>
  <c r="L21" i="39"/>
  <c r="J21" i="39"/>
  <c r="H21" i="39"/>
  <c r="E21" i="39"/>
  <c r="N20" i="39"/>
  <c r="L20" i="39"/>
  <c r="J20" i="39"/>
  <c r="H20" i="39"/>
  <c r="E20" i="39"/>
  <c r="N19" i="39"/>
  <c r="L19" i="39"/>
  <c r="J19" i="39"/>
  <c r="H19" i="39"/>
  <c r="E19" i="39"/>
  <c r="N18" i="39"/>
  <c r="L18" i="39"/>
  <c r="J18" i="39"/>
  <c r="H18" i="39"/>
  <c r="E18" i="39"/>
  <c r="N17" i="39"/>
  <c r="L17" i="39"/>
  <c r="J17" i="39"/>
  <c r="H17" i="39"/>
  <c r="E17" i="39"/>
  <c r="N15" i="39"/>
  <c r="L15" i="39"/>
  <c r="J15" i="39"/>
  <c r="H15" i="39"/>
  <c r="E15" i="39"/>
  <c r="N14" i="39"/>
  <c r="L14" i="39"/>
  <c r="J14" i="39"/>
  <c r="H14" i="39"/>
  <c r="E14" i="39"/>
  <c r="N13" i="39"/>
  <c r="L13" i="39"/>
  <c r="J13" i="39"/>
  <c r="H13" i="39"/>
  <c r="E13" i="39"/>
  <c r="N12" i="39"/>
  <c r="L12" i="39"/>
  <c r="J12" i="39"/>
  <c r="H12" i="39"/>
  <c r="E12" i="39"/>
  <c r="N11" i="39"/>
  <c r="L11" i="39"/>
  <c r="J11" i="39"/>
  <c r="H11" i="39"/>
  <c r="E11" i="39"/>
  <c r="N9" i="39"/>
  <c r="L9" i="39"/>
  <c r="J9" i="39"/>
  <c r="H9" i="39"/>
  <c r="E9" i="39"/>
  <c r="N8" i="39"/>
  <c r="L8" i="39"/>
  <c r="J8" i="39"/>
  <c r="H8" i="39"/>
  <c r="E8" i="39"/>
  <c r="N7" i="39"/>
  <c r="L7" i="39"/>
  <c r="J7" i="39"/>
  <c r="H7" i="39"/>
  <c r="E7" i="39"/>
  <c r="N6" i="39"/>
  <c r="L6" i="39"/>
  <c r="J6" i="39"/>
  <c r="H6" i="39"/>
  <c r="E6" i="39"/>
  <c r="N5" i="39"/>
  <c r="L5" i="39"/>
  <c r="J5" i="39"/>
  <c r="H5" i="39"/>
  <c r="E5" i="39"/>
  <c r="C2" i="39"/>
  <c r="N25" i="38"/>
  <c r="L25" i="38"/>
  <c r="J25" i="38"/>
  <c r="H25" i="38"/>
  <c r="E25" i="38"/>
  <c r="N24" i="38"/>
  <c r="L24" i="38"/>
  <c r="J24" i="38"/>
  <c r="H24" i="38"/>
  <c r="E24" i="38"/>
  <c r="N23" i="38"/>
  <c r="L23" i="38"/>
  <c r="J23" i="38"/>
  <c r="H23" i="38"/>
  <c r="E23" i="38"/>
  <c r="N21" i="38"/>
  <c r="L21" i="38"/>
  <c r="J21" i="38"/>
  <c r="H21" i="38"/>
  <c r="E21" i="38"/>
  <c r="N20" i="38"/>
  <c r="L20" i="38"/>
  <c r="J20" i="38"/>
  <c r="H20" i="38"/>
  <c r="E20" i="38"/>
  <c r="N19" i="38"/>
  <c r="L19" i="38"/>
  <c r="J19" i="38"/>
  <c r="H19" i="38"/>
  <c r="E19" i="38"/>
  <c r="N18" i="38"/>
  <c r="L18" i="38"/>
  <c r="J18" i="38"/>
  <c r="H18" i="38"/>
  <c r="E18" i="38"/>
  <c r="N17" i="38"/>
  <c r="L17" i="38"/>
  <c r="J17" i="38"/>
  <c r="H17" i="38"/>
  <c r="E17" i="38"/>
  <c r="N15" i="38"/>
  <c r="L15" i="38"/>
  <c r="J15" i="38"/>
  <c r="H15" i="38"/>
  <c r="E15" i="38"/>
  <c r="N14" i="38"/>
  <c r="L14" i="38"/>
  <c r="J14" i="38"/>
  <c r="H14" i="38"/>
  <c r="E14" i="38"/>
  <c r="N13" i="38"/>
  <c r="L13" i="38"/>
  <c r="J13" i="38"/>
  <c r="H13" i="38"/>
  <c r="E13" i="38"/>
  <c r="N12" i="38"/>
  <c r="L12" i="38"/>
  <c r="J12" i="38"/>
  <c r="H12" i="38"/>
  <c r="E12" i="38"/>
  <c r="N11" i="38"/>
  <c r="L11" i="38"/>
  <c r="J11" i="38"/>
  <c r="H11" i="38"/>
  <c r="E11" i="38"/>
  <c r="N9" i="38"/>
  <c r="L9" i="38"/>
  <c r="J9" i="38"/>
  <c r="H9" i="38"/>
  <c r="E9" i="38"/>
  <c r="N8" i="38"/>
  <c r="L8" i="38"/>
  <c r="J8" i="38"/>
  <c r="H8" i="38"/>
  <c r="E8" i="38"/>
  <c r="N7" i="38"/>
  <c r="L7" i="38"/>
  <c r="J7" i="38"/>
  <c r="H7" i="38"/>
  <c r="E7" i="38"/>
  <c r="N6" i="38"/>
  <c r="L6" i="38"/>
  <c r="J6" i="38"/>
  <c r="H6" i="38"/>
  <c r="E6" i="38"/>
  <c r="N5" i="38"/>
  <c r="L5" i="38"/>
  <c r="J5" i="38"/>
  <c r="H5" i="38"/>
  <c r="E5" i="38"/>
  <c r="C2" i="38"/>
  <c r="N25" i="37"/>
  <c r="L25" i="37"/>
  <c r="J25" i="37"/>
  <c r="H25" i="37"/>
  <c r="E25" i="37"/>
  <c r="N24" i="37"/>
  <c r="L24" i="37"/>
  <c r="J24" i="37"/>
  <c r="H24" i="37"/>
  <c r="E24" i="37"/>
  <c r="N23" i="37"/>
  <c r="L23" i="37"/>
  <c r="J23" i="37"/>
  <c r="H23" i="37"/>
  <c r="E23" i="37"/>
  <c r="N21" i="37"/>
  <c r="L21" i="37"/>
  <c r="J21" i="37"/>
  <c r="H21" i="37"/>
  <c r="E21" i="37"/>
  <c r="N20" i="37"/>
  <c r="L20" i="37"/>
  <c r="J20" i="37"/>
  <c r="H20" i="37"/>
  <c r="E20" i="37"/>
  <c r="N19" i="37"/>
  <c r="L19" i="37"/>
  <c r="J19" i="37"/>
  <c r="H19" i="37"/>
  <c r="E19" i="37"/>
  <c r="N18" i="37"/>
  <c r="L18" i="37"/>
  <c r="J18" i="37"/>
  <c r="H18" i="37"/>
  <c r="E18" i="37"/>
  <c r="N17" i="37"/>
  <c r="L17" i="37"/>
  <c r="J17" i="37"/>
  <c r="H17" i="37"/>
  <c r="E17" i="37"/>
  <c r="N15" i="37"/>
  <c r="L15" i="37"/>
  <c r="J15" i="37"/>
  <c r="H15" i="37"/>
  <c r="E15" i="37"/>
  <c r="N14" i="37"/>
  <c r="L14" i="37"/>
  <c r="J14" i="37"/>
  <c r="H14" i="37"/>
  <c r="E14" i="37"/>
  <c r="N13" i="37"/>
  <c r="L13" i="37"/>
  <c r="J13" i="37"/>
  <c r="H13" i="37"/>
  <c r="E13" i="37"/>
  <c r="N12" i="37"/>
  <c r="L12" i="37"/>
  <c r="J12" i="37"/>
  <c r="H12" i="37"/>
  <c r="E12" i="37"/>
  <c r="N11" i="37"/>
  <c r="L11" i="37"/>
  <c r="J11" i="37"/>
  <c r="H11" i="37"/>
  <c r="E11" i="37"/>
  <c r="N9" i="37"/>
  <c r="L9" i="37"/>
  <c r="J9" i="37"/>
  <c r="H9" i="37"/>
  <c r="E9" i="37"/>
  <c r="N8" i="37"/>
  <c r="L8" i="37"/>
  <c r="J8" i="37"/>
  <c r="H8" i="37"/>
  <c r="E8" i="37"/>
  <c r="N7" i="37"/>
  <c r="L7" i="37"/>
  <c r="J7" i="37"/>
  <c r="H7" i="37"/>
  <c r="E7" i="37"/>
  <c r="N6" i="37"/>
  <c r="L6" i="37"/>
  <c r="J6" i="37"/>
  <c r="H6" i="37"/>
  <c r="E6" i="37"/>
  <c r="N5" i="37"/>
  <c r="L5" i="37"/>
  <c r="J5" i="37"/>
  <c r="H5" i="37"/>
  <c r="E5" i="37"/>
  <c r="C2" i="37"/>
  <c r="N25" i="36"/>
  <c r="L25" i="36"/>
  <c r="J25" i="36"/>
  <c r="H25" i="36"/>
  <c r="E25" i="36"/>
  <c r="N24" i="36"/>
  <c r="L24" i="36"/>
  <c r="J24" i="36"/>
  <c r="H24" i="36"/>
  <c r="E24" i="36"/>
  <c r="N23" i="36"/>
  <c r="L23" i="36"/>
  <c r="J23" i="36"/>
  <c r="H23" i="36"/>
  <c r="E23" i="36"/>
  <c r="N21" i="36"/>
  <c r="L21" i="36"/>
  <c r="J21" i="36"/>
  <c r="H21" i="36"/>
  <c r="E21" i="36"/>
  <c r="N20" i="36"/>
  <c r="L20" i="36"/>
  <c r="J20" i="36"/>
  <c r="H20" i="36"/>
  <c r="E20" i="36"/>
  <c r="N19" i="36"/>
  <c r="L19" i="36"/>
  <c r="J19" i="36"/>
  <c r="H19" i="36"/>
  <c r="E19" i="36"/>
  <c r="N18" i="36"/>
  <c r="L18" i="36"/>
  <c r="J18" i="36"/>
  <c r="H18" i="36"/>
  <c r="E18" i="36"/>
  <c r="N17" i="36"/>
  <c r="L17" i="36"/>
  <c r="J17" i="36"/>
  <c r="H17" i="36"/>
  <c r="E17" i="36"/>
  <c r="N15" i="36"/>
  <c r="L15" i="36"/>
  <c r="J15" i="36"/>
  <c r="H15" i="36"/>
  <c r="E15" i="36"/>
  <c r="N14" i="36"/>
  <c r="L14" i="36"/>
  <c r="J14" i="36"/>
  <c r="H14" i="36"/>
  <c r="E14" i="36"/>
  <c r="N13" i="36"/>
  <c r="L13" i="36"/>
  <c r="J13" i="36"/>
  <c r="H13" i="36"/>
  <c r="E13" i="36"/>
  <c r="N12" i="36"/>
  <c r="L12" i="36"/>
  <c r="J12" i="36"/>
  <c r="H12" i="36"/>
  <c r="E12" i="36"/>
  <c r="N11" i="36"/>
  <c r="L11" i="36"/>
  <c r="J11" i="36"/>
  <c r="H11" i="36"/>
  <c r="E11" i="36"/>
  <c r="N9" i="36"/>
  <c r="L9" i="36"/>
  <c r="J9" i="36"/>
  <c r="H9" i="36"/>
  <c r="E9" i="36"/>
  <c r="N8" i="36"/>
  <c r="L8" i="36"/>
  <c r="J8" i="36"/>
  <c r="H8" i="36"/>
  <c r="E8" i="36"/>
  <c r="N7" i="36"/>
  <c r="L7" i="36"/>
  <c r="J7" i="36"/>
  <c r="H7" i="36"/>
  <c r="E7" i="36"/>
  <c r="N6" i="36"/>
  <c r="L6" i="36"/>
  <c r="J6" i="36"/>
  <c r="H6" i="36"/>
  <c r="E6" i="36"/>
  <c r="N5" i="36"/>
  <c r="L5" i="36"/>
  <c r="J5" i="36"/>
  <c r="H5" i="36"/>
  <c r="E5" i="36"/>
  <c r="C2" i="36"/>
  <c r="N25" i="35"/>
  <c r="L25" i="35"/>
  <c r="J25" i="35"/>
  <c r="H25" i="35"/>
  <c r="E25" i="35"/>
  <c r="N24" i="35"/>
  <c r="L24" i="35"/>
  <c r="J24" i="35"/>
  <c r="H24" i="35"/>
  <c r="E24" i="35"/>
  <c r="N23" i="35"/>
  <c r="L23" i="35"/>
  <c r="J23" i="35"/>
  <c r="H23" i="35"/>
  <c r="E23" i="35"/>
  <c r="N21" i="35"/>
  <c r="L21" i="35"/>
  <c r="J21" i="35"/>
  <c r="H21" i="35"/>
  <c r="E21" i="35"/>
  <c r="N20" i="35"/>
  <c r="L20" i="35"/>
  <c r="J20" i="35"/>
  <c r="H20" i="35"/>
  <c r="E20" i="35"/>
  <c r="N19" i="35"/>
  <c r="L19" i="35"/>
  <c r="J19" i="35"/>
  <c r="H19" i="35"/>
  <c r="E19" i="35"/>
  <c r="N18" i="35"/>
  <c r="L18" i="35"/>
  <c r="J18" i="35"/>
  <c r="H18" i="35"/>
  <c r="E18" i="35"/>
  <c r="N17" i="35"/>
  <c r="L17" i="35"/>
  <c r="J17" i="35"/>
  <c r="H17" i="35"/>
  <c r="E17" i="35"/>
  <c r="N15" i="35"/>
  <c r="L15" i="35"/>
  <c r="J15" i="35"/>
  <c r="H15" i="35"/>
  <c r="E15" i="35"/>
  <c r="N14" i="35"/>
  <c r="L14" i="35"/>
  <c r="J14" i="35"/>
  <c r="H14" i="35"/>
  <c r="E14" i="35"/>
  <c r="N13" i="35"/>
  <c r="L13" i="35"/>
  <c r="J13" i="35"/>
  <c r="H13" i="35"/>
  <c r="E13" i="35"/>
  <c r="N12" i="35"/>
  <c r="L12" i="35"/>
  <c r="J12" i="35"/>
  <c r="H12" i="35"/>
  <c r="E12" i="35"/>
  <c r="N11" i="35"/>
  <c r="L11" i="35"/>
  <c r="J11" i="35"/>
  <c r="H11" i="35"/>
  <c r="E11" i="35"/>
  <c r="N9" i="35"/>
  <c r="L9" i="35"/>
  <c r="J9" i="35"/>
  <c r="H9" i="35"/>
  <c r="E9" i="35"/>
  <c r="N8" i="35"/>
  <c r="L8" i="35"/>
  <c r="J8" i="35"/>
  <c r="H8" i="35"/>
  <c r="E8" i="35"/>
  <c r="N7" i="35"/>
  <c r="L7" i="35"/>
  <c r="J7" i="35"/>
  <c r="H7" i="35"/>
  <c r="E7" i="35"/>
  <c r="N6" i="35"/>
  <c r="L6" i="35"/>
  <c r="J6" i="35"/>
  <c r="H6" i="35"/>
  <c r="E6" i="35"/>
  <c r="N5" i="35"/>
  <c r="L5" i="35"/>
  <c r="J5" i="35"/>
  <c r="H5" i="35"/>
  <c r="E5" i="35"/>
  <c r="C2" i="35"/>
  <c r="N25" i="34"/>
  <c r="L25" i="34"/>
  <c r="J25" i="34"/>
  <c r="H25" i="34"/>
  <c r="E25" i="34"/>
  <c r="N24" i="34"/>
  <c r="L24" i="34"/>
  <c r="J24" i="34"/>
  <c r="H24" i="34"/>
  <c r="E24" i="34"/>
  <c r="N23" i="34"/>
  <c r="L23" i="34"/>
  <c r="J23" i="34"/>
  <c r="H23" i="34"/>
  <c r="E23" i="34"/>
  <c r="N21" i="34"/>
  <c r="L21" i="34"/>
  <c r="J21" i="34"/>
  <c r="H21" i="34"/>
  <c r="E21" i="34"/>
  <c r="N20" i="34"/>
  <c r="L20" i="34"/>
  <c r="J20" i="34"/>
  <c r="H20" i="34"/>
  <c r="E20" i="34"/>
  <c r="N19" i="34"/>
  <c r="L19" i="34"/>
  <c r="J19" i="34"/>
  <c r="H19" i="34"/>
  <c r="E19" i="34"/>
  <c r="N18" i="34"/>
  <c r="L18" i="34"/>
  <c r="J18" i="34"/>
  <c r="H18" i="34"/>
  <c r="E18" i="34"/>
  <c r="N17" i="34"/>
  <c r="L17" i="34"/>
  <c r="J17" i="34"/>
  <c r="H17" i="34"/>
  <c r="E17" i="34"/>
  <c r="N15" i="34"/>
  <c r="L15" i="34"/>
  <c r="J15" i="34"/>
  <c r="H15" i="34"/>
  <c r="E15" i="34"/>
  <c r="N14" i="34"/>
  <c r="L14" i="34"/>
  <c r="J14" i="34"/>
  <c r="H14" i="34"/>
  <c r="E14" i="34"/>
  <c r="N13" i="34"/>
  <c r="L13" i="34"/>
  <c r="J13" i="34"/>
  <c r="H13" i="34"/>
  <c r="E13" i="34"/>
  <c r="N12" i="34"/>
  <c r="L12" i="34"/>
  <c r="J12" i="34"/>
  <c r="H12" i="34"/>
  <c r="E12" i="34"/>
  <c r="N11" i="34"/>
  <c r="L11" i="34"/>
  <c r="J11" i="34"/>
  <c r="H11" i="34"/>
  <c r="E11" i="34"/>
  <c r="N9" i="34"/>
  <c r="L9" i="34"/>
  <c r="J9" i="34"/>
  <c r="H9" i="34"/>
  <c r="E9" i="34"/>
  <c r="N8" i="34"/>
  <c r="L8" i="34"/>
  <c r="J8" i="34"/>
  <c r="H8" i="34"/>
  <c r="E8" i="34"/>
  <c r="N7" i="34"/>
  <c r="L7" i="34"/>
  <c r="J7" i="34"/>
  <c r="H7" i="34"/>
  <c r="E7" i="34"/>
  <c r="N6" i="34"/>
  <c r="L6" i="34"/>
  <c r="J6" i="34"/>
  <c r="H6" i="34"/>
  <c r="E6" i="34"/>
  <c r="N5" i="34"/>
  <c r="L5" i="34"/>
  <c r="J5" i="34"/>
  <c r="H5" i="34"/>
  <c r="E5" i="34"/>
  <c r="C2" i="34"/>
  <c r="N25" i="33"/>
  <c r="L25" i="33"/>
  <c r="J25" i="33"/>
  <c r="H25" i="33"/>
  <c r="E25" i="33"/>
  <c r="N24" i="33"/>
  <c r="L24" i="33"/>
  <c r="J24" i="33"/>
  <c r="H24" i="33"/>
  <c r="E24" i="33"/>
  <c r="N23" i="33"/>
  <c r="L23" i="33"/>
  <c r="J23" i="33"/>
  <c r="H23" i="33"/>
  <c r="E23" i="33"/>
  <c r="N21" i="33"/>
  <c r="L21" i="33"/>
  <c r="J21" i="33"/>
  <c r="H21" i="33"/>
  <c r="E21" i="33"/>
  <c r="N20" i="33"/>
  <c r="L20" i="33"/>
  <c r="J20" i="33"/>
  <c r="H20" i="33"/>
  <c r="E20" i="33"/>
  <c r="N19" i="33"/>
  <c r="L19" i="33"/>
  <c r="J19" i="33"/>
  <c r="H19" i="33"/>
  <c r="E19" i="33"/>
  <c r="N18" i="33"/>
  <c r="L18" i="33"/>
  <c r="J18" i="33"/>
  <c r="H18" i="33"/>
  <c r="E18" i="33"/>
  <c r="N17" i="33"/>
  <c r="L17" i="33"/>
  <c r="J17" i="33"/>
  <c r="H17" i="33"/>
  <c r="E17" i="33"/>
  <c r="N15" i="33"/>
  <c r="L15" i="33"/>
  <c r="J15" i="33"/>
  <c r="H15" i="33"/>
  <c r="E15" i="33"/>
  <c r="N14" i="33"/>
  <c r="L14" i="33"/>
  <c r="J14" i="33"/>
  <c r="H14" i="33"/>
  <c r="E14" i="33"/>
  <c r="N13" i="33"/>
  <c r="L13" i="33"/>
  <c r="J13" i="33"/>
  <c r="H13" i="33"/>
  <c r="E13" i="33"/>
  <c r="N12" i="33"/>
  <c r="L12" i="33"/>
  <c r="J12" i="33"/>
  <c r="H12" i="33"/>
  <c r="E12" i="33"/>
  <c r="N11" i="33"/>
  <c r="L11" i="33"/>
  <c r="J11" i="33"/>
  <c r="H11" i="33"/>
  <c r="E11" i="33"/>
  <c r="N9" i="33"/>
  <c r="L9" i="33"/>
  <c r="J9" i="33"/>
  <c r="H9" i="33"/>
  <c r="E9" i="33"/>
  <c r="N8" i="33"/>
  <c r="L8" i="33"/>
  <c r="J8" i="33"/>
  <c r="H8" i="33"/>
  <c r="E8" i="33"/>
  <c r="N7" i="33"/>
  <c r="L7" i="33"/>
  <c r="J7" i="33"/>
  <c r="H7" i="33"/>
  <c r="E7" i="33"/>
  <c r="N6" i="33"/>
  <c r="L6" i="33"/>
  <c r="J6" i="33"/>
  <c r="H6" i="33"/>
  <c r="E6" i="33"/>
  <c r="N5" i="33"/>
  <c r="L5" i="33"/>
  <c r="J5" i="33"/>
  <c r="H5" i="33"/>
  <c r="E5" i="33"/>
  <c r="C2" i="33"/>
  <c r="N25" i="32"/>
  <c r="L25" i="32"/>
  <c r="J25" i="32"/>
  <c r="H25" i="32"/>
  <c r="E25" i="32"/>
  <c r="N24" i="32"/>
  <c r="L24" i="32"/>
  <c r="J24" i="32"/>
  <c r="E24" i="32"/>
  <c r="L23" i="32"/>
  <c r="J23" i="32"/>
  <c r="H23" i="32"/>
  <c r="E23" i="32"/>
  <c r="N21" i="32"/>
  <c r="L21" i="32"/>
  <c r="J21" i="32"/>
  <c r="H21" i="32"/>
  <c r="E21" i="32"/>
  <c r="N20" i="32"/>
  <c r="L20" i="32"/>
  <c r="J20" i="32"/>
  <c r="H20" i="32"/>
  <c r="E20" i="32"/>
  <c r="N19" i="32"/>
  <c r="L19" i="32"/>
  <c r="J19" i="32"/>
  <c r="H19" i="32"/>
  <c r="E19" i="32"/>
  <c r="N18" i="32"/>
  <c r="L18" i="32"/>
  <c r="J18" i="32"/>
  <c r="H18" i="32"/>
  <c r="E18" i="32"/>
  <c r="N17" i="32"/>
  <c r="L17" i="32"/>
  <c r="J17" i="32"/>
  <c r="H17" i="32"/>
  <c r="E17" i="32"/>
  <c r="N15" i="32"/>
  <c r="L15" i="32"/>
  <c r="J15" i="32"/>
  <c r="H15" i="32"/>
  <c r="E15" i="32"/>
  <c r="N14" i="32"/>
  <c r="L14" i="32"/>
  <c r="J14" i="32"/>
  <c r="H14" i="32"/>
  <c r="E14" i="32"/>
  <c r="N13" i="32"/>
  <c r="L13" i="32"/>
  <c r="J13" i="32"/>
  <c r="H13" i="32"/>
  <c r="E13" i="32"/>
  <c r="N12" i="32"/>
  <c r="L12" i="32"/>
  <c r="J12" i="32"/>
  <c r="H12" i="32"/>
  <c r="E12" i="32"/>
  <c r="L11" i="32"/>
  <c r="J11" i="32"/>
  <c r="H11" i="32"/>
  <c r="E11" i="32"/>
  <c r="N9" i="32"/>
  <c r="L9" i="32"/>
  <c r="J9" i="32"/>
  <c r="H9" i="32"/>
  <c r="E9" i="32"/>
  <c r="N8" i="32"/>
  <c r="L8" i="32"/>
  <c r="J8" i="32"/>
  <c r="H8" i="32"/>
  <c r="E8" i="32"/>
  <c r="N7" i="32"/>
  <c r="L7" i="32"/>
  <c r="J7" i="32"/>
  <c r="H7" i="32"/>
  <c r="E7" i="32"/>
  <c r="N6" i="32"/>
  <c r="L6" i="32"/>
  <c r="J6" i="32"/>
  <c r="H6" i="32"/>
  <c r="E6" i="32"/>
  <c r="N5" i="32"/>
  <c r="L5" i="32"/>
  <c r="J5" i="32"/>
  <c r="H5" i="32"/>
  <c r="E5" i="32"/>
  <c r="C2" i="32"/>
  <c r="Z3" i="29" l="1"/>
  <c r="H22" i="29"/>
  <c r="J22" i="29"/>
  <c r="P22" i="29"/>
  <c r="R22" i="29"/>
  <c r="X22" i="29"/>
  <c r="Z22" i="29"/>
  <c r="H23" i="29"/>
  <c r="J23" i="29"/>
  <c r="P23" i="29"/>
  <c r="R23" i="29"/>
  <c r="X23" i="29"/>
  <c r="Z23" i="29"/>
  <c r="U21" i="29"/>
  <c r="S21" i="29"/>
  <c r="M21" i="29"/>
  <c r="K21" i="29"/>
  <c r="E21" i="29"/>
  <c r="C21" i="29"/>
  <c r="G16" i="29"/>
  <c r="J16" i="29"/>
  <c r="O16" i="29"/>
  <c r="R16" i="29"/>
  <c r="Z16" i="29"/>
  <c r="J17" i="29"/>
  <c r="R17" i="29"/>
  <c r="W17" i="29"/>
  <c r="Y17" i="29"/>
  <c r="Z17" i="29"/>
  <c r="G18" i="29"/>
  <c r="I18" i="29"/>
  <c r="J18" i="29"/>
  <c r="O18" i="29"/>
  <c r="R18" i="29"/>
  <c r="W18" i="29"/>
  <c r="Y18" i="29"/>
  <c r="Z18" i="29"/>
  <c r="G19" i="29"/>
  <c r="I19" i="29"/>
  <c r="J19" i="29"/>
  <c r="Q19" i="29"/>
  <c r="R19" i="29"/>
  <c r="W19" i="29"/>
  <c r="Z19" i="29"/>
  <c r="V15" i="29"/>
  <c r="U15" i="29"/>
  <c r="N15" i="29"/>
  <c r="M15" i="29"/>
  <c r="L15" i="29"/>
  <c r="K15" i="29"/>
  <c r="F15" i="29"/>
  <c r="E15" i="29"/>
  <c r="D15" i="29"/>
  <c r="J15" i="29"/>
  <c r="T15" i="29"/>
  <c r="E10" i="29"/>
  <c r="H10" i="29"/>
  <c r="J10" i="29"/>
  <c r="M10" i="29"/>
  <c r="P10" i="29"/>
  <c r="R10" i="29"/>
  <c r="Z10" i="29"/>
  <c r="C11" i="29"/>
  <c r="H11" i="29"/>
  <c r="J11" i="29"/>
  <c r="R11" i="29"/>
  <c r="X11" i="29"/>
  <c r="Z11" i="29"/>
  <c r="E12" i="29"/>
  <c r="H12" i="29"/>
  <c r="J12" i="29"/>
  <c r="M12" i="29"/>
  <c r="P12" i="29"/>
  <c r="R12" i="29"/>
  <c r="V12" i="29"/>
  <c r="X12" i="29"/>
  <c r="Z12" i="29"/>
  <c r="C13" i="29"/>
  <c r="E13" i="29"/>
  <c r="H13" i="29"/>
  <c r="J13" i="29"/>
  <c r="K13" i="29"/>
  <c r="P13" i="29"/>
  <c r="R13" i="29"/>
  <c r="X13" i="29"/>
  <c r="Z13" i="29"/>
  <c r="Y9" i="29"/>
  <c r="X9" i="29"/>
  <c r="W9" i="29"/>
  <c r="U9" i="29"/>
  <c r="S9" i="29"/>
  <c r="R9" i="29"/>
  <c r="Q9" i="29"/>
  <c r="P9" i="29"/>
  <c r="M9" i="29"/>
  <c r="K9" i="29"/>
  <c r="I9" i="29"/>
  <c r="H9" i="29"/>
  <c r="G9" i="29"/>
  <c r="F9" i="29"/>
  <c r="D9" i="29"/>
  <c r="I12" i="29"/>
  <c r="Q12" i="29"/>
  <c r="Y12" i="29"/>
  <c r="I13" i="29"/>
  <c r="S13" i="29"/>
  <c r="D11" i="29"/>
  <c r="K11" i="29"/>
  <c r="L11" i="29"/>
  <c r="S11" i="29"/>
  <c r="Y10" i="29"/>
  <c r="Q10" i="29"/>
  <c r="N10" i="29"/>
  <c r="I10" i="29"/>
  <c r="G10" i="29"/>
  <c r="O9" i="29"/>
  <c r="E9" i="29"/>
  <c r="F12" i="29"/>
  <c r="I11" i="29"/>
  <c r="J9" i="29"/>
  <c r="N12" i="29"/>
  <c r="Q13" i="29"/>
  <c r="Q11" i="29"/>
  <c r="S12" i="29"/>
  <c r="T10" i="29"/>
  <c r="Y13" i="29"/>
  <c r="Y11" i="29"/>
  <c r="Z9" i="29"/>
  <c r="Z7" i="29"/>
  <c r="Y7" i="29"/>
  <c r="U7" i="29"/>
  <c r="T7" i="29"/>
  <c r="S7" i="29"/>
  <c r="R7" i="29"/>
  <c r="P7" i="29"/>
  <c r="M7" i="29"/>
  <c r="L7" i="29"/>
  <c r="H7" i="29"/>
  <c r="G7" i="29"/>
  <c r="Z6" i="29"/>
  <c r="Y6" i="29"/>
  <c r="W6" i="29"/>
  <c r="T6" i="29"/>
  <c r="Q6" i="29"/>
  <c r="O6" i="29"/>
  <c r="J6" i="29"/>
  <c r="I6" i="29"/>
  <c r="H6" i="29"/>
  <c r="G6" i="29"/>
  <c r="Y5" i="29"/>
  <c r="X5" i="29"/>
  <c r="V5" i="29"/>
  <c r="U5" i="29"/>
  <c r="T5" i="29"/>
  <c r="O5" i="29"/>
  <c r="N5" i="29"/>
  <c r="L5" i="29"/>
  <c r="K5" i="29"/>
  <c r="I5" i="29"/>
  <c r="G5" i="29"/>
  <c r="F5" i="29"/>
  <c r="Y4" i="29"/>
  <c r="X4" i="29"/>
  <c r="U4" i="29"/>
  <c r="S4" i="29"/>
  <c r="Q4" i="29"/>
  <c r="P4" i="29"/>
  <c r="O4" i="29"/>
  <c r="L4" i="29"/>
  <c r="J4" i="29"/>
  <c r="I4" i="29"/>
  <c r="H4" i="29"/>
  <c r="Y3" i="29"/>
  <c r="W3" i="29"/>
  <c r="T3" i="29"/>
  <c r="R3" i="29"/>
  <c r="Q3" i="29"/>
  <c r="O3" i="29"/>
  <c r="L3" i="29"/>
  <c r="K3" i="29"/>
  <c r="E5" i="29"/>
  <c r="E4" i="29"/>
  <c r="D6" i="29"/>
  <c r="D5" i="29"/>
  <c r="D4" i="29"/>
  <c r="K7" i="29"/>
  <c r="Q7" i="29"/>
  <c r="K6" i="29"/>
  <c r="R6" i="29"/>
  <c r="S6" i="29"/>
  <c r="V6" i="29"/>
  <c r="J5" i="29"/>
  <c r="R5" i="29"/>
  <c r="S5" i="29"/>
  <c r="W5" i="29"/>
  <c r="Z5" i="29"/>
  <c r="G4" i="29"/>
  <c r="K4" i="29"/>
  <c r="R4" i="29"/>
  <c r="Z4" i="29"/>
  <c r="F3" i="29"/>
  <c r="D3" i="29"/>
  <c r="I3" i="29"/>
  <c r="E3" i="29"/>
  <c r="P3" i="29"/>
  <c r="X3" i="29"/>
  <c r="C7" i="29"/>
  <c r="C4" i="29"/>
  <c r="H5" i="29"/>
  <c r="J7" i="29"/>
  <c r="M6" i="29"/>
  <c r="M5" i="29"/>
  <c r="S3" i="29"/>
  <c r="U6" i="29"/>
  <c r="M23" i="29"/>
  <c r="M22" i="29"/>
  <c r="M19" i="29"/>
  <c r="M18" i="29"/>
  <c r="M17" i="29"/>
  <c r="M16" i="29"/>
  <c r="M13" i="29"/>
  <c r="M11" i="29"/>
  <c r="M4" i="29"/>
  <c r="M3" i="29"/>
  <c r="Y23" i="29"/>
  <c r="W23" i="29"/>
  <c r="V23" i="29"/>
  <c r="U23" i="29"/>
  <c r="T23" i="29"/>
  <c r="S23" i="29"/>
  <c r="Q23" i="29"/>
  <c r="O23" i="29"/>
  <c r="N23" i="29"/>
  <c r="L23" i="29"/>
  <c r="K23" i="29"/>
  <c r="I23" i="29"/>
  <c r="G23" i="29"/>
  <c r="F23" i="29"/>
  <c r="E23" i="29"/>
  <c r="D23" i="29"/>
  <c r="C23" i="29"/>
  <c r="B23" i="29"/>
  <c r="Y22" i="29"/>
  <c r="W22" i="29"/>
  <c r="V22" i="29"/>
  <c r="U22" i="29"/>
  <c r="T22" i="29"/>
  <c r="S22" i="29"/>
  <c r="Q22" i="29"/>
  <c r="O22" i="29"/>
  <c r="N22" i="29"/>
  <c r="L22" i="29"/>
  <c r="K22" i="29"/>
  <c r="I22" i="29"/>
  <c r="G22" i="29"/>
  <c r="F22" i="29"/>
  <c r="E22" i="29"/>
  <c r="D22" i="29"/>
  <c r="C22" i="29"/>
  <c r="B22" i="29"/>
  <c r="Z21" i="29"/>
  <c r="Y21" i="29"/>
  <c r="X21" i="29"/>
  <c r="W21" i="29"/>
  <c r="V21" i="29"/>
  <c r="T21" i="29"/>
  <c r="R21" i="29"/>
  <c r="Q21" i="29"/>
  <c r="P21" i="29"/>
  <c r="O21" i="29"/>
  <c r="N21" i="29"/>
  <c r="L21" i="29"/>
  <c r="J21" i="29"/>
  <c r="I21" i="29"/>
  <c r="H21" i="29"/>
  <c r="G21" i="29"/>
  <c r="F21" i="29"/>
  <c r="D21" i="29"/>
  <c r="B21" i="29"/>
  <c r="Y19" i="29"/>
  <c r="X19" i="29"/>
  <c r="V19" i="29"/>
  <c r="U19" i="29"/>
  <c r="T19" i="29"/>
  <c r="S19" i="29"/>
  <c r="P19" i="29"/>
  <c r="O19" i="29"/>
  <c r="N19" i="29"/>
  <c r="L19" i="29"/>
  <c r="K19" i="29"/>
  <c r="H19" i="29"/>
  <c r="F19" i="29"/>
  <c r="E19" i="29"/>
  <c r="D19" i="29"/>
  <c r="C19" i="29"/>
  <c r="B19" i="29"/>
  <c r="X18" i="29"/>
  <c r="V18" i="29"/>
  <c r="U18" i="29"/>
  <c r="T18" i="29"/>
  <c r="S18" i="29"/>
  <c r="Q18" i="29"/>
  <c r="P18" i="29"/>
  <c r="N18" i="29"/>
  <c r="L18" i="29"/>
  <c r="K18" i="29"/>
  <c r="H18" i="29"/>
  <c r="F18" i="29"/>
  <c r="E18" i="29"/>
  <c r="D18" i="29"/>
  <c r="C18" i="29"/>
  <c r="B18" i="29"/>
  <c r="X17" i="29"/>
  <c r="V17" i="29"/>
  <c r="U17" i="29"/>
  <c r="T17" i="29"/>
  <c r="S17" i="29"/>
  <c r="Q17" i="29"/>
  <c r="P17" i="29"/>
  <c r="O17" i="29"/>
  <c r="N17" i="29"/>
  <c r="L17" i="29"/>
  <c r="K17" i="29"/>
  <c r="I17" i="29"/>
  <c r="H17" i="29"/>
  <c r="G17" i="29"/>
  <c r="F17" i="29"/>
  <c r="E17" i="29"/>
  <c r="D17" i="29"/>
  <c r="C17" i="29"/>
  <c r="B17" i="29"/>
  <c r="Y16" i="29"/>
  <c r="X16" i="29"/>
  <c r="W16" i="29"/>
  <c r="V16" i="29"/>
  <c r="U16" i="29"/>
  <c r="T16" i="29"/>
  <c r="S16" i="29"/>
  <c r="Q16" i="29"/>
  <c r="P16" i="29"/>
  <c r="N16" i="29"/>
  <c r="L16" i="29"/>
  <c r="K16" i="29"/>
  <c r="I16" i="29"/>
  <c r="H16" i="29"/>
  <c r="F16" i="29"/>
  <c r="E16" i="29"/>
  <c r="D16" i="29"/>
  <c r="C16" i="29"/>
  <c r="B16" i="29"/>
  <c r="Z15" i="29"/>
  <c r="Y15" i="29"/>
  <c r="X15" i="29"/>
  <c r="W15" i="29"/>
  <c r="S15" i="29"/>
  <c r="R15" i="29"/>
  <c r="Q15" i="29"/>
  <c r="P15" i="29"/>
  <c r="O15" i="29"/>
  <c r="I15" i="29"/>
  <c r="H15" i="29"/>
  <c r="G15" i="29"/>
  <c r="C15" i="29"/>
  <c r="B15" i="29"/>
  <c r="W13" i="29"/>
  <c r="V13" i="29"/>
  <c r="U13" i="29"/>
  <c r="T13" i="29"/>
  <c r="O13" i="29"/>
  <c r="N13" i="29"/>
  <c r="L13" i="29"/>
  <c r="G13" i="29"/>
  <c r="F13" i="29"/>
  <c r="D13" i="29"/>
  <c r="B13" i="29"/>
  <c r="W12" i="29"/>
  <c r="U12" i="29"/>
  <c r="T12" i="29"/>
  <c r="O12" i="29"/>
  <c r="L12" i="29"/>
  <c r="K12" i="29"/>
  <c r="G12" i="29"/>
  <c r="D12" i="29"/>
  <c r="C12" i="29"/>
  <c r="B12" i="29"/>
  <c r="W11" i="29"/>
  <c r="V11" i="29"/>
  <c r="U11" i="29"/>
  <c r="T11" i="29"/>
  <c r="P11" i="29"/>
  <c r="O11" i="29"/>
  <c r="N11" i="29"/>
  <c r="G11" i="29"/>
  <c r="F11" i="29"/>
  <c r="E11" i="29"/>
  <c r="B11" i="29"/>
  <c r="X10" i="29"/>
  <c r="W10" i="29"/>
  <c r="V10" i="29"/>
  <c r="U10" i="29"/>
  <c r="S10" i="29"/>
  <c r="O10" i="29"/>
  <c r="L10" i="29"/>
  <c r="K10" i="29"/>
  <c r="F10" i="29"/>
  <c r="D10" i="29"/>
  <c r="C10" i="29"/>
  <c r="B10" i="29"/>
  <c r="V9" i="29"/>
  <c r="T9" i="29"/>
  <c r="N9" i="29"/>
  <c r="L9" i="29"/>
  <c r="C9" i="29"/>
  <c r="B9" i="29"/>
  <c r="X7" i="29"/>
  <c r="W7" i="29"/>
  <c r="V7" i="29"/>
  <c r="O7" i="29"/>
  <c r="N7" i="29"/>
  <c r="I7" i="29"/>
  <c r="F7" i="29"/>
  <c r="E7" i="29"/>
  <c r="D7" i="29"/>
  <c r="B7" i="29"/>
  <c r="X6" i="29"/>
  <c r="P6" i="29"/>
  <c r="N6" i="29"/>
  <c r="L6" i="29"/>
  <c r="F6" i="29"/>
  <c r="E6" i="29"/>
  <c r="C6" i="29"/>
  <c r="B6" i="29"/>
  <c r="Q5" i="29"/>
  <c r="P5" i="29"/>
  <c r="C5" i="29"/>
  <c r="W4" i="29"/>
  <c r="V4" i="29"/>
  <c r="T4" i="29"/>
  <c r="N4" i="29"/>
  <c r="F4" i="29"/>
  <c r="V3" i="29"/>
  <c r="U3" i="29"/>
  <c r="N3" i="29"/>
  <c r="J3" i="29"/>
  <c r="H3" i="29"/>
  <c r="G3" i="29"/>
</calcChain>
</file>

<file path=xl/sharedStrings.xml><?xml version="1.0" encoding="utf-8"?>
<sst xmlns="http://schemas.openxmlformats.org/spreadsheetml/2006/main" count="1486" uniqueCount="75">
  <si>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</si>
  <si>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</si>
  <si>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</si>
  <si>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</si>
  <si>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</si>
  <si>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</si>
  <si>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</si>
  <si>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</si>
  <si>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</si>
  <si>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</si>
  <si>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</si>
  <si>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</si>
  <si>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</si>
  <si>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Credential Attainment Rate</t>
  </si>
  <si>
    <t xml:space="preserve">Dislocated Workers:  </t>
  </si>
  <si>
    <t>Youth:</t>
  </si>
  <si>
    <t>Measurable Skill Gains</t>
  </si>
  <si>
    <t>LWDB 01</t>
  </si>
  <si>
    <t>LWDB 02</t>
  </si>
  <si>
    <t>LWDB 03</t>
  </si>
  <si>
    <t>LWDB 04</t>
  </si>
  <si>
    <t>LWDB 05</t>
  </si>
  <si>
    <t>LWDB 06</t>
  </si>
  <si>
    <t>LWDB 07</t>
  </si>
  <si>
    <t>LWDB 08</t>
  </si>
  <si>
    <t>LWDB 09</t>
  </si>
  <si>
    <t>LWDB 10</t>
  </si>
  <si>
    <t>LWDB 11</t>
  </si>
  <si>
    <t>LWDB 12</t>
  </si>
  <si>
    <t>LWDB 13</t>
  </si>
  <si>
    <t>LWDB 14</t>
  </si>
  <si>
    <t>LWDB 15</t>
  </si>
  <si>
    <t>LWDB 16</t>
  </si>
  <si>
    <t>LWDB 17</t>
  </si>
  <si>
    <t>LWDB 18</t>
  </si>
  <si>
    <t>LWDB 19</t>
  </si>
  <si>
    <t>LWDB 20</t>
  </si>
  <si>
    <t>LWDB 21</t>
  </si>
  <si>
    <t>LWDB 22</t>
  </si>
  <si>
    <t>LWDB 23</t>
  </si>
  <si>
    <t>LWDB 24</t>
  </si>
  <si>
    <t>Statewide</t>
  </si>
  <si>
    <t xml:space="preserve">PY2021-2022  4th Quarter Performance </t>
  </si>
  <si>
    <t xml:space="preserve"> PY2021-2022 % of Performance Goal Met For Q4</t>
  </si>
  <si>
    <t>PY2021-2022 Performance Goals</t>
  </si>
  <si>
    <t xml:space="preserve">PY2022-2023  1st Quarter Performance </t>
  </si>
  <si>
    <t xml:space="preserve"> PY2022-2023 % of Performance Goal Met For Q1</t>
  </si>
  <si>
    <t xml:space="preserve">PY2022-2023  2nd Quarter Performance </t>
  </si>
  <si>
    <t xml:space="preserve"> PY2022-2023 % of Performance Goal Met For Q2</t>
  </si>
  <si>
    <t xml:space="preserve">PY2022-2023  3rd Quarter Performance </t>
  </si>
  <si>
    <t xml:space="preserve"> PY2022-2023 % of Performance Goal Met For Q3</t>
  </si>
  <si>
    <t xml:space="preserve">PY2022-2023  4th Quarter Performance </t>
  </si>
  <si>
    <t xml:space="preserve"> PY2022-2023 % of Performance Goal Met For Q4</t>
  </si>
  <si>
    <t>PY2022-2023 Performance Goals</t>
  </si>
  <si>
    <t>PY2022 Q1</t>
  </si>
  <si>
    <t>PY2022 Q2</t>
  </si>
  <si>
    <t>PY2022 Q3</t>
  </si>
  <si>
    <t>PY2022 Q4</t>
  </si>
  <si>
    <t xml:space="preserve"> $                      -   </t>
  </si>
  <si>
    <t>Not Met (less than 90 of negotiated)</t>
  </si>
  <si>
    <t>Met (90-100 of negotiated)</t>
  </si>
  <si>
    <t>Exceeded (greater than 100 of negotiated)</t>
  </si>
  <si>
    <t xml:space="preserve">PY2023-2024  1st Quarter Performance </t>
  </si>
  <si>
    <t xml:space="preserve"> PY2023-2024 % of Performance Goal Met For Q1</t>
  </si>
  <si>
    <t>PY2023-2024 Performance Goals</t>
  </si>
  <si>
    <t>[Null]</t>
  </si>
  <si>
    <t>StateWide</t>
  </si>
  <si>
    <t xml:space="preserve">PY2023-2024  2nd Quarter Performance </t>
  </si>
  <si>
    <t xml:space="preserve"> PY2023-2024 % of Performance Goal Met For Q2</t>
  </si>
  <si>
    <t>Adults:</t>
  </si>
  <si>
    <t xml:space="preserve">Wagner Peyser:  </t>
  </si>
  <si>
    <t xml:space="preserve">PY2023-2024  st Quarter Performance </t>
  </si>
  <si>
    <t xml:space="preserve">PY2023-2024  2n Quarter Performance </t>
  </si>
  <si>
    <t>PY2023 Q2</t>
  </si>
  <si>
    <t>PY2023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</si>
</sst>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164" formatCode="00000"/>
    <numFmt numFmtId="165" formatCode="&quot;$&quot;#,##0"/>
    <numFmt numFmtId="166" formatCode="_(&quot;$&quot;* #,##0_);_(&quot;$&quot;* \(#,##0\);_(&quot;$&quot;* &quot;-&quot;??_);_(@_)"/>
    <numFmt numFmtId="167" formatCode="\$#,##0"/>
    <numFmt numFmtId="168" formatCode="&quot;$&quot;#,##0.00"/>
    <numFmt numFmtId="169" formatCode="0.000"/>
  </numFmts>
  <fonts count="2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/>
    <xf numFmtId="0" fontId="16" fillId="0" borderId="41" applyNumberFormat="0" applyFill="0" applyAlignment="0" applyProtection="0"/>
    <xf numFmtId="0" fontId="17" fillId="0" borderId="42" applyNumberFormat="0" applyFill="0" applyAlignment="0" applyProtection="0"/>
    <xf numFmtId="0" fontId="18" fillId="0" borderId="43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15" borderId="44" applyNumberFormat="0" applyAlignment="0" applyProtection="0"/>
    <xf numFmtId="0" fontId="21" fillId="16" borderId="45" applyNumberFormat="0" applyAlignment="0" applyProtection="0"/>
    <xf numFmtId="0" fontId="22" fillId="16" borderId="44" applyNumberFormat="0" applyAlignment="0" applyProtection="0"/>
    <xf numFmtId="0" fontId="23" fillId="0" borderId="46" applyNumberFormat="0" applyFill="0" applyAlignment="0" applyProtection="0"/>
    <xf numFmtId="0" fontId="24" fillId="17" borderId="47" applyNumberFormat="0" applyAlignment="0" applyProtection="0"/>
    <xf numFmtId="0" fontId="25" fillId="0" borderId="0" applyNumberFormat="0" applyFill="0" applyBorder="0" applyAlignment="0" applyProtection="0"/>
    <xf numFmtId="0" fontId="7" fillId="18" borderId="48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49" applyNumberFormat="0" applyFill="0" applyAlignment="0" applyProtection="0"/>
    <xf numFmtId="0" fontId="2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</cellStyleXfs>
  <cellXfs count="246">
    <xf numFmtId="0" fontId="0" fillId="0" borderId="0" xfId="0"/>
    <xf numFmtId="2" fontId="0" fillId="0" borderId="0" xfId="0" applyNumberFormat="1"/>
    <xf numFmtId="164" fontId="3" fillId="4" borderId="1" xfId="0" applyNumberFormat="1" applyFont="1" applyFill="1" applyBorder="1" applyAlignment="1">
      <alignment wrapText="1"/>
    </xf>
    <xf numFmtId="0" fontId="0" fillId="4" borderId="14" xfId="0" applyFill="1" applyBorder="1"/>
    <xf numFmtId="0" fontId="3" fillId="4" borderId="2" xfId="0" applyFont="1" applyFill="1" applyBorder="1" applyAlignment="1">
      <alignment horizontal="center" vertical="center" wrapText="1"/>
    </xf>
    <xf numFmtId="10" fontId="3" fillId="7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2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4" borderId="3" xfId="0" applyFont="1" applyFill="1" applyBorder="1" applyAlignment="1">
      <alignment horizontal="center" vertical="center" wrapText="1"/>
    </xf>
    <xf numFmtId="10" fontId="3" fillId="7" borderId="4" xfId="0" applyNumberFormat="1" applyFont="1" applyFill="1" applyBorder="1" applyAlignment="1">
      <alignment horizontal="center" vertical="center" wrapText="1"/>
    </xf>
    <xf numFmtId="0" fontId="0" fillId="4" borderId="16" xfId="0" applyFill="1" applyBorder="1"/>
    <xf numFmtId="165" fontId="0" fillId="0" borderId="0" xfId="0" applyNumberFormat="1"/>
    <xf numFmtId="0" fontId="0" fillId="0" borderId="0" xfId="0"/>
    <xf numFmtId="10" fontId="6" fillId="4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2" xfId="3" applyNumberFormat="1" applyFont="1" applyFill="1" applyBorder="1" applyAlignment="1">
      <alignment horizontal="center" vertical="center"/>
    </xf>
    <xf numFmtId="2" fontId="6" fillId="10" borderId="2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3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0" fontId="6" fillId="4" borderId="16" xfId="0" applyNumberFormat="1" applyFont="1" applyFill="1" applyBorder="1"/>
    <xf numFmtId="0" fontId="3" fillId="4" borderId="24" xfId="0" applyFont="1" applyFill="1" applyBorder="1" applyAlignment="1">
      <alignment horizontal="center" vertical="center" wrapText="1"/>
    </xf>
    <xf numFmtId="0" fontId="0" fillId="4" borderId="25" xfId="0" applyFill="1" applyBorder="1"/>
    <xf numFmtId="0" fontId="6" fillId="8" borderId="18" xfId="0" applyFont="1" applyFill="1" applyBorder="1" applyAlignment="1">
      <alignment horizontal="center" vertical="center" wrapText="1"/>
    </xf>
    <xf numFmtId="10" fontId="6" fillId="4" borderId="18" xfId="0" applyNumberFormat="1" applyFont="1" applyFill="1" applyBorder="1" applyAlignment="1">
      <alignment horizontal="center" vertical="center"/>
    </xf>
    <xf numFmtId="2" fontId="3" fillId="4" borderId="27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0" fontId="8" fillId="0" borderId="0" xfId="0" applyFont="1" applyFill="1"/>
    <xf numFmtId="2" fontId="6" fillId="0" borderId="18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3" fillId="0" borderId="0" xfId="0" applyFont="1"/>
    <xf numFmtId="2" fontId="6" fillId="0" borderId="17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0" fontId="6" fillId="4" borderId="16" xfId="0" applyNumberFormat="1" applyFont="1" applyFill="1" applyBorder="1" applyAlignment="1">
      <alignment horizontal="center" vertical="center"/>
    </xf>
    <xf numFmtId="2" fontId="0" fillId="4" borderId="25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6" fillId="0" borderId="13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6" fillId="10" borderId="2" xfId="0" applyNumberFormat="1" applyFon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4" fontId="0" fillId="0" borderId="18" xfId="0" applyNumberFormat="1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/>
    </xf>
    <xf numFmtId="165" fontId="0" fillId="0" borderId="18" xfId="0" applyNumberFormat="1" applyFont="1" applyBorder="1" applyAlignment="1">
      <alignment horizontal="left" vertical="center"/>
    </xf>
    <xf numFmtId="0" fontId="0" fillId="4" borderId="37" xfId="0" applyFill="1" applyBorder="1"/>
    <xf numFmtId="0" fontId="0" fillId="4" borderId="38" xfId="0" applyFill="1" applyBorder="1"/>
    <xf numFmtId="0" fontId="0" fillId="0" borderId="2" xfId="0" applyBorder="1" applyAlignment="1">
      <alignment horizontal="center"/>
    </xf>
    <xf numFmtId="164" fontId="3" fillId="4" borderId="18" xfId="0" applyNumberFormat="1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2" fontId="0" fillId="0" borderId="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6" fontId="10" fillId="0" borderId="2" xfId="0" applyNumberFormat="1" applyFont="1" applyFill="1" applyBorder="1" applyAlignment="1">
      <alignment horizontal="center" vertical="center"/>
    </xf>
    <xf numFmtId="6" fontId="10" fillId="0" borderId="23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164" fontId="3" fillId="4" borderId="39" xfId="0" applyNumberFormat="1" applyFont="1" applyFill="1" applyBorder="1" applyAlignment="1">
      <alignment horizontal="left" vertical="center" wrapText="1"/>
    </xf>
    <xf numFmtId="0" fontId="10" fillId="11" borderId="36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left" vertical="center" wrapText="1"/>
    </xf>
    <xf numFmtId="0" fontId="0" fillId="0" borderId="36" xfId="0" applyFill="1" applyBorder="1"/>
    <xf numFmtId="0" fontId="0" fillId="0" borderId="23" xfId="0" applyFill="1" applyBorder="1"/>
    <xf numFmtId="164" fontId="0" fillId="0" borderId="18" xfId="0" applyNumberFormat="1" applyFont="1" applyFill="1" applyBorder="1" applyAlignment="1">
      <alignment horizontal="left" vertical="center"/>
    </xf>
    <xf numFmtId="164" fontId="0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left" vertical="center"/>
    </xf>
    <xf numFmtId="6" fontId="10" fillId="13" borderId="2" xfId="0" applyNumberFormat="1" applyFont="1" applyFill="1" applyBorder="1" applyAlignment="1">
      <alignment horizontal="center" vertical="center"/>
    </xf>
    <xf numFmtId="6" fontId="10" fillId="12" borderId="2" xfId="0" applyNumberFormat="1" applyFont="1" applyFill="1" applyBorder="1" applyAlignment="1">
      <alignment horizontal="center" vertical="center"/>
    </xf>
    <xf numFmtId="6" fontId="10" fillId="13" borderId="2" xfId="0" applyNumberFormat="1" applyFont="1" applyFill="1" applyBorder="1" applyAlignment="1">
      <alignment horizontal="right" vertical="center"/>
    </xf>
    <xf numFmtId="6" fontId="10" fillId="5" borderId="2" xfId="0" applyNumberFormat="1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6" fontId="10" fillId="12" borderId="2" xfId="0" applyNumberFormat="1" applyFont="1" applyFill="1" applyBorder="1" applyAlignment="1">
      <alignment horizontal="right" vertical="center"/>
    </xf>
    <xf numFmtId="6" fontId="10" fillId="13" borderId="23" xfId="0" applyNumberFormat="1" applyFont="1" applyFill="1" applyBorder="1" applyAlignment="1">
      <alignment horizontal="right" vertical="center"/>
    </xf>
    <xf numFmtId="167" fontId="12" fillId="0" borderId="40" xfId="0" applyNumberFormat="1" applyFont="1" applyBorder="1" applyAlignment="1">
      <alignment horizontal="center" vertical="top" shrinkToFit="1"/>
    </xf>
    <xf numFmtId="167" fontId="12" fillId="0" borderId="40" xfId="5" applyNumberFormat="1" applyFont="1" applyBorder="1" applyAlignment="1">
      <alignment horizontal="center" vertical="top" shrinkToFit="1"/>
    </xf>
    <xf numFmtId="10" fontId="8" fillId="0" borderId="9" xfId="3" applyNumberFormat="1" applyFont="1" applyFill="1" applyBorder="1" applyAlignment="1">
      <alignment horizontal="center" vertical="center"/>
    </xf>
    <xf numFmtId="2" fontId="0" fillId="0" borderId="2" xfId="3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 wrapText="1"/>
    </xf>
    <xf numFmtId="2" fontId="8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left" vertical="center" wrapText="1"/>
    </xf>
    <xf numFmtId="10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8" fontId="12" fillId="0" borderId="40" xfId="0" applyNumberFormat="1" applyFont="1" applyBorder="1" applyAlignment="1">
      <alignment horizontal="center" vertical="top" shrinkToFit="1"/>
    </xf>
    <xf numFmtId="2" fontId="12" fillId="0" borderId="40" xfId="0" applyNumberFormat="1" applyFont="1" applyBorder="1" applyAlignment="1">
      <alignment horizontal="center" vertical="top" shrinkToFit="1"/>
    </xf>
    <xf numFmtId="2" fontId="12" fillId="0" borderId="40" xfId="5" applyNumberFormat="1" applyFont="1" applyBorder="1" applyAlignment="1">
      <alignment horizontal="center" vertical="top" shrinkToFit="1"/>
    </xf>
    <xf numFmtId="168" fontId="12" fillId="0" borderId="40" xfId="5" applyNumberFormat="1" applyFont="1" applyBorder="1" applyAlignment="1">
      <alignment horizontal="center" vertical="top" shrinkToFit="1"/>
    </xf>
    <xf numFmtId="2" fontId="12" fillId="0" borderId="40" xfId="5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/>
    </xf>
    <xf numFmtId="2" fontId="3" fillId="4" borderId="27" xfId="0" applyNumberFormat="1" applyFont="1" applyFill="1" applyBorder="1" applyAlignment="1">
      <alignment horizontal="center" vertical="top" wrapText="1"/>
    </xf>
    <xf numFmtId="2" fontId="0" fillId="4" borderId="27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top"/>
    </xf>
    <xf numFmtId="167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8" fontId="0" fillId="0" borderId="2" xfId="4" applyNumberFormat="1" applyFont="1" applyBorder="1" applyAlignment="1">
      <alignment horizontal="center" vertical="top"/>
    </xf>
    <xf numFmtId="2" fontId="8" fillId="0" borderId="27" xfId="0" applyNumberFormat="1" applyFont="1" applyBorder="1" applyAlignment="1">
      <alignment horizontal="center" vertical="center"/>
    </xf>
    <xf numFmtId="168" fontId="8" fillId="0" borderId="27" xfId="0" applyNumberFormat="1" applyFont="1" applyBorder="1" applyAlignment="1">
      <alignment horizontal="center" vertical="center"/>
    </xf>
    <xf numFmtId="168" fontId="0" fillId="0" borderId="2" xfId="4" applyNumberFormat="1" applyFont="1" applyFill="1" applyBorder="1" applyAlignment="1">
      <alignment horizontal="center" vertical="top"/>
    </xf>
    <xf numFmtId="2" fontId="8" fillId="0" borderId="27" xfId="0" applyNumberFormat="1" applyFont="1" applyBorder="1" applyAlignment="1">
      <alignment horizontal="center" vertical="top"/>
    </xf>
    <xf numFmtId="168" fontId="8" fillId="0" borderId="27" xfId="0" applyNumberFormat="1" applyFont="1" applyBorder="1" applyAlignment="1">
      <alignment horizontal="center" vertical="top"/>
    </xf>
    <xf numFmtId="168" fontId="0" fillId="0" borderId="2" xfId="0" applyNumberFormat="1" applyBorder="1" applyAlignment="1">
      <alignment horizontal="center" vertical="top"/>
    </xf>
    <xf numFmtId="2" fontId="12" fillId="5" borderId="40" xfId="5" applyNumberFormat="1" applyFont="1" applyFill="1" applyBorder="1" applyAlignment="1">
      <alignment horizontal="center" vertical="top" shrinkToFit="1"/>
    </xf>
    <xf numFmtId="167" fontId="12" fillId="5" borderId="40" xfId="5" applyNumberFormat="1" applyFont="1" applyFill="1" applyBorder="1" applyAlignment="1">
      <alignment horizontal="center" vertical="top" shrinkToFit="1"/>
    </xf>
    <xf numFmtId="166" fontId="0" fillId="0" borderId="2" xfId="4" applyNumberFormat="1" applyFont="1" applyFill="1" applyBorder="1" applyAlignment="1">
      <alignment horizontal="center" vertical="top"/>
    </xf>
    <xf numFmtId="2" fontId="14" fillId="0" borderId="40" xfId="5" applyNumberFormat="1" applyFont="1" applyBorder="1" applyAlignment="1">
      <alignment horizontal="center" vertical="top" shrinkToFit="1"/>
    </xf>
    <xf numFmtId="168" fontId="14" fillId="0" borderId="40" xfId="5" applyNumberFormat="1" applyFont="1" applyBorder="1" applyAlignment="1">
      <alignment horizontal="center" vertical="top" shrinkToFit="1"/>
    </xf>
    <xf numFmtId="2" fontId="12" fillId="0" borderId="40" xfId="5" applyNumberFormat="1" applyFont="1" applyBorder="1" applyAlignment="1">
      <alignment horizontal="center" wrapText="1"/>
    </xf>
    <xf numFmtId="168" fontId="12" fillId="0" borderId="40" xfId="5" applyNumberFormat="1" applyFont="1" applyBorder="1" applyAlignment="1">
      <alignment horizontal="center" wrapText="1"/>
    </xf>
    <xf numFmtId="2" fontId="0" fillId="5" borderId="2" xfId="0" applyNumberFormat="1" applyFill="1" applyBorder="1" applyAlignment="1">
      <alignment horizontal="center" vertical="center"/>
    </xf>
    <xf numFmtId="2" fontId="10" fillId="12" borderId="23" xfId="0" applyNumberFormat="1" applyFont="1" applyFill="1" applyBorder="1" applyAlignment="1">
      <alignment horizontal="right" vertical="center"/>
    </xf>
    <xf numFmtId="2" fontId="10" fillId="12" borderId="2" xfId="0" applyNumberFormat="1" applyFont="1" applyFill="1" applyBorder="1" applyAlignment="1">
      <alignment horizontal="right" vertical="center"/>
    </xf>
    <xf numFmtId="2" fontId="10" fillId="5" borderId="2" xfId="0" applyNumberFormat="1" applyFont="1" applyFill="1" applyBorder="1" applyAlignment="1">
      <alignment horizontal="right" vertical="center"/>
    </xf>
    <xf numFmtId="2" fontId="10" fillId="13" borderId="2" xfId="0" applyNumberFormat="1" applyFont="1" applyFill="1" applyBorder="1" applyAlignment="1">
      <alignment horizontal="right" vertical="center"/>
    </xf>
    <xf numFmtId="2" fontId="10" fillId="13" borderId="2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13" borderId="23" xfId="0" applyNumberFormat="1" applyFont="1" applyFill="1" applyBorder="1" applyAlignment="1">
      <alignment horizontal="right" vertical="center"/>
    </xf>
    <xf numFmtId="2" fontId="10" fillId="5" borderId="23" xfId="0" applyNumberFormat="1" applyFont="1" applyFill="1" applyBorder="1" applyAlignment="1">
      <alignment horizontal="right" vertical="center"/>
    </xf>
    <xf numFmtId="2" fontId="10" fillId="12" borderId="2" xfId="0" applyNumberFormat="1" applyFont="1" applyFill="1" applyBorder="1" applyAlignment="1">
      <alignment horizontal="center" vertical="center"/>
    </xf>
    <xf numFmtId="2" fontId="10" fillId="11" borderId="18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2" fontId="0" fillId="4" borderId="37" xfId="0" applyNumberFormat="1" applyFill="1" applyBorder="1" applyAlignment="1">
      <alignment horizontal="center" vertical="center"/>
    </xf>
    <xf numFmtId="2" fontId="0" fillId="4" borderId="3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5" borderId="40" xfId="0" applyNumberFormat="1" applyFont="1" applyFill="1" applyBorder="1" applyAlignment="1">
      <alignment horizontal="center" vertical="center" shrinkToFit="1"/>
    </xf>
    <xf numFmtId="167" fontId="12" fillId="5" borderId="40" xfId="0" applyNumberFormat="1" applyFont="1" applyFill="1" applyBorder="1" applyAlignment="1">
      <alignment horizontal="center" vertical="center" shrinkToFit="1"/>
    </xf>
    <xf numFmtId="2" fontId="12" fillId="6" borderId="40" xfId="0" applyNumberFormat="1" applyFont="1" applyFill="1" applyBorder="1" applyAlignment="1">
      <alignment horizontal="center" vertical="center" shrinkToFit="1"/>
    </xf>
    <xf numFmtId="167" fontId="12" fillId="6" borderId="40" xfId="0" applyNumberFormat="1" applyFont="1" applyFill="1" applyBorder="1" applyAlignment="1">
      <alignment horizontal="center" vertical="center" shrinkToFit="1"/>
    </xf>
    <xf numFmtId="2" fontId="12" fillId="9" borderId="40" xfId="0" applyNumberFormat="1" applyFont="1" applyFill="1" applyBorder="1" applyAlignment="1">
      <alignment horizontal="center" vertical="center" shrinkToFit="1"/>
    </xf>
    <xf numFmtId="167" fontId="12" fillId="9" borderId="4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2" fontId="10" fillId="9" borderId="2" xfId="0" applyNumberFormat="1" applyFont="1" applyFill="1" applyBorder="1" applyAlignment="1">
      <alignment horizontal="center" vertical="center"/>
    </xf>
    <xf numFmtId="6" fontId="10" fillId="6" borderId="2" xfId="0" applyNumberFormat="1" applyFont="1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center"/>
    </xf>
    <xf numFmtId="6" fontId="10" fillId="9" borderId="2" xfId="0" applyNumberFormat="1" applyFont="1" applyFill="1" applyBorder="1" applyAlignment="1">
      <alignment horizontal="center" vertical="center"/>
    </xf>
    <xf numFmtId="2" fontId="10" fillId="5" borderId="2" xfId="3" applyNumberFormat="1" applyFont="1" applyFill="1" applyBorder="1" applyAlignment="1">
      <alignment horizontal="center" vertical="center"/>
    </xf>
    <xf numFmtId="4" fontId="10" fillId="0" borderId="2" xfId="3" applyNumberFormat="1" applyFont="1" applyFill="1" applyBorder="1" applyAlignment="1">
      <alignment horizontal="center" vertical="center"/>
    </xf>
    <xf numFmtId="6" fontId="10" fillId="8" borderId="2" xfId="0" applyNumberFormat="1" applyFont="1" applyFill="1" applyBorder="1" applyAlignment="1">
      <alignment horizontal="center" vertical="center"/>
    </xf>
    <xf numFmtId="2" fontId="10" fillId="8" borderId="2" xfId="0" applyNumberFormat="1" applyFont="1" applyFill="1" applyBorder="1" applyAlignment="1">
      <alignment horizontal="center" vertical="center"/>
    </xf>
    <xf numFmtId="2" fontId="10" fillId="8" borderId="2" xfId="3" applyNumberFormat="1" applyFon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horizontal="center" vertical="center"/>
    </xf>
    <xf numFmtId="2" fontId="10" fillId="0" borderId="2" xfId="3" applyNumberFormat="1" applyFont="1" applyFill="1" applyBorder="1" applyAlignment="1">
      <alignment horizontal="center" vertical="center"/>
    </xf>
    <xf numFmtId="6" fontId="10" fillId="5" borderId="2" xfId="0" applyNumberFormat="1" applyFont="1" applyFill="1" applyBorder="1" applyAlignment="1">
      <alignment horizontal="center" vertical="center"/>
    </xf>
    <xf numFmtId="2" fontId="10" fillId="6" borderId="2" xfId="3" applyNumberFormat="1" applyFont="1" applyFill="1" applyBorder="1" applyAlignment="1">
      <alignment horizontal="center" vertical="center"/>
    </xf>
    <xf numFmtId="0" fontId="0" fillId="0" borderId="0" xfId="0"/>
    <xf numFmtId="165" fontId="10" fillId="6" borderId="2" xfId="0" applyNumberFormat="1" applyFont="1" applyFill="1" applyBorder="1" applyAlignment="1">
      <alignment horizontal="center" vertical="center"/>
    </xf>
    <xf numFmtId="165" fontId="10" fillId="9" borderId="2" xfId="0" applyNumberFormat="1" applyFont="1" applyFill="1" applyBorder="1" applyAlignment="1">
      <alignment horizontal="center" vertical="center"/>
    </xf>
    <xf numFmtId="165" fontId="10" fillId="5" borderId="2" xfId="0" applyNumberFormat="1" applyFont="1" applyFill="1" applyBorder="1" applyAlignment="1">
      <alignment horizontal="center" vertical="center"/>
    </xf>
    <xf numFmtId="2" fontId="0" fillId="9" borderId="17" xfId="0" applyNumberFormat="1" applyFill="1" applyBorder="1" applyAlignment="1">
      <alignment horizontal="center" vertical="center"/>
    </xf>
    <xf numFmtId="165" fontId="0" fillId="9" borderId="18" xfId="0" applyNumberFormat="1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0" fillId="4" borderId="16" xfId="0" applyNumberFormat="1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0" fillId="0" borderId="0" xfId="0"/>
    <xf numFmtId="0" fontId="6" fillId="8" borderId="4" xfId="0" applyFont="1" applyFill="1" applyBorder="1" applyAlignment="1">
      <alignment horizontal="center" vertical="center" wrapText="1"/>
    </xf>
    <xf numFmtId="10" fontId="6" fillId="4" borderId="15" xfId="0" applyNumberFormat="1" applyFont="1" applyFill="1" applyBorder="1"/>
    <xf numFmtId="2" fontId="0" fillId="0" borderId="17" xfId="0" applyNumberFormat="1" applyBorder="1" applyAlignment="1">
      <alignment horizontal="center" vertical="center"/>
    </xf>
    <xf numFmtId="2" fontId="0" fillId="0" borderId="0" xfId="0" applyNumberFormat="1"/>
    <xf numFmtId="165" fontId="0" fillId="0" borderId="18" xfId="0" applyNumberForma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/>
    </xf>
    <xf numFmtId="10" fontId="6" fillId="4" borderId="15" xfId="0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3" fillId="5" borderId="18" xfId="2" applyFont="1" applyFill="1" applyBorder="1" applyAlignment="1">
      <alignment horizontal="center" vertical="center" wrapText="1"/>
    </xf>
    <xf numFmtId="0" fontId="3" fillId="5" borderId="23" xfId="2" applyFont="1" applyFill="1" applyBorder="1" applyAlignment="1">
      <alignment horizontal="center" vertical="center" wrapText="1"/>
    </xf>
    <xf numFmtId="0" fontId="3" fillId="9" borderId="18" xfId="1" applyFont="1" applyFill="1" applyBorder="1" applyAlignment="1">
      <alignment horizontal="center" vertical="center" wrapText="1"/>
    </xf>
    <xf numFmtId="0" fontId="3" fillId="9" borderId="23" xfId="1" applyFont="1" applyFill="1" applyBorder="1" applyAlignment="1">
      <alignment horizontal="center" vertical="center" wrapText="1"/>
    </xf>
    <xf numFmtId="0" fontId="6" fillId="6" borderId="18" xfId="1" applyFont="1" applyFill="1" applyBorder="1" applyAlignment="1">
      <alignment horizontal="center" vertical="center" wrapText="1"/>
    </xf>
    <xf numFmtId="0" fontId="6" fillId="6" borderId="23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left" vertical="center" wrapText="1"/>
    </xf>
    <xf numFmtId="2" fontId="8" fillId="0" borderId="26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center" wrapText="1"/>
    </xf>
    <xf numFmtId="165" fontId="8" fillId="0" borderId="27" xfId="0" applyNumberFormat="1" applyFont="1" applyBorder="1" applyAlignment="1">
      <alignment horizontal="center" vertical="center"/>
    </xf>
    <xf numFmtId="6" fontId="10" fillId="0" borderId="2" xfId="0" applyNumberFormat="1" applyFont="1" applyBorder="1" applyAlignment="1">
      <alignment horizontal="center" vertical="center"/>
    </xf>
    <xf numFmtId="2" fontId="8" fillId="6" borderId="17" xfId="0" applyNumberFormat="1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2" fontId="8" fillId="0" borderId="32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left" vertical="center" wrapText="1"/>
    </xf>
    <xf numFmtId="2" fontId="8" fillId="0" borderId="28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 wrapText="1"/>
    </xf>
    <xf numFmtId="2" fontId="8" fillId="9" borderId="17" xfId="0" applyNumberFormat="1" applyFont="1" applyFill="1" applyBorder="1" applyAlignment="1">
      <alignment horizontal="center" vertical="center"/>
    </xf>
    <xf numFmtId="165" fontId="8" fillId="0" borderId="28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0" fillId="4" borderId="51" xfId="0" applyNumberForma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</cellXfs>
  <cellStyles count="45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39" xr:uid="{B9E2DA73-8B9A-4395-9CFC-329D91E588FB}"/>
    <cellStyle name="60% - Accent2 2" xfId="40" xr:uid="{D4B077F2-98AF-4FC1-8D11-908AE25811DA}"/>
    <cellStyle name="60% - Accent3 2" xfId="41" xr:uid="{7C07AB0E-F173-4721-A458-DB69B871F998}"/>
    <cellStyle name="60% - Accent4 2" xfId="42" xr:uid="{F264D163-325D-4319-B947-B54CBCFA65BA}"/>
    <cellStyle name="60% - Accent5 2" xfId="43" xr:uid="{E7F63F89-DFB8-490B-A9CE-C2094880DCF1}"/>
    <cellStyle name="60% - Accent6 2" xfId="44" xr:uid="{178395E1-D9A0-4010-AB63-A5E003B16ACE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urrency" xfId="4" builtinId="4"/>
    <cellStyle name="Explanatory Text" xfId="19" builtinId="53" customBuiltin="1"/>
    <cellStyle name="Good" xfId="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2" builtinId="20" customBuiltin="1"/>
    <cellStyle name="Linked Cell" xfId="15" builtinId="24" customBuiltin="1"/>
    <cellStyle name="Neutral" xfId="2" builtinId="28" customBuiltin="1"/>
    <cellStyle name="Normal" xfId="0" builtinId="0"/>
    <cellStyle name="Normal 2" xfId="5" xr:uid="{AA997367-10C3-4EEA-9C89-A731F814B540}"/>
    <cellStyle name="Note" xfId="18" builtinId="10" customBuiltin="1"/>
    <cellStyle name="Output" xfId="13" builtinId="21" customBuiltin="1"/>
    <cellStyle name="Percent" xfId="3" builtinId="5"/>
    <cellStyle name="Title" xfId="6" builtinId="15" customBuiltin="1"/>
    <cellStyle name="Total" xfId="20" builtinId="25" customBuiltin="1"/>
    <cellStyle name="Warning Text" xfId="17" builtinId="11" customBuiltin="1"/>
  </cellStyles>
  <dxfs count="4483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WIOA\PY2023\StateWide%20ETA%209173.xlsx" TargetMode="External"/><Relationship Id="rId1" Type="http://schemas.openxmlformats.org/officeDocument/2006/relationships/externalLinkPath" Target="PY2023/StateWide%20ETA%20917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Y2022/Statewide%20Indicators%20of%20Performance%20PY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tewide"/>
    </sheetNames>
    <sheetDataSet>
      <sheetData sheetId="0">
        <row r="8">
          <cell r="G8">
            <v>66.2</v>
          </cell>
        </row>
        <row r="9">
          <cell r="G9">
            <v>7772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wide"/>
      <sheetName val="PY2022Q4"/>
      <sheetName val="check"/>
      <sheetName val="PY2022Q1"/>
      <sheetName val="PY2022Q2"/>
      <sheetName val="PY2022Q3"/>
      <sheetName val="PY2022Q3 EX"/>
      <sheetName val="LWDB 01"/>
      <sheetName val="LWDB 02"/>
      <sheetName val="LWDB 03"/>
      <sheetName val="LWDB 04"/>
      <sheetName val="LWDB 05"/>
      <sheetName val="LWDB 06"/>
      <sheetName val="LWDB 07"/>
      <sheetName val="LWDB 08"/>
      <sheetName val="LWDB 09"/>
      <sheetName val="LWDB 10"/>
      <sheetName val="LWDB 11"/>
      <sheetName val="LWDB 12"/>
      <sheetName val="LWDB 13"/>
      <sheetName val="LWDB 14"/>
      <sheetName val="LWDB 15"/>
      <sheetName val="LWDB 16"/>
      <sheetName val="LWDB 17"/>
      <sheetName val="LWDB 18"/>
      <sheetName val="LWDB 19"/>
      <sheetName val="LWDB 20"/>
      <sheetName val="LWDB 21"/>
      <sheetName val="LWDB 22"/>
      <sheetName val="LWDB 23"/>
      <sheetName val="LWDB 24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0.66</v>
          </cell>
        </row>
        <row r="4">
          <cell r="B4">
            <v>7765</v>
          </cell>
        </row>
        <row r="5">
          <cell r="B5">
            <v>0.65900000000000003</v>
          </cell>
        </row>
        <row r="6">
          <cell r="B6">
            <v>0.66800000000000004</v>
          </cell>
        </row>
        <row r="7">
          <cell r="B7">
            <v>0.65500000000000003</v>
          </cell>
        </row>
        <row r="9">
          <cell r="B9">
            <v>0.73</v>
          </cell>
        </row>
        <row r="10">
          <cell r="B10">
            <v>9766</v>
          </cell>
        </row>
        <row r="11">
          <cell r="B11">
            <v>0.74299999999999999</v>
          </cell>
        </row>
        <row r="12">
          <cell r="B12">
            <v>0.78400000000000003</v>
          </cell>
        </row>
        <row r="13">
          <cell r="B13">
            <v>0.67400000000000004</v>
          </cell>
        </row>
        <row r="15">
          <cell r="B15">
            <v>0.74099999999999999</v>
          </cell>
        </row>
        <row r="16">
          <cell r="B16">
            <v>5059</v>
          </cell>
        </row>
        <row r="17">
          <cell r="B17">
            <v>0.72499999999999998</v>
          </cell>
        </row>
        <row r="18">
          <cell r="B18">
            <v>0.627</v>
          </cell>
        </row>
        <row r="19">
          <cell r="B19">
            <v>0.67800000000000005</v>
          </cell>
        </row>
        <row r="21">
          <cell r="B21">
            <v>0.66700000000000004</v>
          </cell>
        </row>
        <row r="22">
          <cell r="B22">
            <v>7009</v>
          </cell>
        </row>
        <row r="23">
          <cell r="B23">
            <v>0.65500000000000003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9"/>
  <sheetViews>
    <sheetView tabSelected="1" zoomScale="60" zoomScaleNormal="60" zoomScaleSheetLayoutView="100" workbookViewId="0">
      <pane xSplit="3" ySplit="6" topLeftCell="D7" activePane="bottomRight" state="frozen"/>
      <selection activeCell="G8" sqref="G8:G28"/>
      <selection pane="topRight" activeCell="G8" sqref="G8:G28"/>
      <selection pane="bottomLeft" activeCell="G8" sqref="G8:G28"/>
      <selection pane="bottomRight" activeCell="P8" sqref="P8:P12"/>
    </sheetView>
  </sheetViews>
  <sheetFormatPr defaultRowHeight="14.4" x14ac:dyDescent="0.3"/>
  <cols>
    <col min="2" max="2" width="9.109375" style="16"/>
    <col min="3" max="3" width="40.44140625" customWidth="1"/>
    <col min="4" max="4" width="18.6640625" customWidth="1"/>
    <col min="5" max="5" width="13.88671875" customWidth="1"/>
    <col min="6" max="6" width="17.109375" customWidth="1"/>
    <col min="7" max="7" width="17.77734375" customWidth="1"/>
    <col min="8" max="8" width="13.88671875" customWidth="1"/>
    <col min="9" max="9" width="17.109375" customWidth="1"/>
    <col min="10" max="10" width="13.88671875" style="16" customWidth="1"/>
    <col min="11" max="11" width="18.109375" style="16" customWidth="1"/>
    <col min="12" max="12" width="13.88671875" style="11" customWidth="1"/>
    <col min="13" max="13" width="17.77734375" customWidth="1"/>
    <col min="14" max="14" width="18" customWidth="1"/>
    <col min="15" max="15" width="17.109375" customWidth="1"/>
    <col min="16" max="16" width="17.33203125" customWidth="1"/>
    <col min="17" max="17" width="15" bestFit="1" customWidth="1"/>
    <col min="18" max="18" width="18.88671875" customWidth="1"/>
    <col min="19" max="19" width="14.44140625" customWidth="1"/>
    <col min="20" max="20" width="16.88671875" customWidth="1"/>
  </cols>
  <sheetData>
    <row r="1" spans="3:20" ht="17.25" customHeight="1" x14ac:dyDescent="0.3">
      <c r="C1" s="39"/>
      <c r="D1" s="16"/>
      <c r="E1" s="16"/>
      <c r="F1" s="11"/>
      <c r="J1"/>
      <c r="K1"/>
      <c r="L1"/>
      <c r="M1" s="16"/>
      <c r="N1" s="16"/>
      <c r="O1" s="11"/>
    </row>
    <row r="2" spans="3:20" ht="17.25" hidden="1" customHeight="1" x14ac:dyDescent="0.3">
      <c r="C2" s="39"/>
      <c r="D2" s="16"/>
      <c r="E2" s="16"/>
      <c r="F2" s="11"/>
      <c r="J2"/>
      <c r="K2"/>
      <c r="L2"/>
      <c r="M2" s="16"/>
      <c r="N2" s="16"/>
      <c r="O2" s="11"/>
    </row>
    <row r="3" spans="3:20" ht="17.25" hidden="1" customHeight="1" thickBot="1" x14ac:dyDescent="0.3">
      <c r="C3" s="39"/>
      <c r="D3" s="16"/>
      <c r="E3" s="16"/>
      <c r="F3" s="11"/>
      <c r="J3"/>
      <c r="K3"/>
      <c r="L3"/>
      <c r="M3" s="16"/>
      <c r="N3" s="16"/>
      <c r="O3" s="11"/>
    </row>
    <row r="4" spans="3:20" ht="17.25" hidden="1" customHeight="1" thickBot="1" x14ac:dyDescent="0.3">
      <c r="C4" s="39"/>
      <c r="D4" s="16"/>
      <c r="E4" s="16"/>
      <c r="F4" s="11"/>
      <c r="J4"/>
      <c r="K4"/>
      <c r="L4"/>
      <c r="M4" s="16"/>
      <c r="N4" s="16"/>
      <c r="O4" s="11"/>
    </row>
    <row r="5" spans="3:20" ht="20.100000000000001" customHeight="1" thickBot="1" x14ac:dyDescent="0.35">
      <c r="C5" s="221" t="s">
        <v>66</v>
      </c>
      <c r="D5" s="195"/>
      <c r="E5" s="195"/>
      <c r="F5" s="11"/>
      <c r="G5" s="195"/>
      <c r="H5" s="195"/>
      <c r="I5" s="195"/>
      <c r="J5" s="195"/>
      <c r="K5" s="195"/>
      <c r="L5" s="195"/>
      <c r="M5" s="195"/>
      <c r="N5" s="195"/>
      <c r="O5" s="11"/>
      <c r="P5" s="195"/>
      <c r="Q5" s="195"/>
      <c r="R5" s="195"/>
      <c r="S5" s="195"/>
      <c r="T5" s="195"/>
    </row>
    <row r="6" spans="3:20" ht="99" customHeight="1" thickBot="1" x14ac:dyDescent="0.35">
      <c r="C6" s="222" t="s">
        <v>0</v>
      </c>
      <c r="D6" s="12" t="s">
        <v>42</v>
      </c>
      <c r="E6" s="13" t="s">
        <v>43</v>
      </c>
      <c r="F6" s="196" t="s">
        <v>44</v>
      </c>
      <c r="G6" s="32" t="s">
        <v>45</v>
      </c>
      <c r="H6" s="13" t="s">
        <v>46</v>
      </c>
      <c r="I6" s="12" t="s">
        <v>47</v>
      </c>
      <c r="J6" s="13" t="s">
        <v>48</v>
      </c>
      <c r="K6" s="12" t="s">
        <v>49</v>
      </c>
      <c r="L6" s="13" t="s">
        <v>50</v>
      </c>
      <c r="M6" s="12" t="s">
        <v>51</v>
      </c>
      <c r="N6" s="13" t="s">
        <v>52</v>
      </c>
      <c r="O6" s="196" t="s">
        <v>53</v>
      </c>
      <c r="P6" s="12" t="s">
        <v>62</v>
      </c>
      <c r="Q6" s="13" t="s">
        <v>63</v>
      </c>
      <c r="R6" s="12" t="s">
        <v>67</v>
      </c>
      <c r="S6" s="13" t="s">
        <v>68</v>
      </c>
      <c r="T6" s="196" t="s">
        <v>64</v>
      </c>
    </row>
    <row r="7" spans="3:20" ht="15" thickBot="1" x14ac:dyDescent="0.35">
      <c r="C7" s="2" t="s">
        <v>1</v>
      </c>
      <c r="D7" s="14"/>
      <c r="E7" s="14"/>
      <c r="F7" s="31"/>
      <c r="G7" s="33"/>
      <c r="H7" s="3"/>
      <c r="I7" s="3"/>
      <c r="J7" s="3"/>
      <c r="K7" s="14"/>
      <c r="L7" s="14"/>
      <c r="M7" s="14"/>
      <c r="N7" s="14"/>
      <c r="O7" s="197"/>
      <c r="P7" s="14"/>
      <c r="Q7" s="14"/>
      <c r="R7" s="14"/>
      <c r="S7" s="14"/>
      <c r="T7" s="197"/>
    </row>
    <row r="8" spans="3:20" ht="20.100000000000001" customHeight="1" x14ac:dyDescent="0.3">
      <c r="C8" s="223" t="s">
        <v>2</v>
      </c>
      <c r="D8" s="198">
        <v>66.099999999999994</v>
      </c>
      <c r="E8" s="192">
        <f>D8/F8*100</f>
        <v>77.309941520467831</v>
      </c>
      <c r="F8" s="43">
        <v>85.5</v>
      </c>
      <c r="G8" s="224">
        <v>66.2</v>
      </c>
      <c r="H8" s="192">
        <f>G8/$O8*100</f>
        <v>77.42690058479532</v>
      </c>
      <c r="I8" s="106">
        <v>62.6</v>
      </c>
      <c r="J8" s="105">
        <f>I8/$O8</f>
        <v>0.73216374269005846</v>
      </c>
      <c r="K8" s="198">
        <f>'[2]PY2022Q3 EX'!B3*100</f>
        <v>66</v>
      </c>
      <c r="L8" s="192">
        <f>K8/O8*100</f>
        <v>77.192982456140342</v>
      </c>
      <c r="M8" s="198">
        <v>85.9</v>
      </c>
      <c r="N8" s="192">
        <f>M8/O8*100</f>
        <v>100.46783625730995</v>
      </c>
      <c r="O8" s="44">
        <v>85.5</v>
      </c>
      <c r="P8" s="198">
        <v>86</v>
      </c>
      <c r="Q8" s="192">
        <f>P8/T8*100</f>
        <v>100.58479532163742</v>
      </c>
      <c r="R8" s="198">
        <v>87.3</v>
      </c>
      <c r="S8" s="194">
        <f>R8/T8*100</f>
        <v>102.10526315789474</v>
      </c>
      <c r="T8" s="44">
        <v>85.5</v>
      </c>
    </row>
    <row r="9" spans="3:20" ht="20.100000000000001" customHeight="1" x14ac:dyDescent="0.3">
      <c r="C9" s="225" t="s">
        <v>3</v>
      </c>
      <c r="D9" s="61">
        <v>7800</v>
      </c>
      <c r="E9" s="192">
        <f>D9/F9*100</f>
        <v>111.42857142857143</v>
      </c>
      <c r="F9" s="41">
        <v>7000</v>
      </c>
      <c r="G9" s="226">
        <v>7772</v>
      </c>
      <c r="H9" s="192">
        <f>G9/$O9*100</f>
        <v>92.402805849482817</v>
      </c>
      <c r="I9" s="227">
        <v>7685</v>
      </c>
      <c r="J9" s="192">
        <f>I9/$O9*100</f>
        <v>91.368446082510999</v>
      </c>
      <c r="K9" s="200">
        <f>'[2]PY2022Q3 EX'!B4</f>
        <v>7765</v>
      </c>
      <c r="L9" s="192">
        <f>K9/O9*100</f>
        <v>92.31958150041612</v>
      </c>
      <c r="M9" s="200">
        <v>9620</v>
      </c>
      <c r="N9" s="192">
        <f>M9/O9*100</f>
        <v>114.37403400309118</v>
      </c>
      <c r="O9" s="201">
        <v>8411</v>
      </c>
      <c r="P9" s="200">
        <v>9727</v>
      </c>
      <c r="Q9" s="192">
        <f>P9/T9*100</f>
        <v>115.64617762453931</v>
      </c>
      <c r="R9" s="228">
        <v>10023</v>
      </c>
      <c r="S9" s="194">
        <f>R9/T9*100</f>
        <v>119.16537867078824</v>
      </c>
      <c r="T9" s="201">
        <v>8411</v>
      </c>
    </row>
    <row r="10" spans="3:20" ht="20.100000000000001" customHeight="1" x14ac:dyDescent="0.3">
      <c r="C10" s="225" t="s">
        <v>10</v>
      </c>
      <c r="D10" s="198">
        <v>81.8</v>
      </c>
      <c r="E10" s="192">
        <f>D10/F10*100</f>
        <v>96.804733727810643</v>
      </c>
      <c r="F10" s="43">
        <v>84.5</v>
      </c>
      <c r="G10" s="224">
        <v>83.8</v>
      </c>
      <c r="H10" s="192">
        <f>G10/$O10*100</f>
        <v>103.84138785625774</v>
      </c>
      <c r="I10" s="229">
        <v>61.6</v>
      </c>
      <c r="J10" s="192">
        <f>I10/$O10*100</f>
        <v>76.332094175960336</v>
      </c>
      <c r="K10" s="198">
        <f>'[2]PY2022Q3 EX'!B5*100</f>
        <v>65.900000000000006</v>
      </c>
      <c r="L10" s="192">
        <f>K10/O10*100</f>
        <v>81.660470879801736</v>
      </c>
      <c r="M10" s="202">
        <v>66.2</v>
      </c>
      <c r="N10" s="192">
        <f>M10/O10*100</f>
        <v>82.032218091697644</v>
      </c>
      <c r="O10" s="203">
        <v>80.7</v>
      </c>
      <c r="P10" s="202">
        <v>66.2</v>
      </c>
      <c r="Q10" s="192">
        <f>P10/T10*100</f>
        <v>82.032218091697644</v>
      </c>
      <c r="R10" s="224">
        <v>84.4</v>
      </c>
      <c r="S10" s="194">
        <f>R10/T10*100</f>
        <v>104.58488228004956</v>
      </c>
      <c r="T10" s="203">
        <v>80.7</v>
      </c>
    </row>
    <row r="11" spans="3:20" s="16" customFormat="1" ht="20.100000000000001" customHeight="1" x14ac:dyDescent="0.3">
      <c r="C11" s="225" t="s">
        <v>13</v>
      </c>
      <c r="D11" s="198">
        <v>80.3</v>
      </c>
      <c r="E11" s="192">
        <f>D11/F11*100</f>
        <v>118.08823529411765</v>
      </c>
      <c r="F11" s="43">
        <v>68</v>
      </c>
      <c r="G11" s="132">
        <v>79.7</v>
      </c>
      <c r="H11" s="192">
        <f>G11/$O11*100</f>
        <v>113.85714285714286</v>
      </c>
      <c r="I11" s="230">
        <v>67.3</v>
      </c>
      <c r="J11" s="192">
        <f>I11/$O11*100</f>
        <v>96.142857142857139</v>
      </c>
      <c r="K11" s="198">
        <f>'[2]PY2022Q3 EX'!B6*100</f>
        <v>66.8</v>
      </c>
      <c r="L11" s="192">
        <f>K11/O11*100</f>
        <v>95.428571428571431</v>
      </c>
      <c r="M11" s="202">
        <v>66</v>
      </c>
      <c r="N11" s="192">
        <f>M11/O11*100</f>
        <v>94.285714285714278</v>
      </c>
      <c r="O11" s="203">
        <v>70</v>
      </c>
      <c r="P11" s="208">
        <v>65.5</v>
      </c>
      <c r="Q11" s="192">
        <f>P11/T11*100</f>
        <v>87.333333333333329</v>
      </c>
      <c r="R11" s="228">
        <v>75.3</v>
      </c>
      <c r="S11" s="194">
        <f>R11/T11*100</f>
        <v>100.4</v>
      </c>
      <c r="T11" s="203">
        <v>75</v>
      </c>
    </row>
    <row r="12" spans="3:20" s="16" customFormat="1" ht="20.100000000000001" customHeight="1" thickBot="1" x14ac:dyDescent="0.35">
      <c r="C12" s="231" t="s">
        <v>16</v>
      </c>
      <c r="D12" s="198">
        <v>79.400000000000006</v>
      </c>
      <c r="E12" s="232">
        <f>D12/F12*100</f>
        <v>162.04081632653063</v>
      </c>
      <c r="F12" s="233">
        <v>49</v>
      </c>
      <c r="G12" s="132">
        <v>70.5</v>
      </c>
      <c r="H12" s="192">
        <f>G12/$O12*100</f>
        <v>121.55172413793103</v>
      </c>
      <c r="I12" s="230">
        <v>69.900000000000006</v>
      </c>
      <c r="J12" s="192">
        <f>I12/$O12*100</f>
        <v>120.51724137931035</v>
      </c>
      <c r="K12" s="198">
        <f>'[2]PY2022Q3 EX'!B7*100</f>
        <v>65.5</v>
      </c>
      <c r="L12" s="192">
        <f>K12/O12*100</f>
        <v>112.93103448275863</v>
      </c>
      <c r="M12" s="202">
        <v>82.4</v>
      </c>
      <c r="N12" s="232">
        <f>M12/O12*100</f>
        <v>142.06896551724139</v>
      </c>
      <c r="O12" s="204">
        <v>58</v>
      </c>
      <c r="P12" s="202">
        <v>74.7</v>
      </c>
      <c r="Q12" s="192">
        <f>P12/T12*100</f>
        <v>124.50000000000001</v>
      </c>
      <c r="R12" s="228">
        <v>76.3</v>
      </c>
      <c r="S12" s="194">
        <f>R12/T12*100</f>
        <v>127.16666666666667</v>
      </c>
      <c r="T12" s="204">
        <v>60</v>
      </c>
    </row>
    <row r="13" spans="3:20" ht="20.100000000000001" customHeight="1" thickBot="1" x14ac:dyDescent="0.35">
      <c r="C13" s="54" t="s">
        <v>4</v>
      </c>
      <c r="D13" s="193"/>
      <c r="E13" s="193"/>
      <c r="F13" s="47"/>
      <c r="G13" s="48"/>
      <c r="H13" s="49"/>
      <c r="I13" s="205"/>
      <c r="J13" s="49"/>
      <c r="K13" s="193"/>
      <c r="L13" s="193"/>
      <c r="M13" s="193"/>
      <c r="N13" s="193"/>
      <c r="O13" s="206"/>
      <c r="P13" s="193"/>
      <c r="Q13" s="193"/>
      <c r="R13" s="193"/>
      <c r="S13" s="193"/>
      <c r="T13" s="206"/>
    </row>
    <row r="14" spans="3:20" ht="20.100000000000001" customHeight="1" x14ac:dyDescent="0.3">
      <c r="C14" s="234" t="s">
        <v>2</v>
      </c>
      <c r="D14" s="198">
        <v>73.599999999999994</v>
      </c>
      <c r="E14" s="192">
        <f>D14/F14*100</f>
        <v>86.588235294117638</v>
      </c>
      <c r="F14" s="43">
        <v>85</v>
      </c>
      <c r="G14" s="235">
        <v>73.5</v>
      </c>
      <c r="H14" s="192">
        <f>G14/$O14*100</f>
        <v>86.470588235294116</v>
      </c>
      <c r="I14" s="229">
        <v>70.599999999999994</v>
      </c>
      <c r="J14" s="192">
        <f>I14/$O14*100</f>
        <v>83.058823529411768</v>
      </c>
      <c r="K14" s="198">
        <f>'[2]PY2022Q3 EX'!B9*100</f>
        <v>73</v>
      </c>
      <c r="L14" s="192">
        <f>K14/O14*100</f>
        <v>85.882352941176464</v>
      </c>
      <c r="M14" s="198">
        <v>83.3</v>
      </c>
      <c r="N14" s="192">
        <f>M14/O14*100</f>
        <v>98</v>
      </c>
      <c r="O14" s="203">
        <v>85</v>
      </c>
      <c r="P14" s="198">
        <v>84.2</v>
      </c>
      <c r="Q14" s="194">
        <f>P14/T14*100</f>
        <v>99.058823529411768</v>
      </c>
      <c r="R14" s="202">
        <v>86.2</v>
      </c>
      <c r="S14" s="194">
        <f>R14/T14*100</f>
        <v>101.41176470588236</v>
      </c>
      <c r="T14" s="203">
        <v>85</v>
      </c>
    </row>
    <row r="15" spans="3:20" ht="20.100000000000001" customHeight="1" x14ac:dyDescent="0.3">
      <c r="C15" s="236" t="s">
        <v>3</v>
      </c>
      <c r="D15" s="61">
        <v>9838</v>
      </c>
      <c r="E15" s="192">
        <f>D15/F15*100</f>
        <v>138.56338028169014</v>
      </c>
      <c r="F15" s="41">
        <v>7100</v>
      </c>
      <c r="G15" s="226">
        <v>9771</v>
      </c>
      <c r="H15" s="192">
        <f>G15/$O15*100</f>
        <v>96.809670068364213</v>
      </c>
      <c r="I15" s="227">
        <v>9639</v>
      </c>
      <c r="J15" s="192">
        <f>I15/$O15*100</f>
        <v>95.501832953532144</v>
      </c>
      <c r="K15" s="180">
        <f>'[2]PY2022Q3 EX'!B10</f>
        <v>9766</v>
      </c>
      <c r="L15" s="192">
        <f>K15/O15*100</f>
        <v>96.760130783711489</v>
      </c>
      <c r="M15" s="200">
        <v>10052.5</v>
      </c>
      <c r="N15" s="192">
        <f>M15/O15*100</f>
        <v>99.598731794312883</v>
      </c>
      <c r="O15" s="201">
        <v>10093</v>
      </c>
      <c r="P15" s="200">
        <v>10400</v>
      </c>
      <c r="Q15" s="194">
        <f>P15/T15*100</f>
        <v>103.0417120776776</v>
      </c>
      <c r="R15" s="228">
        <v>10700</v>
      </c>
      <c r="S15" s="194">
        <f>R15/T15*100</f>
        <v>106.01406915684137</v>
      </c>
      <c r="T15" s="201">
        <v>10093</v>
      </c>
    </row>
    <row r="16" spans="3:20" ht="20.100000000000001" customHeight="1" x14ac:dyDescent="0.3">
      <c r="C16" s="55" t="s">
        <v>10</v>
      </c>
      <c r="D16" s="198">
        <v>84.2</v>
      </c>
      <c r="E16" s="108">
        <f>D16/F16*100</f>
        <v>104.59627329192547</v>
      </c>
      <c r="F16" s="40">
        <v>80.5</v>
      </c>
      <c r="G16" s="224">
        <v>87.8</v>
      </c>
      <c r="H16" s="108">
        <f>G16/$O16*100</f>
        <v>117.06666666666665</v>
      </c>
      <c r="I16" s="229">
        <v>71</v>
      </c>
      <c r="J16" s="202">
        <f>I16/$O16*100</f>
        <v>94.666666666666671</v>
      </c>
      <c r="K16" s="198">
        <f>'[2]PY2022Q3 EX'!B11*100</f>
        <v>74.3</v>
      </c>
      <c r="L16" s="108">
        <f>K16/O16*100</f>
        <v>99.066666666666663</v>
      </c>
      <c r="M16" s="202">
        <v>74.2</v>
      </c>
      <c r="N16" s="108">
        <f>M16/O16*100</f>
        <v>98.933333333333337</v>
      </c>
      <c r="O16" s="50">
        <v>75</v>
      </c>
      <c r="P16" s="202">
        <v>73.8</v>
      </c>
      <c r="Q16" s="194">
        <f>P16/T16*100</f>
        <v>92.019950124688279</v>
      </c>
      <c r="R16" s="224">
        <v>83.1</v>
      </c>
      <c r="S16" s="194">
        <f>R16/T16*100</f>
        <v>103.61596009975061</v>
      </c>
      <c r="T16" s="50">
        <v>80.2</v>
      </c>
    </row>
    <row r="17" spans="3:20" s="16" customFormat="1" ht="20.100000000000001" customHeight="1" x14ac:dyDescent="0.3">
      <c r="C17" s="225" t="s">
        <v>13</v>
      </c>
      <c r="D17" s="198">
        <v>85.1</v>
      </c>
      <c r="E17" s="192">
        <f>D17/F17*100</f>
        <v>121.57142857142856</v>
      </c>
      <c r="F17" s="43">
        <v>70</v>
      </c>
      <c r="G17" s="132">
        <v>85.6</v>
      </c>
      <c r="H17" s="192">
        <f>G17/$O17*100</f>
        <v>103.50665054413541</v>
      </c>
      <c r="I17" s="229">
        <v>78.8</v>
      </c>
      <c r="J17" s="192">
        <f>I17/$O17*100</f>
        <v>95.284159613059245</v>
      </c>
      <c r="K17" s="198">
        <f>'[2]PY2022Q3 EX'!B12*100</f>
        <v>78.400000000000006</v>
      </c>
      <c r="L17" s="192">
        <f>K17/O17*100</f>
        <v>94.80048367593713</v>
      </c>
      <c r="M17" s="202">
        <v>76</v>
      </c>
      <c r="N17" s="192">
        <f>M17/O17*100</f>
        <v>91.898428053204356</v>
      </c>
      <c r="O17" s="203">
        <v>82.7</v>
      </c>
      <c r="P17" s="202">
        <v>73.7</v>
      </c>
      <c r="Q17" s="194">
        <f>P17/T17*100</f>
        <v>89.117291414752117</v>
      </c>
      <c r="R17" s="202">
        <v>73</v>
      </c>
      <c r="S17" s="194">
        <f>R17/T17*100</f>
        <v>88.27085852478838</v>
      </c>
      <c r="T17" s="203">
        <v>82.7</v>
      </c>
    </row>
    <row r="18" spans="3:20" s="16" customFormat="1" ht="20.100000000000001" customHeight="1" thickBot="1" x14ac:dyDescent="0.35">
      <c r="C18" s="231" t="s">
        <v>16</v>
      </c>
      <c r="D18" s="198">
        <v>76.900000000000006</v>
      </c>
      <c r="E18" s="232">
        <f>D18/F18*100</f>
        <v>156.9387755102041</v>
      </c>
      <c r="F18" s="233">
        <v>49</v>
      </c>
      <c r="G18" s="132">
        <v>72.599999999999994</v>
      </c>
      <c r="H18" s="192">
        <f>G18/$O18*100</f>
        <v>121</v>
      </c>
      <c r="I18" s="230">
        <v>69</v>
      </c>
      <c r="J18" s="192">
        <f>I18/$O18*100</f>
        <v>114.99999999999999</v>
      </c>
      <c r="K18" s="198">
        <f>'[2]PY2022Q3 EX'!B13*100</f>
        <v>67.400000000000006</v>
      </c>
      <c r="L18" s="192">
        <f>K18/O18*100</f>
        <v>112.33333333333336</v>
      </c>
      <c r="M18" s="202">
        <v>80.2</v>
      </c>
      <c r="N18" s="232">
        <f>M18/O18*100</f>
        <v>133.66666666666666</v>
      </c>
      <c r="O18" s="204">
        <v>60</v>
      </c>
      <c r="P18" s="202">
        <v>75.099999999999994</v>
      </c>
      <c r="Q18" s="194">
        <f>P18/T18*100</f>
        <v>125.16666666666664</v>
      </c>
      <c r="R18" s="228">
        <v>77.8</v>
      </c>
      <c r="S18" s="194">
        <f>R18/T18*100</f>
        <v>129.66666666666666</v>
      </c>
      <c r="T18" s="204">
        <v>60</v>
      </c>
    </row>
    <row r="19" spans="3:20" ht="20.100000000000001" customHeight="1" thickBot="1" x14ac:dyDescent="0.35">
      <c r="C19" s="54" t="s">
        <v>5</v>
      </c>
      <c r="D19" s="193"/>
      <c r="E19" s="193"/>
      <c r="F19" s="47"/>
      <c r="G19" s="48"/>
      <c r="H19" s="49"/>
      <c r="I19" s="205"/>
      <c r="J19" s="49"/>
      <c r="K19" s="193"/>
      <c r="L19" s="193"/>
      <c r="M19" s="193"/>
      <c r="N19" s="193"/>
      <c r="O19" s="206"/>
      <c r="P19" s="193"/>
      <c r="Q19" s="193"/>
      <c r="R19" s="193"/>
      <c r="S19" s="193"/>
      <c r="T19" s="206"/>
    </row>
    <row r="20" spans="3:20" ht="20.100000000000001" customHeight="1" x14ac:dyDescent="0.3">
      <c r="C20" s="234" t="s">
        <v>2</v>
      </c>
      <c r="D20" s="198">
        <v>74.099999999999994</v>
      </c>
      <c r="E20" s="192">
        <f>D20/F20*100</f>
        <v>93.207547169811306</v>
      </c>
      <c r="F20" s="43">
        <v>79.5</v>
      </c>
      <c r="G20" s="235">
        <v>73.900000000000006</v>
      </c>
      <c r="H20" s="192">
        <f>G20/$O20*100</f>
        <v>90.786240786240796</v>
      </c>
      <c r="I20" s="229">
        <v>70.5</v>
      </c>
      <c r="J20" s="192">
        <f>I20/$O20*100</f>
        <v>86.609336609336623</v>
      </c>
      <c r="K20" s="198">
        <f>'[2]PY2022Q3 EX'!B15*100</f>
        <v>74.099999999999994</v>
      </c>
      <c r="L20" s="192">
        <f>K20/O20*100</f>
        <v>91.031941031941031</v>
      </c>
      <c r="M20" s="198">
        <v>81.099999999999994</v>
      </c>
      <c r="N20" s="192">
        <f>M20/O20*100</f>
        <v>99.631449631449627</v>
      </c>
      <c r="O20" s="203">
        <v>81.399999999999991</v>
      </c>
      <c r="P20" s="198">
        <v>80.599999999999994</v>
      </c>
      <c r="Q20" s="194">
        <f>P20/T20*100</f>
        <v>99.017199017199005</v>
      </c>
      <c r="R20" s="237">
        <v>80.400000000000006</v>
      </c>
      <c r="S20" s="194">
        <f>R20/T20*100</f>
        <v>98.77149877149877</v>
      </c>
      <c r="T20" s="203">
        <v>81.400000000000006</v>
      </c>
    </row>
    <row r="21" spans="3:20" s="16" customFormat="1" ht="20.100000000000001" customHeight="1" x14ac:dyDescent="0.3">
      <c r="C21" s="225" t="s">
        <v>3</v>
      </c>
      <c r="D21" s="61">
        <v>5013</v>
      </c>
      <c r="E21" s="192">
        <f>D21/F21*100</f>
        <v>156.65625</v>
      </c>
      <c r="F21" s="41">
        <v>3200</v>
      </c>
      <c r="G21" s="238">
        <v>5070</v>
      </c>
      <c r="H21" s="192">
        <f>G21/$O21*100</f>
        <v>158.4375</v>
      </c>
      <c r="I21" s="227">
        <v>5031</v>
      </c>
      <c r="J21" s="192">
        <f>I21/$O21*100</f>
        <v>157.21875</v>
      </c>
      <c r="K21" s="61">
        <f>'[2]PY2022Q3 EX'!B16</f>
        <v>5059</v>
      </c>
      <c r="L21" s="192">
        <f>K21/O21*100</f>
        <v>158.09375</v>
      </c>
      <c r="M21" s="61">
        <v>4567</v>
      </c>
      <c r="N21" s="192">
        <f>M21/O21*100</f>
        <v>142.71875</v>
      </c>
      <c r="O21" s="57">
        <v>3200</v>
      </c>
      <c r="P21" s="61">
        <v>4481</v>
      </c>
      <c r="Q21" s="194">
        <f>P21/T21*100</f>
        <v>115.96790890269151</v>
      </c>
      <c r="R21" s="228">
        <v>4558</v>
      </c>
      <c r="S21" s="194">
        <f>R21/T21*100</f>
        <v>117.96066252587991</v>
      </c>
      <c r="T21" s="57">
        <v>3864</v>
      </c>
    </row>
    <row r="22" spans="3:20" ht="20.100000000000001" customHeight="1" x14ac:dyDescent="0.3">
      <c r="C22" s="55" t="s">
        <v>10</v>
      </c>
      <c r="D22" s="198">
        <v>80.8</v>
      </c>
      <c r="E22" s="108">
        <f>D22/F22*100</f>
        <v>109.18918918918918</v>
      </c>
      <c r="F22" s="40">
        <v>74</v>
      </c>
      <c r="G22" s="239">
        <v>81.599999999999994</v>
      </c>
      <c r="H22" s="108">
        <f>G22/$O22*100</f>
        <v>105.15463917525771</v>
      </c>
      <c r="I22" s="229">
        <v>68</v>
      </c>
      <c r="J22" s="108">
        <f>I22/$O22*100</f>
        <v>87.62886597938143</v>
      </c>
      <c r="K22" s="198">
        <f>'[2]PY2022Q3 EX'!B17*100</f>
        <v>72.5</v>
      </c>
      <c r="L22" s="108">
        <f>K22/O22*100</f>
        <v>93.427835051546381</v>
      </c>
      <c r="M22" s="202">
        <v>72.5</v>
      </c>
      <c r="N22" s="108">
        <f>M22/O22*100</f>
        <v>93.427835051546381</v>
      </c>
      <c r="O22" s="50">
        <v>77.600000000000009</v>
      </c>
      <c r="P22" s="202">
        <v>72.5</v>
      </c>
      <c r="Q22" s="194">
        <f>P22/T22*100</f>
        <v>93.42783505154641</v>
      </c>
      <c r="R22" s="202">
        <v>79.900000000000006</v>
      </c>
      <c r="S22" s="194">
        <f>R22/T22*100</f>
        <v>102.96391752577321</v>
      </c>
      <c r="T22" s="50">
        <v>77.599999999999994</v>
      </c>
    </row>
    <row r="23" spans="3:20" s="16" customFormat="1" ht="20.100000000000001" customHeight="1" x14ac:dyDescent="0.3">
      <c r="C23" s="225" t="s">
        <v>13</v>
      </c>
      <c r="D23" s="198">
        <v>83.2</v>
      </c>
      <c r="E23" s="108">
        <f>D23/F23*100</f>
        <v>108.75816993464053</v>
      </c>
      <c r="F23" s="40">
        <v>76.5</v>
      </c>
      <c r="G23" s="132">
        <v>80.5</v>
      </c>
      <c r="H23" s="108">
        <f>G23/$O23*100</f>
        <v>114.99999999999999</v>
      </c>
      <c r="I23" s="230">
        <v>62.2</v>
      </c>
      <c r="J23" s="108">
        <f>I23/$O23*100</f>
        <v>88.857142857142861</v>
      </c>
      <c r="K23" s="198">
        <f>'[2]PY2022Q3 EX'!B18*100</f>
        <v>62.7</v>
      </c>
      <c r="L23" s="108">
        <f>K23/O23*100</f>
        <v>89.571428571428584</v>
      </c>
      <c r="M23" s="202">
        <v>61.4</v>
      </c>
      <c r="N23" s="108">
        <f>M23/O23*100</f>
        <v>87.714285714285708</v>
      </c>
      <c r="O23" s="50">
        <v>70</v>
      </c>
      <c r="P23" s="202">
        <v>62.5</v>
      </c>
      <c r="Q23" s="194">
        <f>P23/T23*100</f>
        <v>78.125</v>
      </c>
      <c r="R23" s="237">
        <v>77.5</v>
      </c>
      <c r="S23" s="194">
        <f>R23/T23*100</f>
        <v>96.875</v>
      </c>
      <c r="T23" s="50">
        <v>80</v>
      </c>
    </row>
    <row r="24" spans="3:20" s="16" customFormat="1" ht="20.100000000000001" customHeight="1" thickBot="1" x14ac:dyDescent="0.35">
      <c r="C24" s="231" t="s">
        <v>16</v>
      </c>
      <c r="D24" s="198">
        <v>69.5</v>
      </c>
      <c r="E24" s="232">
        <f>D24/F24*100</f>
        <v>149.46236559139786</v>
      </c>
      <c r="F24" s="233">
        <v>46.5</v>
      </c>
      <c r="G24" s="240">
        <v>64.5</v>
      </c>
      <c r="H24" s="241">
        <f>G24/$O24*100</f>
        <v>117.27272727272727</v>
      </c>
      <c r="I24" s="229">
        <v>65.599999999999994</v>
      </c>
      <c r="J24" s="241">
        <f>I24/$O24*100</f>
        <v>119.27272727272727</v>
      </c>
      <c r="K24" s="198">
        <f>'[2]PY2022Q3 EX'!B19*100</f>
        <v>67.800000000000011</v>
      </c>
      <c r="L24" s="232">
        <f>K24/O24*100</f>
        <v>123.27272727272729</v>
      </c>
      <c r="M24" s="46">
        <v>77.5</v>
      </c>
      <c r="N24" s="232">
        <f>M24/O24*100</f>
        <v>140.90909090909091</v>
      </c>
      <c r="O24" s="204">
        <v>55</v>
      </c>
      <c r="P24" s="46">
        <v>69.900000000000006</v>
      </c>
      <c r="Q24" s="194">
        <f>P24/T24*100</f>
        <v>116.5</v>
      </c>
      <c r="R24" s="228">
        <v>70.599999999999994</v>
      </c>
      <c r="S24" s="194">
        <f>R24/T24*100</f>
        <v>117.66666666666666</v>
      </c>
      <c r="T24" s="204">
        <v>60</v>
      </c>
    </row>
    <row r="25" spans="3:20" ht="20.100000000000001" customHeight="1" thickBot="1" x14ac:dyDescent="0.35">
      <c r="C25" s="54" t="s">
        <v>6</v>
      </c>
      <c r="D25" s="193"/>
      <c r="E25" s="193"/>
      <c r="F25" s="47"/>
      <c r="G25" s="48"/>
      <c r="H25" s="49"/>
      <c r="I25" s="205"/>
      <c r="J25" s="49"/>
      <c r="K25" s="193"/>
      <c r="L25" s="193"/>
      <c r="M25" s="193"/>
      <c r="N25" s="193"/>
      <c r="O25" s="206"/>
      <c r="P25" s="193"/>
      <c r="Q25" s="193"/>
      <c r="R25" s="242"/>
      <c r="S25" s="242"/>
      <c r="T25" s="206"/>
    </row>
    <row r="26" spans="3:20" ht="20.100000000000001" customHeight="1" x14ac:dyDescent="0.3">
      <c r="C26" s="234" t="s">
        <v>2</v>
      </c>
      <c r="D26" s="198">
        <v>66.7</v>
      </c>
      <c r="E26" s="192">
        <f>D26/F26*100</f>
        <v>102.61538461538461</v>
      </c>
      <c r="F26" s="43">
        <v>65</v>
      </c>
      <c r="G26" s="235">
        <v>63.3</v>
      </c>
      <c r="H26" s="192">
        <f>G26/$O26*100</f>
        <v>97.384615384615387</v>
      </c>
      <c r="I26" s="229">
        <v>61.4</v>
      </c>
      <c r="J26" s="192">
        <f>I26/$O26*100</f>
        <v>94.461538461538467</v>
      </c>
      <c r="K26" s="198">
        <f>'[2]PY2022Q3 EX'!B21*100</f>
        <v>66.7</v>
      </c>
      <c r="L26" s="192">
        <f>K26/O26*100</f>
        <v>102.61538461538461</v>
      </c>
      <c r="M26" s="198">
        <v>68.400000000000006</v>
      </c>
      <c r="N26" s="192">
        <f>M26/O26*100</f>
        <v>105.23076923076924</v>
      </c>
      <c r="O26" s="203">
        <v>65</v>
      </c>
      <c r="P26" s="198">
        <v>69.3</v>
      </c>
      <c r="Q26" s="194">
        <f>P26/T26*100</f>
        <v>106.6153846153846</v>
      </c>
      <c r="R26" s="202">
        <v>69.2</v>
      </c>
      <c r="S26" s="108">
        <f>R26/T26*100</f>
        <v>106.46153846153848</v>
      </c>
      <c r="T26" s="203">
        <v>65</v>
      </c>
    </row>
    <row r="27" spans="3:20" ht="20.100000000000001" customHeight="1" x14ac:dyDescent="0.3">
      <c r="C27" s="236" t="s">
        <v>3</v>
      </c>
      <c r="D27" s="61">
        <v>7009</v>
      </c>
      <c r="E27" s="192">
        <f>D27/F27*100</f>
        <v>137.43137254901961</v>
      </c>
      <c r="F27" s="41">
        <v>5100</v>
      </c>
      <c r="G27" s="226">
        <v>6794</v>
      </c>
      <c r="H27" s="192">
        <f>G27/$O27*100</f>
        <v>120.05654709312599</v>
      </c>
      <c r="I27" s="227">
        <v>6742</v>
      </c>
      <c r="J27" s="192">
        <f>I27/$O27*100</f>
        <v>119.1376568298286</v>
      </c>
      <c r="K27" s="200">
        <f>'[2]PY2022Q3 EX'!B22</f>
        <v>7009</v>
      </c>
      <c r="L27" s="192">
        <f>K27/O27*100</f>
        <v>123.85580491252873</v>
      </c>
      <c r="M27" s="200">
        <v>7053</v>
      </c>
      <c r="N27" s="192">
        <f>M27/O27*100</f>
        <v>124.63332744301114</v>
      </c>
      <c r="O27" s="201">
        <v>5659</v>
      </c>
      <c r="P27" s="200">
        <v>7267</v>
      </c>
      <c r="Q27" s="194">
        <f>P27/T27*100</f>
        <v>128.41491429581197</v>
      </c>
      <c r="R27" s="200">
        <v>7423</v>
      </c>
      <c r="S27" s="108">
        <f>R27/T27*100</f>
        <v>131.17158508570418</v>
      </c>
      <c r="T27" s="201">
        <v>5659</v>
      </c>
    </row>
    <row r="28" spans="3:20" ht="20.100000000000001" customHeight="1" thickBot="1" x14ac:dyDescent="0.35">
      <c r="C28" s="56" t="s">
        <v>10</v>
      </c>
      <c r="D28" s="51">
        <v>65.5</v>
      </c>
      <c r="E28" s="243">
        <f>D28/F28*100</f>
        <v>102.02492211838006</v>
      </c>
      <c r="F28" s="52">
        <v>64.2</v>
      </c>
      <c r="G28" s="244">
        <v>63.5</v>
      </c>
      <c r="H28" s="245">
        <f>G28/$O28*100</f>
        <v>98.90965732087227</v>
      </c>
      <c r="I28" s="229">
        <v>60.5</v>
      </c>
      <c r="J28" s="245">
        <f>I28/$O28*100</f>
        <v>94.236760124610583</v>
      </c>
      <c r="K28" s="198">
        <f>'[2]PY2022Q3 EX'!B23*100</f>
        <v>65.5</v>
      </c>
      <c r="L28" s="243">
        <f>K28/O28*100</f>
        <v>102.02492211838006</v>
      </c>
      <c r="M28" s="53">
        <v>65.8</v>
      </c>
      <c r="N28" s="243">
        <f>M28/O28*100</f>
        <v>102.49221183800623</v>
      </c>
      <c r="O28" s="207">
        <v>64.2</v>
      </c>
      <c r="P28" s="53">
        <v>66.7</v>
      </c>
      <c r="Q28" s="194">
        <f>P28/T28*100</f>
        <v>103.89408099688472</v>
      </c>
      <c r="R28" s="202">
        <v>67.7</v>
      </c>
      <c r="S28" s="108">
        <f>R28/T28*100</f>
        <v>105.45171339563863</v>
      </c>
      <c r="T28" s="207">
        <v>64.2</v>
      </c>
    </row>
    <row r="29" spans="3:20" ht="20.100000000000001" customHeight="1" x14ac:dyDescent="0.3">
      <c r="C29" s="195"/>
      <c r="D29" s="195"/>
      <c r="E29" s="195"/>
      <c r="F29" s="11"/>
      <c r="G29" s="195"/>
      <c r="H29" s="195"/>
      <c r="I29" s="195"/>
      <c r="J29" s="195"/>
      <c r="K29" s="195"/>
      <c r="L29" s="195"/>
      <c r="M29" s="195"/>
      <c r="N29" s="195"/>
      <c r="O29" s="11"/>
      <c r="P29" s="195"/>
      <c r="Q29" s="195"/>
      <c r="R29" s="195"/>
      <c r="S29" s="195"/>
      <c r="T29" s="195"/>
    </row>
    <row r="30" spans="3:20" ht="20.100000000000001" customHeight="1" x14ac:dyDescent="0.3">
      <c r="C30" s="209" t="s">
        <v>7</v>
      </c>
      <c r="D30" s="209"/>
      <c r="E30" s="195"/>
      <c r="F30" s="11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</row>
    <row r="31" spans="3:20" ht="20.100000000000001" customHeight="1" x14ac:dyDescent="0.3">
      <c r="C31" s="210" t="s">
        <v>8</v>
      </c>
      <c r="D31" s="210"/>
      <c r="E31" s="195"/>
      <c r="F31" s="11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</row>
    <row r="32" spans="3:20" ht="20.100000000000001" customHeight="1" x14ac:dyDescent="0.3">
      <c r="C32" s="211" t="s">
        <v>9</v>
      </c>
      <c r="D32" s="211"/>
      <c r="E32" s="195"/>
      <c r="F32" s="11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</row>
    <row r="33" spans="4:15" ht="17.25" customHeight="1" x14ac:dyDescent="0.3">
      <c r="D33" s="16"/>
      <c r="E33" s="16"/>
      <c r="F33" s="11"/>
      <c r="J33"/>
      <c r="K33"/>
      <c r="L33"/>
      <c r="M33" s="16"/>
      <c r="N33" s="16"/>
      <c r="O33" s="11"/>
    </row>
    <row r="34" spans="4:15" ht="17.25" customHeight="1" x14ac:dyDescent="0.3">
      <c r="D34" s="16"/>
      <c r="E34" s="16"/>
      <c r="F34" s="11"/>
      <c r="J34"/>
      <c r="K34"/>
      <c r="L34"/>
      <c r="M34" s="16"/>
      <c r="N34" s="16"/>
      <c r="O34" s="11"/>
    </row>
    <row r="35" spans="4:15" ht="17.25" customHeight="1" x14ac:dyDescent="0.3">
      <c r="D35" s="16"/>
      <c r="E35" s="16"/>
      <c r="F35" s="11"/>
      <c r="L35"/>
      <c r="M35" s="16"/>
      <c r="N35" s="16"/>
      <c r="O35" s="11"/>
    </row>
    <row r="36" spans="4:15" ht="17.25" customHeight="1" x14ac:dyDescent="0.3">
      <c r="D36" s="16"/>
      <c r="E36" s="16"/>
      <c r="F36" s="11"/>
      <c r="L36"/>
      <c r="M36" s="16"/>
      <c r="N36" s="16"/>
      <c r="O36" s="11"/>
    </row>
    <row r="37" spans="4:15" ht="17.25" customHeight="1" x14ac:dyDescent="0.3">
      <c r="D37" s="16"/>
      <c r="E37" s="16"/>
      <c r="F37" s="11"/>
      <c r="L37"/>
      <c r="M37" s="16"/>
      <c r="N37" s="16"/>
      <c r="O37" s="11"/>
    </row>
    <row r="38" spans="4:15" ht="17.25" customHeight="1" x14ac:dyDescent="0.3">
      <c r="D38" s="16"/>
      <c r="E38" s="16"/>
      <c r="F38" s="11"/>
      <c r="J38"/>
      <c r="K38"/>
      <c r="L38"/>
      <c r="M38" s="16"/>
      <c r="N38" s="16"/>
      <c r="O38" s="11"/>
    </row>
    <row r="39" spans="4:15" x14ac:dyDescent="0.3">
      <c r="D39" s="16"/>
      <c r="E39" s="16"/>
      <c r="F39" s="11"/>
      <c r="J39"/>
      <c r="K39"/>
      <c r="L39"/>
      <c r="M39" s="16"/>
      <c r="N39" s="16"/>
      <c r="O39" s="11"/>
    </row>
  </sheetData>
  <mergeCells count="3">
    <mergeCell ref="C30:D30"/>
    <mergeCell ref="C31:D31"/>
    <mergeCell ref="C32:D32"/>
  </mergeCells>
  <conditionalFormatting sqref="D8">
    <cfRule type="cellIs" dxfId="4482" priority="52" operator="between">
      <formula>$F8*0.9</formula>
      <formula>$F8</formula>
    </cfRule>
    <cfRule type="cellIs" dxfId="4481" priority="53" operator="lessThan">
      <formula>$F8*0.9</formula>
    </cfRule>
    <cfRule type="cellIs" dxfId="4480" priority="54" operator="greaterThan">
      <formula>$F8</formula>
    </cfRule>
  </conditionalFormatting>
  <conditionalFormatting sqref="D10">
    <cfRule type="cellIs" dxfId="4479" priority="49" operator="between">
      <formula>$F10*0.9</formula>
      <formula>$F10</formula>
    </cfRule>
    <cfRule type="cellIs" dxfId="4478" priority="50" operator="lessThan">
      <formula>$F10*0.9</formula>
    </cfRule>
    <cfRule type="cellIs" dxfId="4477" priority="51" operator="greaterThan">
      <formula>$F10</formula>
    </cfRule>
  </conditionalFormatting>
  <conditionalFormatting sqref="D9">
    <cfRule type="cellIs" dxfId="4476" priority="46" operator="between">
      <formula>$F9*0.9</formula>
      <formula>$F9</formula>
    </cfRule>
    <cfRule type="cellIs" dxfId="4475" priority="47" operator="lessThan">
      <formula>$F9*0.9</formula>
    </cfRule>
    <cfRule type="cellIs" dxfId="4474" priority="48" operator="greaterThan">
      <formula>$F9</formula>
    </cfRule>
  </conditionalFormatting>
  <conditionalFormatting sqref="D14">
    <cfRule type="cellIs" dxfId="4473" priority="43" operator="between">
      <formula>$F14*0.9</formula>
      <formula>$F14</formula>
    </cfRule>
    <cfRule type="cellIs" dxfId="4472" priority="44" operator="lessThan">
      <formula>$F14*0.9</formula>
    </cfRule>
    <cfRule type="cellIs" dxfId="4471" priority="45" operator="greaterThan">
      <formula>$F14</formula>
    </cfRule>
  </conditionalFormatting>
  <conditionalFormatting sqref="D20">
    <cfRule type="cellIs" dxfId="4470" priority="40" operator="between">
      <formula>$F20*0.9</formula>
      <formula>$F20</formula>
    </cfRule>
    <cfRule type="cellIs" dxfId="4469" priority="41" operator="lessThan">
      <formula>$F20*0.9</formula>
    </cfRule>
    <cfRule type="cellIs" dxfId="4468" priority="42" operator="greaterThan">
      <formula>$F20</formula>
    </cfRule>
  </conditionalFormatting>
  <conditionalFormatting sqref="D26">
    <cfRule type="cellIs" dxfId="4467" priority="37" operator="between">
      <formula>$F26*0.9</formula>
      <formula>$F26</formula>
    </cfRule>
    <cfRule type="cellIs" dxfId="4466" priority="38" operator="lessThan">
      <formula>$F26*0.9</formula>
    </cfRule>
    <cfRule type="cellIs" dxfId="4465" priority="39" operator="greaterThan">
      <formula>$F26</formula>
    </cfRule>
  </conditionalFormatting>
  <conditionalFormatting sqref="D15">
    <cfRule type="cellIs" dxfId="4464" priority="34" operator="between">
      <formula>$F15*0.9</formula>
      <formula>$F15</formula>
    </cfRule>
    <cfRule type="cellIs" dxfId="4463" priority="35" operator="lessThan">
      <formula>$F15*0.9</formula>
    </cfRule>
    <cfRule type="cellIs" dxfId="4462" priority="36" operator="greaterThan">
      <formula>$F15</formula>
    </cfRule>
  </conditionalFormatting>
  <conditionalFormatting sqref="D27">
    <cfRule type="cellIs" dxfId="4461" priority="31" operator="between">
      <formula>$F27*0.9</formula>
      <formula>$F27</formula>
    </cfRule>
    <cfRule type="cellIs" dxfId="4460" priority="32" operator="lessThan">
      <formula>$F27*0.9</formula>
    </cfRule>
    <cfRule type="cellIs" dxfId="4459" priority="33" operator="greaterThan">
      <formula>$F27</formula>
    </cfRule>
  </conditionalFormatting>
  <conditionalFormatting sqref="D16">
    <cfRule type="cellIs" dxfId="4458" priority="28" operator="between">
      <formula>$F16*0.9</formula>
      <formula>$F16</formula>
    </cfRule>
    <cfRule type="cellIs" dxfId="4457" priority="29" operator="lessThan">
      <formula>$F16*0.9</formula>
    </cfRule>
    <cfRule type="cellIs" dxfId="4456" priority="30" operator="greaterThan">
      <formula>$F16</formula>
    </cfRule>
  </conditionalFormatting>
  <conditionalFormatting sqref="D22">
    <cfRule type="cellIs" dxfId="4455" priority="25" operator="between">
      <formula>$F22*0.9</formula>
      <formula>$F22</formula>
    </cfRule>
    <cfRule type="cellIs" dxfId="4454" priority="26" operator="lessThan">
      <formula>$F22*0.9</formula>
    </cfRule>
    <cfRule type="cellIs" dxfId="4453" priority="27" operator="greaterThan">
      <formula>$F22</formula>
    </cfRule>
  </conditionalFormatting>
  <conditionalFormatting sqref="D28">
    <cfRule type="cellIs" dxfId="4452" priority="22" operator="between">
      <formula>$F28*0.9</formula>
      <formula>$F28</formula>
    </cfRule>
    <cfRule type="cellIs" dxfId="4451" priority="23" operator="lessThan">
      <formula>$F28*0.9</formula>
    </cfRule>
    <cfRule type="cellIs" dxfId="4450" priority="24" operator="greaterThan">
      <formula>$F28</formula>
    </cfRule>
  </conditionalFormatting>
  <conditionalFormatting sqref="D11">
    <cfRule type="cellIs" dxfId="4449" priority="19" operator="between">
      <formula>$F11*0.9</formula>
      <formula>$F11</formula>
    </cfRule>
    <cfRule type="cellIs" dxfId="4448" priority="20" operator="lessThan">
      <formula>$F11*0.9</formula>
    </cfRule>
    <cfRule type="cellIs" dxfId="4447" priority="21" operator="greaterThan">
      <formula>$F11</formula>
    </cfRule>
  </conditionalFormatting>
  <conditionalFormatting sqref="D17">
    <cfRule type="cellIs" dxfId="4446" priority="16" operator="between">
      <formula>$F17*0.9</formula>
      <formula>$F17</formula>
    </cfRule>
    <cfRule type="cellIs" dxfId="4445" priority="17" operator="lessThan">
      <formula>$F17*0.9</formula>
    </cfRule>
    <cfRule type="cellIs" dxfId="4444" priority="18" operator="greaterThan">
      <formula>$F17</formula>
    </cfRule>
  </conditionalFormatting>
  <conditionalFormatting sqref="D23">
    <cfRule type="cellIs" dxfId="4443" priority="13" operator="between">
      <formula>$F23*0.9</formula>
      <formula>$F23</formula>
    </cfRule>
    <cfRule type="cellIs" dxfId="4442" priority="14" operator="lessThan">
      <formula>$F23*0.9</formula>
    </cfRule>
    <cfRule type="cellIs" dxfId="4441" priority="15" operator="greaterThan">
      <formula>$F23</formula>
    </cfRule>
  </conditionalFormatting>
  <conditionalFormatting sqref="D18">
    <cfRule type="cellIs" dxfId="4440" priority="10" operator="between">
      <formula>$F18*0.9</formula>
      <formula>$F18</formula>
    </cfRule>
    <cfRule type="cellIs" dxfId="4439" priority="11" operator="lessThan">
      <formula>$F18*0.9</formula>
    </cfRule>
    <cfRule type="cellIs" dxfId="4438" priority="12" operator="greaterThan">
      <formula>$F18</formula>
    </cfRule>
  </conditionalFormatting>
  <conditionalFormatting sqref="D12">
    <cfRule type="cellIs" dxfId="4437" priority="7" operator="between">
      <formula>$F12*0.9</formula>
      <formula>$F12</formula>
    </cfRule>
    <cfRule type="cellIs" dxfId="4436" priority="8" operator="lessThan">
      <formula>$F12*0.9</formula>
    </cfRule>
    <cfRule type="cellIs" dxfId="4435" priority="9" operator="greaterThan">
      <formula>$F12</formula>
    </cfRule>
  </conditionalFormatting>
  <conditionalFormatting sqref="D21">
    <cfRule type="cellIs" dxfId="4434" priority="4" operator="between">
      <formula>$F21*0.9</formula>
      <formula>$F21</formula>
    </cfRule>
    <cfRule type="cellIs" dxfId="4433" priority="5" operator="lessThan">
      <formula>$F21*0.9</formula>
    </cfRule>
    <cfRule type="cellIs" dxfId="4432" priority="6" operator="greaterThan">
      <formula>$F21</formula>
    </cfRule>
  </conditionalFormatting>
  <conditionalFormatting sqref="D24">
    <cfRule type="cellIs" dxfId="4431" priority="1" operator="between">
      <formula>$F24*0.9</formula>
      <formula>$F24</formula>
    </cfRule>
    <cfRule type="cellIs" dxfId="4430" priority="2" operator="lessThan">
      <formula>$F24*0.9</formula>
    </cfRule>
    <cfRule type="cellIs" dxfId="4429" priority="3" operator="greaterThan">
      <formula>$F24</formula>
    </cfRule>
  </conditionalFormatting>
  <conditionalFormatting sqref="K8:K12 I26:I28 M26:M28 I20:I24 M20:M24 I8:I12 M8:M12 I14:I18 M14:M18 P20:P24 P8:P10 P14:P18 P12 G26:G28 G20:G24 G8:G12 G14:G18 K14:K18 K20:K24 K26:K28 P26:P28 R22 R26:R28 R8 R14 R16:R17 R10">
    <cfRule type="cellIs" dxfId="4428" priority="55" operator="between">
      <formula>$O8*0.9</formula>
      <formula>$O8</formula>
    </cfRule>
    <cfRule type="cellIs" dxfId="4427" priority="56" operator="lessThan">
      <formula>$O8*0.9</formula>
    </cfRule>
    <cfRule type="cellIs" dxfId="4426" priority="57" operator="greaterThan">
      <formula>$O8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0C1D-D1F0-47FF-ADC0-1D7D6E70A4D5}">
  <dimension ref="C1:T39"/>
  <sheetViews>
    <sheetView zoomScale="60" zoomScaleNormal="60" zoomScaleSheetLayoutView="100" workbookViewId="0">
      <pane xSplit="3" ySplit="3" topLeftCell="G4" activePane="bottomRight" state="frozen"/>
      <selection activeCell="B3" sqref="B3"/>
      <selection pane="topRight" activeCell="B3" sqref="B3"/>
      <selection pane="bottomLeft" activeCell="B3" sqref="B3"/>
      <selection pane="bottomRight" activeCell="S5" sqref="S5"/>
    </sheetView>
  </sheetViews>
  <sheetFormatPr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6" width="15.21875" style="16" customWidth="1"/>
    <col min="17" max="17" width="15.21875" style="195" customWidth="1"/>
    <col min="18" max="18" width="15.33203125" style="16" customWidth="1"/>
    <col min="19" max="19" width="12.88671875" style="16" bestFit="1" customWidth="1"/>
    <col min="20" max="20" width="16" style="16" customWidth="1"/>
    <col min="21" max="16384" width="8.886718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01</v>
      </c>
      <c r="D2" s="16"/>
      <c r="E2" s="16"/>
      <c r="F2" s="6"/>
      <c r="G2" s="9"/>
      <c r="H2" s="9"/>
      <c r="L2" s="16"/>
      <c r="O2" s="6"/>
    </row>
    <row r="3" spans="3:20" ht="105.6" customHeight="1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71</v>
      </c>
      <c r="S3" s="5" t="s">
        <v>68</v>
      </c>
      <c r="T3" s="7" t="s">
        <v>64</v>
      </c>
    </row>
    <row r="4" spans="3:20" ht="20.100000000000001" customHeight="1" x14ac:dyDescent="0.3">
      <c r="C4" s="19" t="s">
        <v>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07" t="s">
        <v>2</v>
      </c>
      <c r="D5" s="58">
        <v>86.5</v>
      </c>
      <c r="E5" s="108">
        <f>D5/F5*100</f>
        <v>96.111111111111114</v>
      </c>
      <c r="F5" s="40">
        <v>90</v>
      </c>
      <c r="G5" s="130">
        <v>86.1</v>
      </c>
      <c r="H5" s="108">
        <f>SUM(G5/$O5)*100</f>
        <v>93.38394793926247</v>
      </c>
      <c r="I5" s="120">
        <v>78.599999999999994</v>
      </c>
      <c r="J5" s="108">
        <f>SUM(I5/$O5)*100</f>
        <v>85.249457700650751</v>
      </c>
      <c r="K5" s="58">
        <f>'PY2022Q3 EX'!C3*100</f>
        <v>81.599999999999994</v>
      </c>
      <c r="L5" s="108">
        <f>SUM(K5/$O5)*100</f>
        <v>88.503253796095436</v>
      </c>
      <c r="M5" s="58">
        <v>82.3</v>
      </c>
      <c r="N5" s="58">
        <f>M5/$O5*100</f>
        <v>89.262472885032523</v>
      </c>
      <c r="O5" s="25">
        <v>92.2</v>
      </c>
      <c r="P5" s="202">
        <v>82</v>
      </c>
      <c r="Q5" s="202">
        <f>$P5/$T5*100</f>
        <v>88.937093275488067</v>
      </c>
      <c r="R5" s="202">
        <v>86.5</v>
      </c>
      <c r="S5" s="202">
        <f>$R5/$T5*100</f>
        <v>93.817787418655101</v>
      </c>
      <c r="T5" s="25">
        <v>92.2</v>
      </c>
    </row>
    <row r="6" spans="3:20" ht="20.100000000000001" customHeight="1" x14ac:dyDescent="0.3">
      <c r="C6" s="107" t="s">
        <v>3</v>
      </c>
      <c r="D6" s="59">
        <v>9194</v>
      </c>
      <c r="E6" s="108">
        <f t="shared" ref="E6:E9" si="0">D6/F6*100</f>
        <v>118.63225806451614</v>
      </c>
      <c r="F6" s="41">
        <v>7750</v>
      </c>
      <c r="G6" s="134">
        <v>9624</v>
      </c>
      <c r="H6" s="108">
        <f>SUM(G6/$O6)*100</f>
        <v>108.52503382949932</v>
      </c>
      <c r="I6" s="119">
        <v>7774</v>
      </c>
      <c r="J6" s="108">
        <f>SUM(I6/$O6)*100</f>
        <v>87.663509246729816</v>
      </c>
      <c r="K6" s="59">
        <f>'PY2022Q3 EX'!C4</f>
        <v>8482.5</v>
      </c>
      <c r="L6" s="108">
        <f>SUM(K6/$O6)*100</f>
        <v>95.652909336941818</v>
      </c>
      <c r="M6" s="59">
        <v>9074.5</v>
      </c>
      <c r="N6" s="58">
        <f>M6/$O6*100</f>
        <v>102.32859720342806</v>
      </c>
      <c r="O6" s="60">
        <v>8868</v>
      </c>
      <c r="P6" s="59">
        <v>8320</v>
      </c>
      <c r="Q6" s="202">
        <f t="shared" ref="Q6:S9" si="1">$P6/$T6*100</f>
        <v>93.820478123590433</v>
      </c>
      <c r="R6" s="59">
        <v>9627</v>
      </c>
      <c r="S6" s="202">
        <f t="shared" ref="S6:S25" si="2">$R6/$T6*100</f>
        <v>108.55886332882274</v>
      </c>
      <c r="T6" s="60">
        <v>8868</v>
      </c>
    </row>
    <row r="7" spans="3:20" ht="20.100000000000001" customHeight="1" x14ac:dyDescent="0.3">
      <c r="C7" s="107" t="s">
        <v>10</v>
      </c>
      <c r="D7" s="58">
        <v>91.100000000000009</v>
      </c>
      <c r="E7" s="108">
        <f t="shared" si="0"/>
        <v>106.5497076023392</v>
      </c>
      <c r="F7" s="40">
        <v>85.5</v>
      </c>
      <c r="G7" s="130">
        <v>91.5</v>
      </c>
      <c r="H7" s="108">
        <f>SUM(G7/$O7)*100</f>
        <v>100</v>
      </c>
      <c r="I7" s="120">
        <v>80.3</v>
      </c>
      <c r="J7" s="108">
        <f>SUM(I7/$O7)*100</f>
        <v>87.759562841530041</v>
      </c>
      <c r="K7" s="58">
        <f>'PY2022Q3 EX'!C5*100</f>
        <v>84.3</v>
      </c>
      <c r="L7" s="108">
        <f>SUM(K7/$O7)*100</f>
        <v>92.131147540983605</v>
      </c>
      <c r="M7" s="58">
        <v>79.7</v>
      </c>
      <c r="N7" s="58">
        <f>M7/$O7*100</f>
        <v>87.103825136612016</v>
      </c>
      <c r="O7" s="26">
        <v>91.5</v>
      </c>
      <c r="P7" s="202">
        <v>77.7</v>
      </c>
      <c r="Q7" s="202">
        <f t="shared" si="1"/>
        <v>84.918032786885249</v>
      </c>
      <c r="R7" s="202">
        <v>79.099999999999994</v>
      </c>
      <c r="S7" s="202">
        <f t="shared" si="2"/>
        <v>86.448087431693992</v>
      </c>
      <c r="T7" s="26">
        <v>91.5</v>
      </c>
    </row>
    <row r="8" spans="3:20" ht="20.100000000000001" customHeight="1" x14ac:dyDescent="0.3">
      <c r="C8" s="110" t="s">
        <v>13</v>
      </c>
      <c r="D8" s="58">
        <v>83.899999999999991</v>
      </c>
      <c r="E8" s="108">
        <f t="shared" si="0"/>
        <v>104.87499999999999</v>
      </c>
      <c r="F8" s="40">
        <v>80</v>
      </c>
      <c r="G8" s="130">
        <v>81.899999999999991</v>
      </c>
      <c r="H8" s="108">
        <f>SUM(G8/$O8)*100</f>
        <v>91.406249999999972</v>
      </c>
      <c r="I8" s="120">
        <v>76.599999999999994</v>
      </c>
      <c r="J8" s="108">
        <f>SUM(I8/$O8)*100</f>
        <v>85.491071428571416</v>
      </c>
      <c r="K8" s="58">
        <f>'PY2022Q3 EX'!C6*100</f>
        <v>72.3</v>
      </c>
      <c r="L8" s="108">
        <f>SUM(K8/$O8)*100</f>
        <v>80.691964285714278</v>
      </c>
      <c r="M8" s="58">
        <v>63.3</v>
      </c>
      <c r="N8" s="111">
        <f>M8/$O8*100</f>
        <v>70.647321428571416</v>
      </c>
      <c r="O8" s="112">
        <v>89.600000000000009</v>
      </c>
      <c r="P8" s="202">
        <v>62.1</v>
      </c>
      <c r="Q8" s="202">
        <f t="shared" si="1"/>
        <v>69.308035714285722</v>
      </c>
      <c r="R8" s="202">
        <v>58.1</v>
      </c>
      <c r="S8" s="202">
        <f t="shared" si="2"/>
        <v>64.843750000000014</v>
      </c>
      <c r="T8" s="112">
        <v>89.6</v>
      </c>
    </row>
    <row r="9" spans="3:20" ht="20.100000000000001" customHeight="1" x14ac:dyDescent="0.3">
      <c r="C9" s="110" t="s">
        <v>16</v>
      </c>
      <c r="D9" s="58">
        <v>45.6</v>
      </c>
      <c r="E9" s="108">
        <f t="shared" si="0"/>
        <v>93.061224489795919</v>
      </c>
      <c r="F9" s="40">
        <v>49</v>
      </c>
      <c r="G9" s="130">
        <v>56.000000000000007</v>
      </c>
      <c r="H9" s="108">
        <f>SUM(G9/$O9)*100</f>
        <v>96.55172413793106</v>
      </c>
      <c r="I9" s="120">
        <v>52.1</v>
      </c>
      <c r="J9" s="108">
        <f>SUM(I9/$O9)*100</f>
        <v>89.827586206896569</v>
      </c>
      <c r="K9" s="58">
        <f>'PY2022Q3 EX'!C7*100</f>
        <v>33.900000000000006</v>
      </c>
      <c r="L9" s="108">
        <f>SUM(K9/$O9)*100</f>
        <v>58.448275862068989</v>
      </c>
      <c r="M9" s="58">
        <v>34.700000000000003</v>
      </c>
      <c r="N9" s="111">
        <f>M9/$O9*100</f>
        <v>59.827586206896569</v>
      </c>
      <c r="O9" s="112">
        <v>57.999999999999993</v>
      </c>
      <c r="P9" s="202">
        <v>40.9</v>
      </c>
      <c r="Q9" s="202">
        <f t="shared" si="1"/>
        <v>68.166666666666657</v>
      </c>
      <c r="R9" s="202">
        <v>45.7</v>
      </c>
      <c r="S9" s="202">
        <f t="shared" si="2"/>
        <v>76.166666666666671</v>
      </c>
      <c r="T9" s="112">
        <v>60</v>
      </c>
    </row>
    <row r="10" spans="3:20" ht="20.100000000000001" customHeight="1" x14ac:dyDescent="0.3">
      <c r="C10" s="20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07" t="s">
        <v>2</v>
      </c>
      <c r="D11" s="58">
        <v>80</v>
      </c>
      <c r="E11" s="108">
        <f t="shared" ref="E11:E15" si="3">D11/F11*100</f>
        <v>91.954022988505741</v>
      </c>
      <c r="F11" s="40">
        <v>87</v>
      </c>
      <c r="G11" s="130">
        <v>100</v>
      </c>
      <c r="H11" s="108">
        <f>SUM(G11/$O11)*100</f>
        <v>125</v>
      </c>
      <c r="I11" s="120">
        <v>90</v>
      </c>
      <c r="J11" s="108">
        <f>SUM(I11/$O11)*100</f>
        <v>112.5</v>
      </c>
      <c r="K11" s="58">
        <f>'PY2022Q3 EX'!C9*100</f>
        <v>84.6</v>
      </c>
      <c r="L11" s="108">
        <f>SUM(K11/$O11)*100</f>
        <v>105.74999999999999</v>
      </c>
      <c r="M11" s="58">
        <v>78.599999999999994</v>
      </c>
      <c r="N11" s="58">
        <f>M11/$O11*100</f>
        <v>98.25</v>
      </c>
      <c r="O11" s="26">
        <v>80</v>
      </c>
      <c r="P11" s="202">
        <v>85</v>
      </c>
      <c r="Q11" s="202">
        <f>$P11/$T11*100</f>
        <v>106.25</v>
      </c>
      <c r="R11" s="202">
        <v>85.7</v>
      </c>
      <c r="S11" s="202">
        <f t="shared" si="2"/>
        <v>107.125</v>
      </c>
      <c r="T11" s="26">
        <v>80</v>
      </c>
    </row>
    <row r="12" spans="3:20" ht="20.100000000000001" customHeight="1" x14ac:dyDescent="0.3">
      <c r="C12" s="107" t="s">
        <v>3</v>
      </c>
      <c r="D12" s="59">
        <v>7418</v>
      </c>
      <c r="E12" s="108">
        <f t="shared" si="3"/>
        <v>95.716129032258067</v>
      </c>
      <c r="F12" s="41">
        <v>7750</v>
      </c>
      <c r="G12" s="134">
        <v>8250</v>
      </c>
      <c r="H12" s="108">
        <f>SUM(G12/$O12)*100</f>
        <v>117.85714285714286</v>
      </c>
      <c r="I12" s="119">
        <v>7047</v>
      </c>
      <c r="J12" s="108">
        <f>SUM(I12/$O12)*100</f>
        <v>100.67142857142856</v>
      </c>
      <c r="K12" s="59">
        <f>'PY2022Q3 EX'!C10</f>
        <v>8007</v>
      </c>
      <c r="L12" s="108">
        <f>SUM(K12/$O12)*100</f>
        <v>114.38571428571429</v>
      </c>
      <c r="M12" s="59">
        <v>7944</v>
      </c>
      <c r="N12" s="58">
        <f>M12/$O12*100</f>
        <v>113.48571428571428</v>
      </c>
      <c r="O12" s="60">
        <v>7000</v>
      </c>
      <c r="P12" s="59">
        <v>7709</v>
      </c>
      <c r="Q12" s="202">
        <f t="shared" ref="Q12:S15" si="4">$P12/$T12*100</f>
        <v>110.12857142857142</v>
      </c>
      <c r="R12" s="59">
        <v>8040</v>
      </c>
      <c r="S12" s="202">
        <f t="shared" si="2"/>
        <v>114.85714285714286</v>
      </c>
      <c r="T12" s="60">
        <v>7000</v>
      </c>
    </row>
    <row r="13" spans="3:20" ht="20.100000000000001" customHeight="1" x14ac:dyDescent="0.3">
      <c r="C13" s="107" t="s">
        <v>10</v>
      </c>
      <c r="D13" s="58">
        <v>71.399999999999991</v>
      </c>
      <c r="E13" s="108">
        <f t="shared" si="3"/>
        <v>86.545454545454533</v>
      </c>
      <c r="F13" s="40">
        <v>82.5</v>
      </c>
      <c r="G13" s="130">
        <v>75</v>
      </c>
      <c r="H13" s="108">
        <f>SUM(G13/$O13)*100</f>
        <v>93.75</v>
      </c>
      <c r="I13" s="120">
        <v>60</v>
      </c>
      <c r="J13" s="58">
        <f>SUM(I13/$O13)*100</f>
        <v>75</v>
      </c>
      <c r="K13" s="58">
        <f>'PY2022Q3 EX'!C11*100</f>
        <v>80</v>
      </c>
      <c r="L13" s="108">
        <f>SUM(K13/$O13)*100</f>
        <v>100</v>
      </c>
      <c r="M13" s="58">
        <v>80</v>
      </c>
      <c r="N13" s="58">
        <f>M13/$O13*100</f>
        <v>100</v>
      </c>
      <c r="O13" s="26">
        <v>80</v>
      </c>
      <c r="P13" s="202">
        <v>69.2</v>
      </c>
      <c r="Q13" s="202">
        <f t="shared" si="4"/>
        <v>86.5</v>
      </c>
      <c r="R13" s="202">
        <v>64.3</v>
      </c>
      <c r="S13" s="202">
        <f t="shared" si="2"/>
        <v>80.375</v>
      </c>
      <c r="T13" s="26">
        <v>80</v>
      </c>
    </row>
    <row r="14" spans="3:20" ht="20.100000000000001" customHeight="1" x14ac:dyDescent="0.3">
      <c r="C14" s="110" t="s">
        <v>13</v>
      </c>
      <c r="D14" s="58">
        <v>71.399999999999991</v>
      </c>
      <c r="E14" s="108">
        <f t="shared" si="3"/>
        <v>83.999999999999986</v>
      </c>
      <c r="F14" s="40">
        <v>85</v>
      </c>
      <c r="G14" s="130">
        <v>75</v>
      </c>
      <c r="H14" s="108">
        <f>SUM(G14/$O14)*100</f>
        <v>78.28810020876827</v>
      </c>
      <c r="I14" s="120">
        <v>80</v>
      </c>
      <c r="J14" s="108">
        <f>SUM(I14/$O14)*100</f>
        <v>83.507306889352819</v>
      </c>
      <c r="K14" s="58">
        <f>'PY2022Q3 EX'!C12*100</f>
        <v>80</v>
      </c>
      <c r="L14" s="108">
        <f>SUM(K14/$O14)*100</f>
        <v>83.507306889352819</v>
      </c>
      <c r="M14" s="58">
        <v>77.8</v>
      </c>
      <c r="N14" s="111">
        <f>M14/$O14*100</f>
        <v>81.210855949895617</v>
      </c>
      <c r="O14" s="112">
        <v>95.8</v>
      </c>
      <c r="P14" s="202">
        <v>66.7</v>
      </c>
      <c r="Q14" s="202">
        <f t="shared" si="4"/>
        <v>69.624217118997919</v>
      </c>
      <c r="R14" s="202">
        <v>61.5</v>
      </c>
      <c r="S14" s="202">
        <f t="shared" si="2"/>
        <v>64.196242171189979</v>
      </c>
      <c r="T14" s="112">
        <v>95.8</v>
      </c>
    </row>
    <row r="15" spans="3:20" ht="20.100000000000001" customHeight="1" x14ac:dyDescent="0.3">
      <c r="C15" s="110" t="s">
        <v>16</v>
      </c>
      <c r="D15" s="58">
        <v>52.900000000000006</v>
      </c>
      <c r="E15" s="108">
        <f t="shared" si="3"/>
        <v>97.064220183486242</v>
      </c>
      <c r="F15" s="40">
        <v>54.500000000000007</v>
      </c>
      <c r="G15" s="130">
        <v>52.900000000000006</v>
      </c>
      <c r="H15" s="108">
        <f>SUM(G15/$O15)*100</f>
        <v>88.166666666666671</v>
      </c>
      <c r="I15" s="120">
        <v>47.4</v>
      </c>
      <c r="J15" s="108">
        <f>SUM(I15/$O15)*100</f>
        <v>78.999999999999986</v>
      </c>
      <c r="K15" s="58">
        <f>'PY2022Q3 EX'!C13*100</f>
        <v>37.5</v>
      </c>
      <c r="L15" s="108">
        <f>SUM(K15/$O15)*100</f>
        <v>62.5</v>
      </c>
      <c r="M15" s="58">
        <v>33.299999999999997</v>
      </c>
      <c r="N15" s="111">
        <f>M15/$O15*100</f>
        <v>55.499999999999993</v>
      </c>
      <c r="O15" s="112">
        <v>60</v>
      </c>
      <c r="P15" s="202">
        <v>50</v>
      </c>
      <c r="Q15" s="202">
        <f t="shared" si="4"/>
        <v>83.333333333333343</v>
      </c>
      <c r="R15" s="202">
        <v>44.4</v>
      </c>
      <c r="S15" s="202">
        <f t="shared" si="2"/>
        <v>74</v>
      </c>
      <c r="T15" s="112">
        <v>60</v>
      </c>
    </row>
    <row r="16" spans="3:20" ht="20.100000000000001" customHeight="1" x14ac:dyDescent="0.3">
      <c r="C16" s="20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07" t="s">
        <v>2</v>
      </c>
      <c r="D17" s="58">
        <v>73.3</v>
      </c>
      <c r="E17" s="108">
        <f t="shared" ref="E17:E21" si="5">D17/F17*100</f>
        <v>89.390243902439025</v>
      </c>
      <c r="F17" s="40">
        <v>82</v>
      </c>
      <c r="G17" s="130">
        <v>81.3</v>
      </c>
      <c r="H17" s="108">
        <f>SUM(G17/$O17)*100</f>
        <v>109.86486486486487</v>
      </c>
      <c r="I17" s="108">
        <v>72.2</v>
      </c>
      <c r="J17" s="108">
        <f>SUM(I17/$O17)*100</f>
        <v>97.567567567567565</v>
      </c>
      <c r="K17" s="58">
        <f>'PY2022Q3 EX'!C15*100</f>
        <v>81.8</v>
      </c>
      <c r="L17" s="108">
        <f>SUM(K17/$O17)*100</f>
        <v>110.54054054054055</v>
      </c>
      <c r="M17" s="58">
        <v>80.3</v>
      </c>
      <c r="N17" s="58">
        <f>M17/$O17*100</f>
        <v>108.5135135135135</v>
      </c>
      <c r="O17" s="26">
        <v>74</v>
      </c>
      <c r="P17" s="202">
        <v>81</v>
      </c>
      <c r="Q17" s="202">
        <f>$P17/$T17*100</f>
        <v>109.45945945945945</v>
      </c>
      <c r="R17" s="202">
        <v>84.3</v>
      </c>
      <c r="S17" s="202">
        <f t="shared" si="2"/>
        <v>113.91891891891892</v>
      </c>
      <c r="T17" s="26">
        <v>74</v>
      </c>
    </row>
    <row r="18" spans="3:20" ht="20.100000000000001" customHeight="1" x14ac:dyDescent="0.3">
      <c r="C18" s="107" t="s">
        <v>3</v>
      </c>
      <c r="D18" s="59">
        <v>4628</v>
      </c>
      <c r="E18" s="108">
        <f t="shared" si="5"/>
        <v>136.11764705882351</v>
      </c>
      <c r="F18" s="41">
        <v>3400</v>
      </c>
      <c r="G18" s="131">
        <v>4628</v>
      </c>
      <c r="H18" s="108">
        <f>SUM(G18/$O18)*100</f>
        <v>126.65571975916802</v>
      </c>
      <c r="I18" s="109">
        <v>4341</v>
      </c>
      <c r="J18" s="108">
        <f>SUM(I18/$O18)*100</f>
        <v>118.80131362889983</v>
      </c>
      <c r="K18" s="59">
        <f>'PY2022Q3 EX'!C16</f>
        <v>4441.5</v>
      </c>
      <c r="L18" s="108">
        <f>SUM(K18/$O18)*100</f>
        <v>121.55172413793103</v>
      </c>
      <c r="M18" s="59">
        <v>4613</v>
      </c>
      <c r="N18" s="58">
        <f>M18/$O18*100</f>
        <v>126.24521072796935</v>
      </c>
      <c r="O18" s="60">
        <v>3654</v>
      </c>
      <c r="P18" s="59">
        <v>4495.5</v>
      </c>
      <c r="Q18" s="202">
        <f t="shared" ref="Q18:S21" si="6">$P18/$T18*100</f>
        <v>123.02955665024631</v>
      </c>
      <c r="R18" s="59">
        <v>5135</v>
      </c>
      <c r="S18" s="202">
        <f t="shared" si="2"/>
        <v>140.53092501368363</v>
      </c>
      <c r="T18" s="60">
        <v>3654</v>
      </c>
    </row>
    <row r="19" spans="3:20" ht="20.100000000000001" customHeight="1" x14ac:dyDescent="0.3">
      <c r="C19" s="107" t="s">
        <v>10</v>
      </c>
      <c r="D19" s="58">
        <v>74.5</v>
      </c>
      <c r="E19" s="108">
        <f t="shared" si="5"/>
        <v>87.647058823529406</v>
      </c>
      <c r="F19" s="40">
        <v>85</v>
      </c>
      <c r="G19" s="130">
        <v>76.099999999999994</v>
      </c>
      <c r="H19" s="108">
        <f t="shared" ref="H19:H20" si="7">SUM(G19/$O19)*100</f>
        <v>101.6021361815754</v>
      </c>
      <c r="I19" s="108">
        <v>75</v>
      </c>
      <c r="J19" s="108">
        <f t="shared" ref="J19:J20" si="8">SUM(I19/$O19)*100</f>
        <v>100.13351134846462</v>
      </c>
      <c r="K19" s="58">
        <f>'PY2022Q3 EX'!C17*100</f>
        <v>82.8</v>
      </c>
      <c r="L19" s="108">
        <f t="shared" ref="L19:L20" si="9">SUM(K19/$O19)*100</f>
        <v>110.54739652870494</v>
      </c>
      <c r="M19" s="58">
        <v>80.599999999999994</v>
      </c>
      <c r="N19" s="58">
        <f>M19/$O19*100</f>
        <v>107.61014686248329</v>
      </c>
      <c r="O19" s="26">
        <v>74.900000000000006</v>
      </c>
      <c r="P19" s="202">
        <v>81.8</v>
      </c>
      <c r="Q19" s="202">
        <f t="shared" si="6"/>
        <v>109.21228304405872</v>
      </c>
      <c r="R19" s="202">
        <v>83.1</v>
      </c>
      <c r="S19" s="202">
        <f t="shared" si="2"/>
        <v>110.94793057409878</v>
      </c>
      <c r="T19" s="26">
        <v>74.900000000000006</v>
      </c>
    </row>
    <row r="20" spans="3:20" ht="20.100000000000001" customHeight="1" x14ac:dyDescent="0.3">
      <c r="C20" s="110" t="s">
        <v>13</v>
      </c>
      <c r="D20" s="58">
        <v>62.5</v>
      </c>
      <c r="E20" s="108">
        <f t="shared" si="5"/>
        <v>79.617834394904463</v>
      </c>
      <c r="F20" s="40">
        <v>78.5</v>
      </c>
      <c r="G20" s="130">
        <v>58.599999999999994</v>
      </c>
      <c r="H20" s="108">
        <f t="shared" si="7"/>
        <v>73.25</v>
      </c>
      <c r="I20" s="108">
        <v>71.900000000000006</v>
      </c>
      <c r="J20" s="108">
        <f t="shared" si="8"/>
        <v>89.875</v>
      </c>
      <c r="K20" s="58">
        <f>'PY2022Q3 EX'!C18*100</f>
        <v>78.600000000000009</v>
      </c>
      <c r="L20" s="108">
        <f t="shared" si="9"/>
        <v>98.250000000000014</v>
      </c>
      <c r="M20" s="58">
        <v>75</v>
      </c>
      <c r="N20" s="111">
        <f>M20/$O20*100</f>
        <v>93.75</v>
      </c>
      <c r="O20" s="26">
        <v>80</v>
      </c>
      <c r="P20" s="202">
        <v>100</v>
      </c>
      <c r="Q20" s="202">
        <f t="shared" si="6"/>
        <v>133.33333333333331</v>
      </c>
      <c r="R20" s="202">
        <v>73.5</v>
      </c>
      <c r="S20" s="202">
        <f t="shared" si="2"/>
        <v>98</v>
      </c>
      <c r="T20" s="26">
        <v>75</v>
      </c>
    </row>
    <row r="21" spans="3:20" ht="20.100000000000001" customHeight="1" x14ac:dyDescent="0.3">
      <c r="C21" s="110" t="s">
        <v>16</v>
      </c>
      <c r="D21" s="58">
        <v>62.9</v>
      </c>
      <c r="E21" s="108">
        <f t="shared" si="5"/>
        <v>123.33333333333334</v>
      </c>
      <c r="F21" s="40">
        <v>51</v>
      </c>
      <c r="G21" s="130">
        <v>58.4</v>
      </c>
      <c r="H21" s="108">
        <f>SUM(G21/$O21)*100</f>
        <v>83.908045977011497</v>
      </c>
      <c r="I21" s="108">
        <v>54.9</v>
      </c>
      <c r="J21" s="108">
        <f>SUM(I21/$O21)*100</f>
        <v>78.879310344827587</v>
      </c>
      <c r="K21" s="58">
        <f>'PY2022Q3 EX'!C19*100</f>
        <v>56.000000000000007</v>
      </c>
      <c r="L21" s="108">
        <f>SUM(K21/$O21)*100</f>
        <v>80.459770114942543</v>
      </c>
      <c r="M21" s="58">
        <v>63.4</v>
      </c>
      <c r="N21" s="111">
        <f>M21/$O21*100</f>
        <v>91.091954022988503</v>
      </c>
      <c r="O21" s="112">
        <v>69.599999999999994</v>
      </c>
      <c r="P21" s="202">
        <v>59.9</v>
      </c>
      <c r="Q21" s="202">
        <f t="shared" si="6"/>
        <v>86.063218390804607</v>
      </c>
      <c r="R21" s="202">
        <v>53.6</v>
      </c>
      <c r="S21" s="202">
        <f t="shared" si="2"/>
        <v>77.011494252873575</v>
      </c>
      <c r="T21" s="112">
        <v>69.599999999999994</v>
      </c>
    </row>
    <row r="22" spans="3:20" ht="20.100000000000001" customHeight="1" x14ac:dyDescent="0.3">
      <c r="C22" s="20" t="s">
        <v>6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07" t="s">
        <v>2</v>
      </c>
      <c r="D23" s="58">
        <v>65.400000000000006</v>
      </c>
      <c r="E23" s="108">
        <f t="shared" ref="E23:E25" si="10">D23/F23*100</f>
        <v>97.611940298507477</v>
      </c>
      <c r="F23" s="40">
        <v>67</v>
      </c>
      <c r="G23" s="132">
        <v>66.8</v>
      </c>
      <c r="H23" s="108">
        <f>SUM(G23/$O23)*100</f>
        <v>99.850523168908808</v>
      </c>
      <c r="I23" s="108">
        <v>60.1</v>
      </c>
      <c r="J23" s="108">
        <f>SUM(I23/$O23)*100</f>
        <v>89.835575485799694</v>
      </c>
      <c r="K23" s="58">
        <f>'PY2022Q3 EX'!C21*100</f>
        <v>68.100000000000009</v>
      </c>
      <c r="L23" s="108">
        <f>SUM(K23/$O23)*100</f>
        <v>101.79372197309418</v>
      </c>
      <c r="M23" s="58">
        <v>67.5</v>
      </c>
      <c r="N23" s="58">
        <f>M23/$O23*100</f>
        <v>100.89686098654707</v>
      </c>
      <c r="O23" s="26">
        <v>66.900000000000006</v>
      </c>
      <c r="P23" s="202">
        <v>67.400000000000006</v>
      </c>
      <c r="Q23" s="202">
        <f>P23/$T23*100</f>
        <v>100.7473841554559</v>
      </c>
      <c r="R23" s="202">
        <v>64.7</v>
      </c>
      <c r="S23" s="202">
        <f>$R23/$T23*100</f>
        <v>96.711509715994012</v>
      </c>
      <c r="T23" s="26">
        <v>66.900000000000006</v>
      </c>
    </row>
    <row r="24" spans="3:20" x14ac:dyDescent="0.3">
      <c r="C24" s="107" t="s">
        <v>3</v>
      </c>
      <c r="D24" s="59">
        <v>6368</v>
      </c>
      <c r="E24" s="108">
        <f t="shared" si="10"/>
        <v>124.86274509803921</v>
      </c>
      <c r="F24" s="41">
        <v>5100</v>
      </c>
      <c r="G24" s="133">
        <v>6336</v>
      </c>
      <c r="H24" s="108">
        <f>SUM(G24/$O24)*100</f>
        <v>113.20350187600501</v>
      </c>
      <c r="I24" s="117">
        <v>6378</v>
      </c>
      <c r="J24" s="108">
        <f>SUM(I24/$O24)*100</f>
        <v>113.953903877077</v>
      </c>
      <c r="K24" s="59">
        <f>'PY2022Q3 EX'!C22</f>
        <v>6990.5</v>
      </c>
      <c r="L24" s="108">
        <f>SUM(K24/$O24)*100</f>
        <v>124.89726639271038</v>
      </c>
      <c r="M24" s="59">
        <v>7179.5</v>
      </c>
      <c r="N24" s="58">
        <f>M24/$O24*100</f>
        <v>128.2740753975344</v>
      </c>
      <c r="O24" s="60">
        <v>5597</v>
      </c>
      <c r="P24" s="59">
        <v>7261</v>
      </c>
      <c r="Q24" s="202">
        <f t="shared" ref="Q24:S25" si="11">P24/$T24*100</f>
        <v>129.73021261390031</v>
      </c>
      <c r="R24" s="59">
        <v>7713</v>
      </c>
      <c r="S24" s="202">
        <f t="shared" si="2"/>
        <v>137.80596748257997</v>
      </c>
      <c r="T24" s="60">
        <v>5597</v>
      </c>
    </row>
    <row r="25" spans="3:20" ht="20.100000000000001" customHeight="1" x14ac:dyDescent="0.3">
      <c r="C25" s="113" t="s">
        <v>10</v>
      </c>
      <c r="D25" s="58">
        <v>67.900000000000006</v>
      </c>
      <c r="E25" s="108">
        <f t="shared" si="10"/>
        <v>102.87878787878788</v>
      </c>
      <c r="F25" s="40">
        <v>66</v>
      </c>
      <c r="G25" s="132">
        <v>71</v>
      </c>
      <c r="H25" s="108">
        <f>SUM(G25/$O25)*100</f>
        <v>107.73899848254931</v>
      </c>
      <c r="I25" s="108">
        <v>61.7</v>
      </c>
      <c r="J25" s="108">
        <f>SUM(I25/$O25)*100</f>
        <v>93.626707132018211</v>
      </c>
      <c r="K25" s="58">
        <f>'PY2022Q3 EX'!C23*100</f>
        <v>69.5</v>
      </c>
      <c r="L25" s="108">
        <f>SUM(K25/$O25)*100</f>
        <v>105.4628224582701</v>
      </c>
      <c r="M25" s="58">
        <v>68.900000000000006</v>
      </c>
      <c r="N25" s="58">
        <f>M25/$O25*100</f>
        <v>104.55235204855842</v>
      </c>
      <c r="O25" s="26">
        <v>65.900000000000006</v>
      </c>
      <c r="P25" s="202">
        <v>67</v>
      </c>
      <c r="Q25" s="202">
        <f t="shared" si="11"/>
        <v>101.66919575113809</v>
      </c>
      <c r="R25" s="202">
        <v>66.900000000000006</v>
      </c>
      <c r="S25" s="202">
        <f t="shared" si="2"/>
        <v>101.51745068285281</v>
      </c>
      <c r="T25" s="26">
        <v>65.900000000000006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09" t="s">
        <v>7</v>
      </c>
      <c r="D27" s="209"/>
      <c r="E27" s="16"/>
      <c r="F27" s="24"/>
      <c r="L27" s="16"/>
    </row>
    <row r="28" spans="3:20" ht="20.100000000000001" customHeight="1" x14ac:dyDescent="0.3">
      <c r="C28" s="210" t="s">
        <v>8</v>
      </c>
      <c r="D28" s="210"/>
      <c r="E28" s="16"/>
      <c r="F28" s="24"/>
      <c r="L28" s="16"/>
    </row>
    <row r="29" spans="3:20" ht="20.100000000000001" customHeight="1" x14ac:dyDescent="0.3">
      <c r="C29" s="211" t="s">
        <v>9</v>
      </c>
      <c r="D29" s="211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G33" s="9"/>
      <c r="H33" s="9"/>
      <c r="L33" s="16"/>
      <c r="O33" s="6"/>
    </row>
    <row r="34" spans="4:15" x14ac:dyDescent="0.3">
      <c r="D34" s="16"/>
      <c r="E34" s="16"/>
      <c r="F34" s="6"/>
      <c r="G34" s="9"/>
      <c r="H34" s="9"/>
      <c r="L34" s="16"/>
      <c r="O34" s="6"/>
    </row>
    <row r="35" spans="4:15" x14ac:dyDescent="0.3">
      <c r="D35" s="16"/>
      <c r="E35" s="16"/>
      <c r="F35" s="6"/>
      <c r="G35" s="9"/>
      <c r="H35" s="9"/>
      <c r="L35" s="16"/>
      <c r="O35" s="6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</sheetData>
  <mergeCells count="3">
    <mergeCell ref="C27:D27"/>
    <mergeCell ref="C28:D28"/>
    <mergeCell ref="C29:D29"/>
  </mergeCells>
  <conditionalFormatting sqref="D5">
    <cfRule type="cellIs" dxfId="4416" priority="172" operator="between">
      <formula>$F5*0.9</formula>
      <formula>$F5</formula>
    </cfRule>
    <cfRule type="cellIs" dxfId="4415" priority="173" operator="lessThan">
      <formula>$F5*0.9</formula>
    </cfRule>
    <cfRule type="cellIs" dxfId="4414" priority="174" operator="greaterThan">
      <formula>$F5</formula>
    </cfRule>
  </conditionalFormatting>
  <conditionalFormatting sqref="D7">
    <cfRule type="cellIs" dxfId="4413" priority="166" operator="between">
      <formula>$F7*0.9</formula>
      <formula>$F7</formula>
    </cfRule>
    <cfRule type="cellIs" dxfId="4412" priority="167" operator="lessThan">
      <formula>$F7*0.9</formula>
    </cfRule>
    <cfRule type="cellIs" dxfId="4411" priority="168" operator="greaterThan">
      <formula>$F7</formula>
    </cfRule>
  </conditionalFormatting>
  <conditionalFormatting sqref="D6">
    <cfRule type="cellIs" dxfId="4410" priority="163" operator="between">
      <formula>$F6*0.9</formula>
      <formula>$F6</formula>
    </cfRule>
    <cfRule type="cellIs" dxfId="4409" priority="164" operator="lessThan">
      <formula>$F6*0.9</formula>
    </cfRule>
    <cfRule type="cellIs" dxfId="4408" priority="165" operator="greaterThan">
      <formula>$F6</formula>
    </cfRule>
  </conditionalFormatting>
  <conditionalFormatting sqref="D11">
    <cfRule type="cellIs" dxfId="4407" priority="160" operator="between">
      <formula>$F11*0.9</formula>
      <formula>$F11</formula>
    </cfRule>
    <cfRule type="cellIs" dxfId="4406" priority="161" operator="lessThan">
      <formula>$F11*0.9</formula>
    </cfRule>
    <cfRule type="cellIs" dxfId="4405" priority="162" operator="greaterThan">
      <formula>$F11</formula>
    </cfRule>
  </conditionalFormatting>
  <conditionalFormatting sqref="D17">
    <cfRule type="cellIs" dxfId="4404" priority="157" operator="between">
      <formula>$F17*0.9</formula>
      <formula>$F17</formula>
    </cfRule>
    <cfRule type="cellIs" dxfId="4403" priority="158" operator="lessThan">
      <formula>$F17*0.9</formula>
    </cfRule>
    <cfRule type="cellIs" dxfId="4402" priority="159" operator="greaterThan">
      <formula>$F17</formula>
    </cfRule>
  </conditionalFormatting>
  <conditionalFormatting sqref="D23">
    <cfRule type="cellIs" dxfId="4401" priority="154" operator="between">
      <formula>$F23*0.9</formula>
      <formula>$F23</formula>
    </cfRule>
    <cfRule type="cellIs" dxfId="4400" priority="155" operator="lessThan">
      <formula>$F23*0.9</formula>
    </cfRule>
    <cfRule type="cellIs" dxfId="4399" priority="156" operator="greaterThan">
      <formula>$F23</formula>
    </cfRule>
  </conditionalFormatting>
  <conditionalFormatting sqref="D12">
    <cfRule type="cellIs" dxfId="4398" priority="151" operator="between">
      <formula>$F12*0.9</formula>
      <formula>$F12</formula>
    </cfRule>
    <cfRule type="cellIs" dxfId="4397" priority="152" operator="lessThan">
      <formula>$F12*0.9</formula>
    </cfRule>
    <cfRule type="cellIs" dxfId="4396" priority="153" operator="greaterThan">
      <formula>$F12</formula>
    </cfRule>
  </conditionalFormatting>
  <conditionalFormatting sqref="D24">
    <cfRule type="cellIs" dxfId="4395" priority="148" operator="between">
      <formula>$F24*0.9</formula>
      <formula>$F24</formula>
    </cfRule>
    <cfRule type="cellIs" dxfId="4394" priority="149" operator="lessThan">
      <formula>$F24*0.9</formula>
    </cfRule>
    <cfRule type="cellIs" dxfId="4393" priority="150" operator="greaterThan">
      <formula>$F24</formula>
    </cfRule>
  </conditionalFormatting>
  <conditionalFormatting sqref="D13">
    <cfRule type="cellIs" dxfId="4392" priority="145" operator="between">
      <formula>$F13*0.9</formula>
      <formula>$F13</formula>
    </cfRule>
    <cfRule type="cellIs" dxfId="4391" priority="146" operator="lessThan">
      <formula>$F13*0.9</formula>
    </cfRule>
    <cfRule type="cellIs" dxfId="4390" priority="147" operator="greaterThan">
      <formula>$F13</formula>
    </cfRule>
  </conditionalFormatting>
  <conditionalFormatting sqref="D19">
    <cfRule type="cellIs" dxfId="4389" priority="142" operator="between">
      <formula>$F19*0.9</formula>
      <formula>$F19</formula>
    </cfRule>
    <cfRule type="cellIs" dxfId="4388" priority="143" operator="lessThan">
      <formula>$F19*0.9</formula>
    </cfRule>
    <cfRule type="cellIs" dxfId="4387" priority="144" operator="greaterThan">
      <formula>$F19</formula>
    </cfRule>
  </conditionalFormatting>
  <conditionalFormatting sqref="D25">
    <cfRule type="cellIs" dxfId="4386" priority="139" operator="between">
      <formula>$F25*0.9</formula>
      <formula>$F25</formula>
    </cfRule>
    <cfRule type="cellIs" dxfId="4385" priority="140" operator="lessThan">
      <formula>$F25*0.9</formula>
    </cfRule>
    <cfRule type="cellIs" dxfId="4384" priority="141" operator="greaterThan">
      <formula>$F25</formula>
    </cfRule>
  </conditionalFormatting>
  <conditionalFormatting sqref="G5 I5 K5 M5">
    <cfRule type="cellIs" dxfId="4383" priority="193" operator="between">
      <formula>$O5*0.9</formula>
      <formula>$O5</formula>
    </cfRule>
    <cfRule type="cellIs" dxfId="4382" priority="194" operator="lessThan">
      <formula>$O5*0.9</formula>
    </cfRule>
    <cfRule type="cellIs" dxfId="4381" priority="195" operator="greaterThan">
      <formula>$O5</formula>
    </cfRule>
  </conditionalFormatting>
  <conditionalFormatting sqref="G6 I6 K6 M6">
    <cfRule type="cellIs" dxfId="4380" priority="175" operator="between">
      <formula>$O6*0.9</formula>
      <formula>$O6</formula>
    </cfRule>
    <cfRule type="cellIs" dxfId="4379" priority="176" operator="lessThan">
      <formula>$O6*0.9</formula>
    </cfRule>
    <cfRule type="cellIs" dxfId="4378" priority="177" operator="greaterThan">
      <formula>$O6</formula>
    </cfRule>
  </conditionalFormatting>
  <conditionalFormatting sqref="G7 I7 M7">
    <cfRule type="cellIs" dxfId="4377" priority="136" operator="between">
      <formula>$O7*0.9</formula>
      <formula>$O7</formula>
    </cfRule>
    <cfRule type="cellIs" dxfId="4376" priority="137" operator="lessThan">
      <formula>$O7*0.9</formula>
    </cfRule>
    <cfRule type="cellIs" dxfId="4375" priority="138" operator="greaterThan">
      <formula>$O7</formula>
    </cfRule>
  </conditionalFormatting>
  <conditionalFormatting sqref="G11 I11 M11">
    <cfRule type="cellIs" dxfId="4374" priority="190" operator="between">
      <formula>$O11*0.9</formula>
      <formula>$O11</formula>
    </cfRule>
    <cfRule type="cellIs" dxfId="4373" priority="191" operator="lessThan">
      <formula>$O11*0.9</formula>
    </cfRule>
    <cfRule type="cellIs" dxfId="4372" priority="192" operator="greaterThan">
      <formula>$O11</formula>
    </cfRule>
  </conditionalFormatting>
  <conditionalFormatting sqref="G12 I12 M12">
    <cfRule type="cellIs" dxfId="4371" priority="187" operator="between">
      <formula>$O12*0.9</formula>
      <formula>$O12</formula>
    </cfRule>
    <cfRule type="cellIs" dxfId="4370" priority="188" operator="lessThan">
      <formula>$O12*0.9</formula>
    </cfRule>
    <cfRule type="cellIs" dxfId="4369" priority="189" operator="greaterThan">
      <formula>$O12</formula>
    </cfRule>
  </conditionalFormatting>
  <conditionalFormatting sqref="G13 I13 M13">
    <cfRule type="cellIs" dxfId="4368" priority="169" operator="between">
      <formula>$O13*0.9</formula>
      <formula>$O13</formula>
    </cfRule>
    <cfRule type="cellIs" dxfId="4367" priority="170" operator="lessThan">
      <formula>$O13*0.9</formula>
    </cfRule>
    <cfRule type="cellIs" dxfId="4366" priority="171" operator="greaterThan">
      <formula>$O13</formula>
    </cfRule>
  </conditionalFormatting>
  <conditionalFormatting sqref="G14 I14 M14">
    <cfRule type="cellIs" dxfId="4365" priority="130" operator="between">
      <formula>$O14*0.9</formula>
      <formula>$O14</formula>
    </cfRule>
    <cfRule type="cellIs" dxfId="4364" priority="131" operator="lessThan">
      <formula>$O14*0.9</formula>
    </cfRule>
    <cfRule type="cellIs" dxfId="4363" priority="132" operator="greaterThan">
      <formula>$O14</formula>
    </cfRule>
  </conditionalFormatting>
  <conditionalFormatting sqref="G17:G18 I17:I18 M17:M18">
    <cfRule type="cellIs" dxfId="4362" priority="184" operator="between">
      <formula>$O17*0.9</formula>
      <formula>$O17</formula>
    </cfRule>
    <cfRule type="cellIs" dxfId="4361" priority="185" operator="lessThan">
      <formula>$O17*0.9</formula>
    </cfRule>
    <cfRule type="cellIs" dxfId="4360" priority="186" operator="greaterThan">
      <formula>$O17</formula>
    </cfRule>
  </conditionalFormatting>
  <conditionalFormatting sqref="G19 I19 M19">
    <cfRule type="cellIs" dxfId="4359" priority="127" operator="between">
      <formula>$O19*0.9</formula>
      <formula>$O19</formula>
    </cfRule>
    <cfRule type="cellIs" dxfId="4358" priority="128" operator="lessThan">
      <formula>$O19*0.9</formula>
    </cfRule>
    <cfRule type="cellIs" dxfId="4357" priority="129" operator="greaterThan">
      <formula>$O19</formula>
    </cfRule>
  </conditionalFormatting>
  <conditionalFormatting sqref="G20 I20 M20">
    <cfRule type="cellIs" dxfId="4356" priority="124" operator="between">
      <formula>$O20*0.9</formula>
      <formula>$O20</formula>
    </cfRule>
    <cfRule type="cellIs" dxfId="4355" priority="125" operator="lessThan">
      <formula>$O20*0.9</formula>
    </cfRule>
    <cfRule type="cellIs" dxfId="4354" priority="126" operator="greaterThan">
      <formula>$O20</formula>
    </cfRule>
  </conditionalFormatting>
  <conditionalFormatting sqref="G23 I23 M23">
    <cfRule type="cellIs" dxfId="4353" priority="181" operator="between">
      <formula>$O23*0.9</formula>
      <formula>$O23</formula>
    </cfRule>
    <cfRule type="cellIs" dxfId="4352" priority="182" operator="lessThan">
      <formula>$O23*0.9</formula>
    </cfRule>
    <cfRule type="cellIs" dxfId="4351" priority="183" operator="greaterThan">
      <formula>$O23</formula>
    </cfRule>
  </conditionalFormatting>
  <conditionalFormatting sqref="G24 I24 M24">
    <cfRule type="cellIs" dxfId="4350" priority="178" operator="between">
      <formula>$O24*0.9</formula>
      <formula>$O24</formula>
    </cfRule>
    <cfRule type="cellIs" dxfId="4349" priority="179" operator="lessThan">
      <formula>$O24*0.9</formula>
    </cfRule>
    <cfRule type="cellIs" dxfId="4348" priority="180" operator="greaterThan">
      <formula>$O24</formula>
    </cfRule>
  </conditionalFormatting>
  <conditionalFormatting sqref="G25 I25 M25">
    <cfRule type="cellIs" dxfId="4347" priority="121" operator="between">
      <formula>$O25*0.9</formula>
      <formula>$O25</formula>
    </cfRule>
    <cfRule type="cellIs" dxfId="4346" priority="122" operator="lessThan">
      <formula>$O25*0.9</formula>
    </cfRule>
    <cfRule type="cellIs" dxfId="4345" priority="123" operator="greaterThan">
      <formula>$O25</formula>
    </cfRule>
  </conditionalFormatting>
  <conditionalFormatting sqref="D8">
    <cfRule type="cellIs" dxfId="4344" priority="118" operator="between">
      <formula>$F8*0.9</formula>
      <formula>$F8</formula>
    </cfRule>
    <cfRule type="cellIs" dxfId="4343" priority="119" operator="lessThan">
      <formula>$F8*0.9</formula>
    </cfRule>
    <cfRule type="cellIs" dxfId="4342" priority="120" operator="greaterThan">
      <formula>$F8</formula>
    </cfRule>
  </conditionalFormatting>
  <conditionalFormatting sqref="D14">
    <cfRule type="cellIs" dxfId="4341" priority="115" operator="between">
      <formula>$F14*0.9</formula>
      <formula>$F14</formula>
    </cfRule>
    <cfRule type="cellIs" dxfId="4340" priority="116" operator="lessThan">
      <formula>$F14*0.9</formula>
    </cfRule>
    <cfRule type="cellIs" dxfId="4339" priority="117" operator="greaterThan">
      <formula>$F14</formula>
    </cfRule>
  </conditionalFormatting>
  <conditionalFormatting sqref="D20">
    <cfRule type="cellIs" dxfId="4338" priority="112" operator="between">
      <formula>$F20*0.9</formula>
      <formula>$F20</formula>
    </cfRule>
    <cfRule type="cellIs" dxfId="4337" priority="113" operator="lessThan">
      <formula>$F20*0.9</formula>
    </cfRule>
    <cfRule type="cellIs" dxfId="4336" priority="114" operator="greaterThan">
      <formula>$F20</formula>
    </cfRule>
  </conditionalFormatting>
  <conditionalFormatting sqref="G15 I15 M15">
    <cfRule type="cellIs" dxfId="4335" priority="109" operator="between">
      <formula>$O15*0.9</formula>
      <formula>$O15</formula>
    </cfRule>
    <cfRule type="cellIs" dxfId="4334" priority="110" operator="lessThan">
      <formula>$O15*0.9</formula>
    </cfRule>
    <cfRule type="cellIs" dxfId="4333" priority="111" operator="greaterThan">
      <formula>$O15</formula>
    </cfRule>
  </conditionalFormatting>
  <conditionalFormatting sqref="G21 I21 M21">
    <cfRule type="cellIs" dxfId="4332" priority="106" operator="between">
      <formula>$O21*0.9</formula>
      <formula>$O21</formula>
    </cfRule>
    <cfRule type="cellIs" dxfId="4331" priority="107" operator="lessThan">
      <formula>$O21*0.9</formula>
    </cfRule>
    <cfRule type="cellIs" dxfId="4330" priority="108" operator="greaterThan">
      <formula>$O21</formula>
    </cfRule>
  </conditionalFormatting>
  <conditionalFormatting sqref="G8 I8 M8">
    <cfRule type="cellIs" dxfId="4329" priority="133" operator="between">
      <formula>$O8*0.9</formula>
      <formula>$O8</formula>
    </cfRule>
    <cfRule type="cellIs" dxfId="4328" priority="134" operator="lessThan">
      <formula>$O8*0.9</formula>
    </cfRule>
    <cfRule type="cellIs" dxfId="4327" priority="135" operator="greaterThan">
      <formula>$O8</formula>
    </cfRule>
  </conditionalFormatting>
  <conditionalFormatting sqref="G9 I9 M9">
    <cfRule type="cellIs" dxfId="4326" priority="103" operator="between">
      <formula>$O9*0.9</formula>
      <formula>$O9</formula>
    </cfRule>
    <cfRule type="cellIs" dxfId="4325" priority="104" operator="lessThan">
      <formula>$O9*0.9</formula>
    </cfRule>
    <cfRule type="cellIs" dxfId="4324" priority="105" operator="greaterThan">
      <formula>$O9</formula>
    </cfRule>
  </conditionalFormatting>
  <conditionalFormatting sqref="D21 D15 D9">
    <cfRule type="cellIs" dxfId="4323" priority="100" operator="between">
      <formula>$F9*0.9</formula>
      <formula>$F9</formula>
    </cfRule>
    <cfRule type="cellIs" dxfId="4322" priority="101" operator="lessThan">
      <formula>$F9*0.9</formula>
    </cfRule>
    <cfRule type="cellIs" dxfId="4321" priority="102" operator="greaterThan">
      <formula>$F9</formula>
    </cfRule>
  </conditionalFormatting>
  <conditionalFormatting sqref="D18">
    <cfRule type="cellIs" dxfId="4320" priority="97" operator="between">
      <formula>$F18*0.9</formula>
      <formula>$F18</formula>
    </cfRule>
    <cfRule type="cellIs" dxfId="4319" priority="98" operator="lessThan">
      <formula>$F18*0.9</formula>
    </cfRule>
    <cfRule type="cellIs" dxfId="4318" priority="99" operator="greaterThan">
      <formula>$F18</formula>
    </cfRule>
  </conditionalFormatting>
  <conditionalFormatting sqref="K7:K9">
    <cfRule type="cellIs" dxfId="4317" priority="94" operator="between">
      <formula>$O7*0.9</formula>
      <formula>$O7</formula>
    </cfRule>
    <cfRule type="cellIs" dxfId="4316" priority="95" operator="lessThan">
      <formula>$O7*0.9</formula>
    </cfRule>
    <cfRule type="cellIs" dxfId="4315" priority="96" operator="greaterThan">
      <formula>$O7</formula>
    </cfRule>
  </conditionalFormatting>
  <conditionalFormatting sqref="K11">
    <cfRule type="cellIs" dxfId="4314" priority="91" operator="between">
      <formula>$O11*0.9</formula>
      <formula>$O11</formula>
    </cfRule>
    <cfRule type="cellIs" dxfId="4313" priority="92" operator="lessThan">
      <formula>$O11*0.9</formula>
    </cfRule>
    <cfRule type="cellIs" dxfId="4312" priority="93" operator="greaterThan">
      <formula>$O11</formula>
    </cfRule>
  </conditionalFormatting>
  <conditionalFormatting sqref="K13:K15">
    <cfRule type="cellIs" dxfId="4311" priority="88" operator="between">
      <formula>$O13*0.9</formula>
      <formula>$O13</formula>
    </cfRule>
    <cfRule type="cellIs" dxfId="4310" priority="89" operator="lessThan">
      <formula>$O13*0.9</formula>
    </cfRule>
    <cfRule type="cellIs" dxfId="4309" priority="90" operator="greaterThan">
      <formula>$O13</formula>
    </cfRule>
  </conditionalFormatting>
  <conditionalFormatting sqref="K17">
    <cfRule type="cellIs" dxfId="4308" priority="85" operator="between">
      <formula>$O17*0.9</formula>
      <formula>$O17</formula>
    </cfRule>
    <cfRule type="cellIs" dxfId="4307" priority="86" operator="lessThan">
      <formula>$O17*0.9</formula>
    </cfRule>
    <cfRule type="cellIs" dxfId="4306" priority="87" operator="greaterThan">
      <formula>$O17</formula>
    </cfRule>
  </conditionalFormatting>
  <conditionalFormatting sqref="K19:K21">
    <cfRule type="cellIs" dxfId="4305" priority="82" operator="between">
      <formula>$O19*0.9</formula>
      <formula>$O19</formula>
    </cfRule>
    <cfRule type="cellIs" dxfId="4304" priority="83" operator="lessThan">
      <formula>$O19*0.9</formula>
    </cfRule>
    <cfRule type="cellIs" dxfId="4303" priority="84" operator="greaterThan">
      <formula>$O19</formula>
    </cfRule>
  </conditionalFormatting>
  <conditionalFormatting sqref="K23">
    <cfRule type="cellIs" dxfId="4302" priority="79" operator="between">
      <formula>$O23*0.9</formula>
      <formula>$O23</formula>
    </cfRule>
    <cfRule type="cellIs" dxfId="4301" priority="80" operator="lessThan">
      <formula>$O23*0.9</formula>
    </cfRule>
    <cfRule type="cellIs" dxfId="4300" priority="81" operator="greaterThan">
      <formula>$O23</formula>
    </cfRule>
  </conditionalFormatting>
  <conditionalFormatting sqref="K25">
    <cfRule type="cellIs" dxfId="4299" priority="76" operator="between">
      <formula>$O25*0.9</formula>
      <formula>$O25</formula>
    </cfRule>
    <cfRule type="cellIs" dxfId="4298" priority="77" operator="lessThan">
      <formula>$O25*0.9</formula>
    </cfRule>
    <cfRule type="cellIs" dxfId="4297" priority="78" operator="greaterThan">
      <formula>$O25</formula>
    </cfRule>
  </conditionalFormatting>
  <conditionalFormatting sqref="K12">
    <cfRule type="cellIs" dxfId="4296" priority="73" operator="between">
      <formula>$O12*0.9</formula>
      <formula>$O12</formula>
    </cfRule>
    <cfRule type="cellIs" dxfId="4295" priority="74" operator="lessThan">
      <formula>$O12*0.9</formula>
    </cfRule>
    <cfRule type="cellIs" dxfId="4294" priority="75" operator="greaterThan">
      <formula>$O12</formula>
    </cfRule>
  </conditionalFormatting>
  <conditionalFormatting sqref="K18">
    <cfRule type="cellIs" dxfId="4293" priority="70" operator="between">
      <formula>$O18*0.9</formula>
      <formula>$O18</formula>
    </cfRule>
    <cfRule type="cellIs" dxfId="4292" priority="71" operator="lessThan">
      <formula>$O18*0.9</formula>
    </cfRule>
    <cfRule type="cellIs" dxfId="4291" priority="72" operator="greaterThan">
      <formula>$O18</formula>
    </cfRule>
  </conditionalFormatting>
  <conditionalFormatting sqref="K24">
    <cfRule type="cellIs" dxfId="4290" priority="67" operator="between">
      <formula>$O24*0.9</formula>
      <formula>$O24</formula>
    </cfRule>
    <cfRule type="cellIs" dxfId="4289" priority="68" operator="lessThan">
      <formula>$O24*0.9</formula>
    </cfRule>
    <cfRule type="cellIs" dxfId="4288" priority="69" operator="greaterThan">
      <formula>$O24</formula>
    </cfRule>
  </conditionalFormatting>
  <conditionalFormatting sqref="P23:P25">
    <cfRule type="cellIs" dxfId="4287" priority="52" operator="between">
      <formula>$T23*0.9</formula>
      <formula>$T23</formula>
    </cfRule>
    <cfRule type="cellIs" dxfId="4286" priority="53" operator="lessThan">
      <formula>$T23*0.9</formula>
    </cfRule>
    <cfRule type="cellIs" dxfId="4285" priority="54" operator="greaterThan">
      <formula>$T23</formula>
    </cfRule>
  </conditionalFormatting>
  <conditionalFormatting sqref="P5:P9">
    <cfRule type="cellIs" dxfId="4284" priority="64" operator="between">
      <formula>$T5*0.9</formula>
      <formula>$T5</formula>
    </cfRule>
    <cfRule type="cellIs" dxfId="4283" priority="65" operator="lessThan">
      <formula>$T5*0.9</formula>
    </cfRule>
    <cfRule type="cellIs" dxfId="4282" priority="66" operator="greaterThan">
      <formula>$T5</formula>
    </cfRule>
  </conditionalFormatting>
  <conditionalFormatting sqref="P17:P21">
    <cfRule type="cellIs" dxfId="4281" priority="13" operator="between">
      <formula>$T17*0.9</formula>
      <formula>$T17</formula>
    </cfRule>
    <cfRule type="cellIs" dxfId="4280" priority="14" operator="lessThan">
      <formula>$T17*0.9</formula>
    </cfRule>
    <cfRule type="cellIs" dxfId="4279" priority="15" operator="greaterThan">
      <formula>$T17</formula>
    </cfRule>
  </conditionalFormatting>
  <conditionalFormatting sqref="P11:P15">
    <cfRule type="cellIs" dxfId="4278" priority="61" operator="between">
      <formula>$T11*0.9</formula>
      <formula>$T11</formula>
    </cfRule>
    <cfRule type="cellIs" dxfId="4277" priority="62" operator="lessThan">
      <formula>$T11*0.9</formula>
    </cfRule>
    <cfRule type="cellIs" dxfId="4276" priority="63" operator="greaterThan">
      <formula>$T11</formula>
    </cfRule>
  </conditionalFormatting>
  <conditionalFormatting sqref="R23:R25">
    <cfRule type="cellIs" dxfId="4275" priority="4" operator="between">
      <formula>$T23*0.9</formula>
      <formula>$T23</formula>
    </cfRule>
    <cfRule type="cellIs" dxfId="4274" priority="5" operator="lessThan">
      <formula>$T23*0.9</formula>
    </cfRule>
    <cfRule type="cellIs" dxfId="4273" priority="6" operator="greaterThan">
      <formula>$T23</formula>
    </cfRule>
  </conditionalFormatting>
  <conditionalFormatting sqref="R5:R9">
    <cfRule type="cellIs" dxfId="4272" priority="10" operator="between">
      <formula>$T5*0.9</formula>
      <formula>$T5</formula>
    </cfRule>
    <cfRule type="cellIs" dxfId="4271" priority="11" operator="lessThan">
      <formula>$T5*0.9</formula>
    </cfRule>
    <cfRule type="cellIs" dxfId="4270" priority="12" operator="greaterThan">
      <formula>$T5</formula>
    </cfRule>
  </conditionalFormatting>
  <conditionalFormatting sqref="R17:R21">
    <cfRule type="cellIs" dxfId="4269" priority="1" operator="between">
      <formula>$T17*0.9</formula>
      <formula>$T17</formula>
    </cfRule>
    <cfRule type="cellIs" dxfId="4268" priority="2" operator="lessThan">
      <formula>$T17*0.9</formula>
    </cfRule>
    <cfRule type="cellIs" dxfId="4267" priority="3" operator="greaterThan">
      <formula>$T17</formula>
    </cfRule>
  </conditionalFormatting>
  <conditionalFormatting sqref="R11:R15">
    <cfRule type="cellIs" dxfId="4266" priority="7" operator="between">
      <formula>$T11*0.9</formula>
      <formula>$T11</formula>
    </cfRule>
    <cfRule type="cellIs" dxfId="4265" priority="8" operator="lessThan">
      <formula>$T11*0.9</formula>
    </cfRule>
    <cfRule type="cellIs" dxfId="4264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  <ignoredErrors>
    <ignoredError sqref="K5 K7:K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9800-D8B5-45F2-9EF4-3CD9C009CA80}">
  <dimension ref="C1:T39"/>
  <sheetViews>
    <sheetView zoomScale="60" zoomScaleNormal="60" zoomScaleSheetLayoutView="100" workbookViewId="0">
      <pane xSplit="3" ySplit="3" topLeftCell="G4" activePane="bottomRight" state="frozen"/>
      <selection activeCell="I21" sqref="I21"/>
      <selection pane="topRight" activeCell="I21" sqref="I21"/>
      <selection pane="bottomLeft" activeCell="I21" sqref="I21"/>
      <selection pane="bottomRight" activeCell="S12" sqref="S12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7" width="13.88671875" style="16" customWidth="1"/>
    <col min="8" max="8" width="13.33203125" style="16" bestFit="1" customWidth="1"/>
    <col min="9" max="9" width="13" style="16" bestFit="1" customWidth="1"/>
    <col min="10" max="10" width="13.33203125" style="16" bestFit="1" customWidth="1"/>
    <col min="11" max="11" width="13" style="16" bestFit="1" customWidth="1"/>
    <col min="12" max="12" width="13.33203125" style="6" bestFit="1" customWidth="1"/>
    <col min="13" max="13" width="13" style="16" bestFit="1" customWidth="1"/>
    <col min="14" max="14" width="13.33203125" style="16" bestFit="1" customWidth="1"/>
    <col min="15" max="15" width="13.77734375" style="16" bestFit="1" customWidth="1"/>
    <col min="16" max="16" width="12.21875" style="16" bestFit="1" customWidth="1"/>
    <col min="17" max="17" width="9.109375" style="16"/>
    <col min="18" max="18" width="15.33203125" style="195" customWidth="1"/>
    <col min="19" max="19" width="17.33203125" style="195" customWidth="1"/>
    <col min="20" max="20" width="12.21875" style="16" customWidth="1"/>
    <col min="21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02</v>
      </c>
      <c r="D2" s="16"/>
      <c r="E2" s="16"/>
      <c r="F2" s="6"/>
      <c r="G2" s="9"/>
      <c r="H2" s="9"/>
      <c r="L2" s="16"/>
      <c r="O2" s="6"/>
    </row>
    <row r="3" spans="3:20" ht="86.4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67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x14ac:dyDescent="0.3">
      <c r="C5" s="110" t="s">
        <v>2</v>
      </c>
      <c r="D5" s="58">
        <v>89.9</v>
      </c>
      <c r="E5" s="108">
        <f>D5/F5*100</f>
        <v>95.031712473572952</v>
      </c>
      <c r="F5" s="40">
        <v>94.6</v>
      </c>
      <c r="G5" s="130">
        <v>88.6</v>
      </c>
      <c r="H5" s="108">
        <f>SUM(G5/$O5)*100</f>
        <v>94.055201698513798</v>
      </c>
      <c r="I5" s="120">
        <v>83.3</v>
      </c>
      <c r="J5" s="108">
        <f>SUM(I5/$O5)*100</f>
        <v>88.42887473460722</v>
      </c>
      <c r="K5" s="58">
        <f>'PY2022Q3 EX'!D3*100</f>
        <v>83.7</v>
      </c>
      <c r="L5" s="108">
        <f>SUM(K5/$O5)*100</f>
        <v>88.853503184713389</v>
      </c>
      <c r="M5" s="58">
        <v>100</v>
      </c>
      <c r="N5" s="114">
        <f>SUM(M5/$O5)*100</f>
        <v>106.15711252653929</v>
      </c>
      <c r="O5" s="25">
        <v>94.199999999999989</v>
      </c>
      <c r="P5" s="202">
        <v>100</v>
      </c>
      <c r="Q5" s="202">
        <f>$P5/$T5*100</f>
        <v>106.15711252653928</v>
      </c>
      <c r="R5" s="202">
        <v>100</v>
      </c>
      <c r="S5" s="202">
        <f>$R5/$T5*100</f>
        <v>106.15711252653928</v>
      </c>
      <c r="T5" s="25">
        <v>94.2</v>
      </c>
    </row>
    <row r="6" spans="3:20" ht="20.100000000000001" customHeight="1" x14ac:dyDescent="0.3">
      <c r="C6" s="110" t="s">
        <v>3</v>
      </c>
      <c r="D6" s="59">
        <v>7800</v>
      </c>
      <c r="E6" s="108">
        <f t="shared" ref="E6:E9" si="0">D6/F6*100</f>
        <v>90.487238979118331</v>
      </c>
      <c r="F6" s="41">
        <v>8620</v>
      </c>
      <c r="G6" s="134">
        <v>7792</v>
      </c>
      <c r="H6" s="108">
        <f>SUM(G6/$O6)*100</f>
        <v>78.548387096774192</v>
      </c>
      <c r="I6" s="119">
        <v>8051</v>
      </c>
      <c r="J6" s="108">
        <f>SUM(I6/$O6)*100</f>
        <v>81.159274193548399</v>
      </c>
      <c r="K6" s="59">
        <f>'PY2022Q3 EX'!D4</f>
        <v>8288</v>
      </c>
      <c r="L6" s="108">
        <f>SUM(K6/$O6)*100</f>
        <v>83.548387096774192</v>
      </c>
      <c r="M6" s="59">
        <v>9991</v>
      </c>
      <c r="N6" s="114">
        <f>SUM(M6/$O6)*100</f>
        <v>100.7157258064516</v>
      </c>
      <c r="O6" s="60">
        <v>9920</v>
      </c>
      <c r="P6" s="59">
        <v>9841</v>
      </c>
      <c r="Q6" s="202">
        <f t="shared" ref="Q6:Q9" si="1">$P6/$T6*100</f>
        <v>99.203629032258064</v>
      </c>
      <c r="R6" s="59">
        <v>9841</v>
      </c>
      <c r="S6" s="202">
        <f t="shared" ref="S6:S25" si="2">$R6/$T6*100</f>
        <v>99.203629032258064</v>
      </c>
      <c r="T6" s="60">
        <v>9920</v>
      </c>
    </row>
    <row r="7" spans="3:20" ht="20.100000000000001" customHeight="1" x14ac:dyDescent="0.3">
      <c r="C7" s="110" t="s">
        <v>10</v>
      </c>
      <c r="D7" s="58">
        <v>97</v>
      </c>
      <c r="E7" s="108">
        <f t="shared" si="0"/>
        <v>103.19148936170212</v>
      </c>
      <c r="F7" s="40">
        <v>94</v>
      </c>
      <c r="G7" s="130">
        <v>92.7</v>
      </c>
      <c r="H7" s="108">
        <f>SUM(G7/$O7)*100</f>
        <v>98.827292110874211</v>
      </c>
      <c r="I7" s="120">
        <v>87.3</v>
      </c>
      <c r="J7" s="108">
        <f>SUM(I7/$O7)*100</f>
        <v>93.070362473347544</v>
      </c>
      <c r="K7" s="58">
        <f>'PY2022Q3 EX'!D5*100</f>
        <v>85.7</v>
      </c>
      <c r="L7" s="108">
        <f>SUM(K7/$O7)*100</f>
        <v>91.364605543710027</v>
      </c>
      <c r="M7" s="58">
        <v>81.3</v>
      </c>
      <c r="N7" s="114">
        <f>SUM(M7/$O7)*100</f>
        <v>86.673773987206829</v>
      </c>
      <c r="O7" s="26">
        <v>93.8</v>
      </c>
      <c r="P7" s="202">
        <v>83.7</v>
      </c>
      <c r="Q7" s="202">
        <f t="shared" si="1"/>
        <v>89.232409381663118</v>
      </c>
      <c r="R7" s="202">
        <v>100</v>
      </c>
      <c r="S7" s="202">
        <f t="shared" si="2"/>
        <v>106.60980810234541</v>
      </c>
      <c r="T7" s="26">
        <v>93.8</v>
      </c>
    </row>
    <row r="8" spans="3:20" ht="20.100000000000001" customHeight="1" x14ac:dyDescent="0.3">
      <c r="C8" s="110" t="s">
        <v>13</v>
      </c>
      <c r="D8" s="58">
        <v>92.300000000000011</v>
      </c>
      <c r="E8" s="108">
        <f t="shared" si="0"/>
        <v>101.42857142857144</v>
      </c>
      <c r="F8" s="40">
        <v>91</v>
      </c>
      <c r="G8" s="130">
        <v>90.7</v>
      </c>
      <c r="H8" s="108">
        <f>SUM(G8/$O8)*100</f>
        <v>106.95754716981132</v>
      </c>
      <c r="I8" s="120">
        <v>87.2</v>
      </c>
      <c r="J8" s="108">
        <f>SUM(I8/$O8)*100</f>
        <v>102.8301886792453</v>
      </c>
      <c r="K8" s="58">
        <f>'PY2022Q3 EX'!D6*100</f>
        <v>84.1</v>
      </c>
      <c r="L8" s="108">
        <f>SUM(K8/$O8)*100</f>
        <v>99.174528301886795</v>
      </c>
      <c r="M8" s="58">
        <v>80.900000000000006</v>
      </c>
      <c r="N8" s="111">
        <f>SUM(M8/$O8)*100</f>
        <v>95.400943396226424</v>
      </c>
      <c r="O8" s="112">
        <v>84.8</v>
      </c>
      <c r="P8" s="202">
        <v>81</v>
      </c>
      <c r="Q8" s="202">
        <f t="shared" si="1"/>
        <v>95.518867924528308</v>
      </c>
      <c r="R8" s="202">
        <v>76.900000000000006</v>
      </c>
      <c r="S8" s="202">
        <f t="shared" si="2"/>
        <v>90.683962264150949</v>
      </c>
      <c r="T8" s="112">
        <v>84.8</v>
      </c>
    </row>
    <row r="9" spans="3:20" ht="20.100000000000001" customHeight="1" x14ac:dyDescent="0.3">
      <c r="C9" s="110" t="s">
        <v>16</v>
      </c>
      <c r="D9" s="58">
        <v>92.5</v>
      </c>
      <c r="E9" s="108">
        <f t="shared" si="0"/>
        <v>123.33333333333334</v>
      </c>
      <c r="F9" s="40">
        <v>75</v>
      </c>
      <c r="G9" s="130">
        <v>63.1</v>
      </c>
      <c r="H9" s="108">
        <f>SUM(G9/$O9)*100</f>
        <v>72.52873563218391</v>
      </c>
      <c r="I9" s="120">
        <v>83.1</v>
      </c>
      <c r="J9" s="108">
        <f>SUM(I9/$O9)*100</f>
        <v>95.517241379310335</v>
      </c>
      <c r="K9" s="58">
        <f>'PY2022Q3 EX'!D7*100</f>
        <v>81.699999999999989</v>
      </c>
      <c r="L9" s="108">
        <f>SUM(K9/$O9)*100</f>
        <v>93.908045977011483</v>
      </c>
      <c r="M9" s="58">
        <v>88.9</v>
      </c>
      <c r="N9" s="111">
        <f>SUM(M9/$O9)*100</f>
        <v>102.18390804597701</v>
      </c>
      <c r="O9" s="112">
        <v>87</v>
      </c>
      <c r="P9" s="202">
        <v>67.3</v>
      </c>
      <c r="Q9" s="202">
        <f t="shared" si="1"/>
        <v>77.356321839080451</v>
      </c>
      <c r="R9" s="202">
        <v>70.7</v>
      </c>
      <c r="S9" s="202">
        <f t="shared" si="2"/>
        <v>81.264367816091948</v>
      </c>
      <c r="T9" s="112">
        <v>87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100</v>
      </c>
      <c r="E11" s="108">
        <f t="shared" ref="E11:E15" si="3">D11/F11*100</f>
        <v>117.64705882352942</v>
      </c>
      <c r="F11" s="40">
        <v>85</v>
      </c>
      <c r="G11" s="130">
        <v>100</v>
      </c>
      <c r="H11" s="108">
        <f>SUM(G11/$O11)*100</f>
        <v>163.66612111292963</v>
      </c>
      <c r="I11" s="120">
        <v>80</v>
      </c>
      <c r="J11" s="108">
        <f>SUM(I11/$O11)*100</f>
        <v>130.9328968903437</v>
      </c>
      <c r="K11" s="58">
        <f>'PY2022Q3 EX'!D9*100</f>
        <v>100</v>
      </c>
      <c r="L11" s="108">
        <f>SUM(K11/$O11)*100</f>
        <v>163.66612111292963</v>
      </c>
      <c r="M11" s="58">
        <v>100</v>
      </c>
      <c r="N11" s="114">
        <f>SUM(M11/$O11)*100</f>
        <v>163.66612111292963</v>
      </c>
      <c r="O11" s="26">
        <v>61.1</v>
      </c>
      <c r="P11" s="202">
        <v>100</v>
      </c>
      <c r="Q11" s="202">
        <f>$P11/$T11*100</f>
        <v>163.66612111292963</v>
      </c>
      <c r="R11" s="202">
        <v>100</v>
      </c>
      <c r="S11" s="202">
        <f t="shared" si="2"/>
        <v>163.66612111292963</v>
      </c>
      <c r="T11" s="26">
        <v>61.1</v>
      </c>
    </row>
    <row r="12" spans="3:20" ht="20.100000000000001" customHeight="1" x14ac:dyDescent="0.3">
      <c r="C12" s="110" t="s">
        <v>3</v>
      </c>
      <c r="D12" s="59">
        <v>10405</v>
      </c>
      <c r="E12" s="108">
        <f t="shared" si="3"/>
        <v>140.6081081081081</v>
      </c>
      <c r="F12" s="41">
        <v>7400</v>
      </c>
      <c r="G12" s="134">
        <v>10405</v>
      </c>
      <c r="H12" s="108">
        <f>SUM(G12/$O12)*100</f>
        <v>161.26782393056416</v>
      </c>
      <c r="I12" s="119">
        <v>12898</v>
      </c>
      <c r="J12" s="108">
        <f>SUM(I12/$O12)*100</f>
        <v>199.9070055796652</v>
      </c>
      <c r="K12" s="59">
        <f>'PY2022Q3 EX'!D10</f>
        <v>13259</v>
      </c>
      <c r="L12" s="108">
        <f>SUM(K12/$O12)*100</f>
        <v>205.5021698698078</v>
      </c>
      <c r="M12" s="59">
        <v>13259</v>
      </c>
      <c r="N12" s="114">
        <f>SUM(M12/$O12)*100</f>
        <v>205.5021698698078</v>
      </c>
      <c r="O12" s="60">
        <v>6452</v>
      </c>
      <c r="P12" s="59">
        <v>11395.5</v>
      </c>
      <c r="Q12" s="202">
        <f t="shared" ref="Q12:Q15" si="4">$P12/$T12*100</f>
        <v>176.61965282083074</v>
      </c>
      <c r="R12" s="59">
        <v>8991</v>
      </c>
      <c r="S12" s="202">
        <f t="shared" si="2"/>
        <v>139.35213887166771</v>
      </c>
      <c r="T12" s="60">
        <v>6452</v>
      </c>
    </row>
    <row r="13" spans="3:20" ht="20.100000000000001" customHeight="1" x14ac:dyDescent="0.3">
      <c r="C13" s="110" t="s">
        <v>10</v>
      </c>
      <c r="D13" s="58">
        <v>100</v>
      </c>
      <c r="E13" s="108">
        <f t="shared" si="3"/>
        <v>124.22360248447204</v>
      </c>
      <c r="F13" s="40">
        <v>80.5</v>
      </c>
      <c r="G13" s="130">
        <v>100</v>
      </c>
      <c r="H13" s="108">
        <f>SUM(G13/$O13)*100</f>
        <v>160</v>
      </c>
      <c r="I13" s="120">
        <v>50</v>
      </c>
      <c r="J13" s="58">
        <f>SUM(I13/$O13)*100</f>
        <v>80</v>
      </c>
      <c r="K13" s="58">
        <f>'PY2022Q3 EX'!D11*100</f>
        <v>75</v>
      </c>
      <c r="L13" s="108">
        <f>SUM(K13/$O13)*100</f>
        <v>120</v>
      </c>
      <c r="M13" s="58">
        <v>80</v>
      </c>
      <c r="N13" s="114">
        <f>SUM(M13/$O13)*100</f>
        <v>128</v>
      </c>
      <c r="O13" s="26">
        <v>62.5</v>
      </c>
      <c r="P13" s="202">
        <v>80</v>
      </c>
      <c r="Q13" s="202">
        <f t="shared" si="4"/>
        <v>128</v>
      </c>
      <c r="R13" s="202">
        <v>100</v>
      </c>
      <c r="S13" s="202">
        <f t="shared" si="2"/>
        <v>160</v>
      </c>
      <c r="T13" s="26">
        <v>62.5</v>
      </c>
    </row>
    <row r="14" spans="3:20" ht="20.100000000000001" customHeight="1" x14ac:dyDescent="0.3">
      <c r="C14" s="110" t="s">
        <v>13</v>
      </c>
      <c r="D14" s="58">
        <v>100</v>
      </c>
      <c r="E14" s="108">
        <f t="shared" si="3"/>
        <v>132.27513227513228</v>
      </c>
      <c r="F14" s="40">
        <v>75.599999999999994</v>
      </c>
      <c r="G14" s="130">
        <v>100</v>
      </c>
      <c r="H14" s="108">
        <f>SUM(G14/$O14)*100</f>
        <v>120.91898428053204</v>
      </c>
      <c r="I14" s="120">
        <v>100</v>
      </c>
      <c r="J14" s="108">
        <f>SUM(I14/$O14)*100</f>
        <v>120.91898428053204</v>
      </c>
      <c r="K14" s="58">
        <f>'PY2022Q3 EX'!D12*100</f>
        <v>100</v>
      </c>
      <c r="L14" s="108">
        <f>SUM(K14/$O14)*100</f>
        <v>120.91898428053204</v>
      </c>
      <c r="M14" s="58">
        <v>100</v>
      </c>
      <c r="N14" s="111">
        <f>SUM(M14/$O14)*100</f>
        <v>120.91898428053204</v>
      </c>
      <c r="O14" s="112">
        <v>82.699999999999989</v>
      </c>
      <c r="P14" s="202">
        <v>100</v>
      </c>
      <c r="Q14" s="202">
        <f t="shared" si="4"/>
        <v>120.91898428053204</v>
      </c>
      <c r="R14" s="202">
        <v>100</v>
      </c>
      <c r="S14" s="202">
        <f t="shared" si="2"/>
        <v>120.91898428053204</v>
      </c>
      <c r="T14" s="112">
        <v>82.7</v>
      </c>
    </row>
    <row r="15" spans="3:20" ht="20.100000000000001" customHeight="1" x14ac:dyDescent="0.3">
      <c r="C15" s="110" t="s">
        <v>16</v>
      </c>
      <c r="D15" s="58">
        <v>80</v>
      </c>
      <c r="E15" s="108">
        <f t="shared" si="3"/>
        <v>113.31444759206799</v>
      </c>
      <c r="F15" s="40">
        <v>70.599999999999994</v>
      </c>
      <c r="G15" s="130">
        <v>85.7</v>
      </c>
      <c r="H15" s="108">
        <f>SUM(G15/$O15)*100</f>
        <v>146.24573378839591</v>
      </c>
      <c r="I15" s="120">
        <v>66.7</v>
      </c>
      <c r="J15" s="108">
        <f>SUM(I15/$O15)*100</f>
        <v>113.82252559726965</v>
      </c>
      <c r="K15" s="58">
        <f>'PY2022Q3 EX'!D13*100</f>
        <v>80</v>
      </c>
      <c r="L15" s="108">
        <f>SUM(K15/$O15)*100</f>
        <v>136.51877133105802</v>
      </c>
      <c r="M15" s="58">
        <v>100</v>
      </c>
      <c r="N15" s="111">
        <f>SUM(M15/$O15)*100</f>
        <v>170.64846416382252</v>
      </c>
      <c r="O15" s="112">
        <v>58.599999999999994</v>
      </c>
      <c r="P15" s="202">
        <v>50</v>
      </c>
      <c r="Q15" s="202">
        <f t="shared" si="4"/>
        <v>85.324232081911262</v>
      </c>
      <c r="R15" s="202">
        <v>50</v>
      </c>
      <c r="S15" s="202">
        <f t="shared" si="2"/>
        <v>85.324232081911262</v>
      </c>
      <c r="T15" s="112">
        <v>58.6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37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54.1</v>
      </c>
      <c r="E17" s="108">
        <f t="shared" ref="E17:E21" si="5">D17/F17*100</f>
        <v>65.496368038740925</v>
      </c>
      <c r="F17" s="40">
        <v>82.6</v>
      </c>
      <c r="G17" s="130">
        <v>48.5</v>
      </c>
      <c r="H17" s="108">
        <f>SUM(G17/$O17)*100</f>
        <v>58.71670702179177</v>
      </c>
      <c r="I17" s="108">
        <v>40</v>
      </c>
      <c r="J17" s="108">
        <f>SUM(I17/$O17)*100</f>
        <v>48.426150121065383</v>
      </c>
      <c r="K17" s="58">
        <f>'PY2022Q3 EX'!D15*100</f>
        <v>41.4</v>
      </c>
      <c r="L17" s="108">
        <f>SUM(K17/$O17)*100</f>
        <v>50.121065375302663</v>
      </c>
      <c r="M17" s="58">
        <v>0</v>
      </c>
      <c r="N17" s="114">
        <f>M17/$O17*100</f>
        <v>0</v>
      </c>
      <c r="O17" s="26">
        <v>82.6</v>
      </c>
      <c r="P17" s="202">
        <v>33.299999999999997</v>
      </c>
      <c r="Q17" s="202">
        <f>$P17/$T17*100</f>
        <v>40.314769975786923</v>
      </c>
      <c r="R17" s="202">
        <v>50</v>
      </c>
      <c r="S17" s="202">
        <f t="shared" si="2"/>
        <v>60.53268765133172</v>
      </c>
      <c r="T17" s="26">
        <v>82.6</v>
      </c>
    </row>
    <row r="18" spans="3:20" ht="20.100000000000001" customHeight="1" x14ac:dyDescent="0.3">
      <c r="C18" s="110" t="s">
        <v>3</v>
      </c>
      <c r="D18" s="59">
        <v>3108</v>
      </c>
      <c r="E18" s="108">
        <f t="shared" si="5"/>
        <v>88.8</v>
      </c>
      <c r="F18" s="41">
        <v>3500</v>
      </c>
      <c r="G18" s="131">
        <v>3266</v>
      </c>
      <c r="H18" s="108">
        <f>SUM(G18/$O18)*100</f>
        <v>86.884809789837732</v>
      </c>
      <c r="I18" s="109">
        <v>2123</v>
      </c>
      <c r="J18" s="108">
        <f>SUM(I18/$O18)*100</f>
        <v>56.477786645384413</v>
      </c>
      <c r="K18" s="59">
        <f>'PY2022Q3 EX'!D16</f>
        <v>2123.2199999999998</v>
      </c>
      <c r="L18" s="108">
        <f>SUM(K18/$O18)*100</f>
        <v>56.483639265762164</v>
      </c>
      <c r="M18" s="59">
        <v>0</v>
      </c>
      <c r="N18" s="114">
        <f>SUM(M18/$O18)*100</f>
        <v>0</v>
      </c>
      <c r="O18" s="60">
        <v>3759</v>
      </c>
      <c r="P18" s="59">
        <v>3802.5</v>
      </c>
      <c r="Q18" s="202">
        <f t="shared" ref="Q18:Q21" si="6">$P18/$T18*100</f>
        <v>101.15722266560256</v>
      </c>
      <c r="R18" s="59">
        <v>5044.25</v>
      </c>
      <c r="S18" s="202">
        <f t="shared" si="2"/>
        <v>134.19127427507317</v>
      </c>
      <c r="T18" s="60">
        <v>3759</v>
      </c>
    </row>
    <row r="19" spans="3:20" ht="20.100000000000001" customHeight="1" x14ac:dyDescent="0.3">
      <c r="C19" s="110" t="s">
        <v>10</v>
      </c>
      <c r="D19" s="58">
        <v>75</v>
      </c>
      <c r="E19" s="108">
        <f t="shared" si="5"/>
        <v>93.75</v>
      </c>
      <c r="F19" s="40">
        <v>80</v>
      </c>
      <c r="G19" s="130">
        <v>72.7</v>
      </c>
      <c r="H19" s="108">
        <f t="shared" ref="H19:H20" si="7">SUM(G19/$O19)*100</f>
        <v>90.422885572139293</v>
      </c>
      <c r="I19" s="108">
        <v>54.1</v>
      </c>
      <c r="J19" s="108">
        <f t="shared" ref="J19:J20" si="8">SUM(I19/$O19)*100</f>
        <v>67.288557213930346</v>
      </c>
      <c r="K19" s="58">
        <f>'PY2022Q3 EX'!D17*100</f>
        <v>57.599999999999994</v>
      </c>
      <c r="L19" s="108">
        <f t="shared" ref="L19:L20" si="9">SUM(K19/$O19)*100</f>
        <v>71.641791044776099</v>
      </c>
      <c r="M19" s="58">
        <v>56.7</v>
      </c>
      <c r="N19" s="114">
        <f>M19/$O19*100</f>
        <v>70.522388059701484</v>
      </c>
      <c r="O19" s="26">
        <v>80.400000000000006</v>
      </c>
      <c r="P19" s="202">
        <v>55.2</v>
      </c>
      <c r="Q19" s="202">
        <f t="shared" si="6"/>
        <v>68.656716417910445</v>
      </c>
      <c r="R19" s="202">
        <v>0</v>
      </c>
      <c r="S19" s="202">
        <f t="shared" si="2"/>
        <v>0</v>
      </c>
      <c r="T19" s="26">
        <v>80.400000000000006</v>
      </c>
    </row>
    <row r="20" spans="3:20" ht="20.100000000000001" customHeight="1" x14ac:dyDescent="0.3">
      <c r="C20" s="110" t="s">
        <v>13</v>
      </c>
      <c r="D20" s="58">
        <v>80</v>
      </c>
      <c r="E20" s="108">
        <f t="shared" si="5"/>
        <v>101.26582278481013</v>
      </c>
      <c r="F20" s="40">
        <v>79</v>
      </c>
      <c r="G20" s="130">
        <v>60</v>
      </c>
      <c r="H20" s="108">
        <f t="shared" si="7"/>
        <v>84.151472650771396</v>
      </c>
      <c r="I20" s="108">
        <v>33.299999999999997</v>
      </c>
      <c r="J20" s="108">
        <f t="shared" si="8"/>
        <v>46.704067321178115</v>
      </c>
      <c r="K20" s="58">
        <f>'PY2022Q3 EX'!D18*100</f>
        <v>30</v>
      </c>
      <c r="L20" s="108">
        <f t="shared" si="9"/>
        <v>42.075736325385698</v>
      </c>
      <c r="M20" s="58">
        <v>26.3</v>
      </c>
      <c r="N20" s="111">
        <f>SUM(M20/$O20)*100</f>
        <v>36.886395511921464</v>
      </c>
      <c r="O20" s="112">
        <v>71.3</v>
      </c>
      <c r="P20" s="202">
        <v>0</v>
      </c>
      <c r="Q20" s="202">
        <f t="shared" si="6"/>
        <v>0</v>
      </c>
      <c r="R20" s="202">
        <v>0</v>
      </c>
      <c r="S20" s="202">
        <f t="shared" si="2"/>
        <v>0</v>
      </c>
      <c r="T20" s="26">
        <v>71.3</v>
      </c>
    </row>
    <row r="21" spans="3:20" ht="20.100000000000001" customHeight="1" x14ac:dyDescent="0.3">
      <c r="C21" s="110" t="s">
        <v>16</v>
      </c>
      <c r="D21" s="58">
        <v>33.300000000000004</v>
      </c>
      <c r="E21" s="108">
        <f t="shared" si="5"/>
        <v>71.612903225806463</v>
      </c>
      <c r="F21" s="40">
        <v>46.5</v>
      </c>
      <c r="G21" s="130">
        <v>28.599999999999998</v>
      </c>
      <c r="H21" s="108">
        <f>SUM(G21/$O21)*100</f>
        <v>57.314629258517037</v>
      </c>
      <c r="I21" s="108">
        <v>50</v>
      </c>
      <c r="J21" s="108">
        <f>SUM(I21/$O21)*100</f>
        <v>100.20040080160322</v>
      </c>
      <c r="K21" s="58">
        <f>'PY2022Q3 EX'!D19*100</f>
        <v>31.3</v>
      </c>
      <c r="L21" s="108">
        <f>SUM(K21/$O21)*100</f>
        <v>62.725450901803612</v>
      </c>
      <c r="M21" s="58">
        <v>62.5</v>
      </c>
      <c r="N21" s="111">
        <f>SUM(M21/$O21)*100</f>
        <v>125.25050100200401</v>
      </c>
      <c r="O21" s="112">
        <v>49.9</v>
      </c>
      <c r="P21" s="202">
        <v>48.3</v>
      </c>
      <c r="Q21" s="202">
        <f t="shared" si="6"/>
        <v>96.793587174348687</v>
      </c>
      <c r="R21" s="202">
        <v>53.3</v>
      </c>
      <c r="S21" s="202">
        <f t="shared" si="2"/>
        <v>106.81362725450903</v>
      </c>
      <c r="T21" s="112">
        <v>49.9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66.5</v>
      </c>
      <c r="E23" s="108">
        <f t="shared" ref="E23:E25" si="10">D23/F23*100</f>
        <v>98.958333333333329</v>
      </c>
      <c r="F23" s="40">
        <v>67.2</v>
      </c>
      <c r="G23" s="132">
        <v>65.3</v>
      </c>
      <c r="H23" s="108">
        <f>SUM(G23/$O23)*100</f>
        <v>99.694656488549612</v>
      </c>
      <c r="I23" s="108">
        <v>59.8</v>
      </c>
      <c r="J23" s="108">
        <f>SUM(I23/$O23)*100</f>
        <v>91.297709923664115</v>
      </c>
      <c r="K23" s="58">
        <f>'PY2022Q3 EX'!D21*100</f>
        <v>64.099999999999994</v>
      </c>
      <c r="L23" s="108">
        <f>SUM(K23/$O23)*100</f>
        <v>97.862595419847324</v>
      </c>
      <c r="M23" s="58">
        <v>65.7</v>
      </c>
      <c r="N23" s="114">
        <f>M23/$O23*100</f>
        <v>100.30534351145039</v>
      </c>
      <c r="O23" s="26">
        <v>65.5</v>
      </c>
      <c r="P23" s="202">
        <v>68</v>
      </c>
      <c r="Q23" s="202">
        <f>P23/$T23*100</f>
        <v>103.81679389312977</v>
      </c>
      <c r="R23" s="202">
        <v>66.8</v>
      </c>
      <c r="S23" s="202">
        <f t="shared" si="2"/>
        <v>101.98473282442748</v>
      </c>
      <c r="T23" s="26">
        <v>65.5</v>
      </c>
    </row>
    <row r="24" spans="3:20" ht="20.100000000000001" customHeight="1" x14ac:dyDescent="0.3">
      <c r="C24" s="110" t="s">
        <v>3</v>
      </c>
      <c r="D24" s="59">
        <v>7713</v>
      </c>
      <c r="E24" s="108">
        <f t="shared" si="10"/>
        <v>147.19465648854961</v>
      </c>
      <c r="F24" s="41">
        <v>5240</v>
      </c>
      <c r="G24" s="133">
        <v>7497</v>
      </c>
      <c r="H24" s="108">
        <f>SUM(G24/$O24)*100</f>
        <v>139.47906976744187</v>
      </c>
      <c r="I24" s="117">
        <v>7754</v>
      </c>
      <c r="J24" s="108">
        <f>SUM(I24/$O24)*100</f>
        <v>144.26046511627908</v>
      </c>
      <c r="K24" s="59">
        <f>'PY2022Q3 EX'!D22</f>
        <v>7773.5</v>
      </c>
      <c r="L24" s="108">
        <f>SUM(K24/$O24)*100</f>
        <v>144.62325581395348</v>
      </c>
      <c r="M24" s="59">
        <v>7773.5</v>
      </c>
      <c r="N24" s="114">
        <f>M24/$O24*100</f>
        <v>144.62325581395348</v>
      </c>
      <c r="O24" s="60">
        <v>5375</v>
      </c>
      <c r="P24" s="59">
        <v>7939</v>
      </c>
      <c r="Q24" s="202">
        <f t="shared" ref="Q24:Q25" si="11">P24/$T24*100</f>
        <v>147.70232558139534</v>
      </c>
      <c r="R24" s="59">
        <v>7854.5</v>
      </c>
      <c r="S24" s="202">
        <f t="shared" si="2"/>
        <v>146.13023255813954</v>
      </c>
      <c r="T24" s="60">
        <v>5375</v>
      </c>
    </row>
    <row r="25" spans="3:20" ht="20.100000000000001" customHeight="1" x14ac:dyDescent="0.3">
      <c r="C25" s="115" t="s">
        <v>10</v>
      </c>
      <c r="D25" s="58">
        <v>65.100000000000009</v>
      </c>
      <c r="E25" s="108">
        <f t="shared" si="10"/>
        <v>99.846625766871171</v>
      </c>
      <c r="F25" s="40">
        <v>65.2</v>
      </c>
      <c r="G25" s="132">
        <v>67.100000000000009</v>
      </c>
      <c r="H25" s="108">
        <f>SUM(G25/$O25)*100</f>
        <v>105.00782472613459</v>
      </c>
      <c r="I25" s="108">
        <v>59</v>
      </c>
      <c r="J25" s="108">
        <f>SUM(I25/$O25)*100</f>
        <v>92.331768388106411</v>
      </c>
      <c r="K25" s="58">
        <f>'PY2022Q3 EX'!D23*100</f>
        <v>66.7</v>
      </c>
      <c r="L25" s="108">
        <f>SUM(K25/$O25)*100</f>
        <v>104.38184663536776</v>
      </c>
      <c r="M25" s="58">
        <v>65.099999999999994</v>
      </c>
      <c r="N25" s="114">
        <f>M25/$O25*100</f>
        <v>101.87793427230045</v>
      </c>
      <c r="O25" s="26">
        <v>63.9</v>
      </c>
      <c r="P25" s="202">
        <v>64.400000000000006</v>
      </c>
      <c r="Q25" s="202">
        <f t="shared" si="11"/>
        <v>100.78247261345854</v>
      </c>
      <c r="R25" s="202">
        <v>64.599999999999994</v>
      </c>
      <c r="S25" s="202">
        <f t="shared" si="2"/>
        <v>101.09546165884194</v>
      </c>
      <c r="T25" s="26">
        <v>63.9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09" t="s">
        <v>7</v>
      </c>
      <c r="D27" s="209"/>
      <c r="E27" s="16"/>
      <c r="F27" s="24"/>
      <c r="L27" s="16"/>
    </row>
    <row r="28" spans="3:20" ht="20.100000000000001" customHeight="1" x14ac:dyDescent="0.3">
      <c r="C28" s="210" t="s">
        <v>8</v>
      </c>
      <c r="D28" s="210"/>
      <c r="E28" s="16"/>
      <c r="F28" s="24"/>
      <c r="L28" s="16"/>
    </row>
    <row r="29" spans="3:20" ht="20.100000000000001" customHeight="1" x14ac:dyDescent="0.3">
      <c r="C29" s="211" t="s">
        <v>9</v>
      </c>
      <c r="D29" s="211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G33" s="9"/>
      <c r="H33" s="9"/>
      <c r="L33" s="16"/>
      <c r="O33" s="6"/>
    </row>
    <row r="34" spans="4:15" x14ac:dyDescent="0.3">
      <c r="D34" s="16"/>
      <c r="E34" s="16"/>
      <c r="F34" s="6"/>
      <c r="G34" s="9"/>
      <c r="H34" s="9"/>
      <c r="L34" s="16"/>
      <c r="O34" s="6"/>
    </row>
    <row r="35" spans="4:15" x14ac:dyDescent="0.3">
      <c r="D35" s="16"/>
      <c r="E35" s="16"/>
      <c r="F35" s="6"/>
      <c r="G35" s="9"/>
      <c r="H35" s="9"/>
      <c r="L35" s="16"/>
      <c r="O35" s="6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</sheetData>
  <mergeCells count="3">
    <mergeCell ref="C27:D27"/>
    <mergeCell ref="C28:D28"/>
    <mergeCell ref="C29:D29"/>
  </mergeCells>
  <conditionalFormatting sqref="D5">
    <cfRule type="cellIs" dxfId="4263" priority="196" operator="between">
      <formula>$F5*0.9</formula>
      <formula>$F5</formula>
    </cfRule>
    <cfRule type="cellIs" dxfId="4262" priority="197" operator="lessThan">
      <formula>$F5*0.9</formula>
    </cfRule>
    <cfRule type="cellIs" dxfId="4261" priority="198" operator="greaterThan">
      <formula>$F5</formula>
    </cfRule>
  </conditionalFormatting>
  <conditionalFormatting sqref="D7">
    <cfRule type="cellIs" dxfId="4260" priority="190" operator="between">
      <formula>$F7*0.9</formula>
      <formula>$F7</formula>
    </cfRule>
    <cfRule type="cellIs" dxfId="4259" priority="191" operator="lessThan">
      <formula>$F7*0.9</formula>
    </cfRule>
    <cfRule type="cellIs" dxfId="4258" priority="192" operator="greaterThan">
      <formula>$F7</formula>
    </cfRule>
  </conditionalFormatting>
  <conditionalFormatting sqref="D6">
    <cfRule type="cellIs" dxfId="4257" priority="187" operator="between">
      <formula>$F6*0.9</formula>
      <formula>$F6</formula>
    </cfRule>
    <cfRule type="cellIs" dxfId="4256" priority="188" operator="lessThan">
      <formula>$F6*0.9</formula>
    </cfRule>
    <cfRule type="cellIs" dxfId="4255" priority="189" operator="greaterThan">
      <formula>$F6</formula>
    </cfRule>
  </conditionalFormatting>
  <conditionalFormatting sqref="D11">
    <cfRule type="cellIs" dxfId="4254" priority="184" operator="between">
      <formula>$F11*0.9</formula>
      <formula>$F11</formula>
    </cfRule>
    <cfRule type="cellIs" dxfId="4253" priority="185" operator="lessThan">
      <formula>$F11*0.9</formula>
    </cfRule>
    <cfRule type="cellIs" dxfId="4252" priority="186" operator="greaterThan">
      <formula>$F11</formula>
    </cfRule>
  </conditionalFormatting>
  <conditionalFormatting sqref="D17">
    <cfRule type="cellIs" dxfId="4251" priority="181" operator="between">
      <formula>$F17*0.9</formula>
      <formula>$F17</formula>
    </cfRule>
    <cfRule type="cellIs" dxfId="4250" priority="182" operator="lessThan">
      <formula>$F17*0.9</formula>
    </cfRule>
    <cfRule type="cellIs" dxfId="4249" priority="183" operator="greaterThan">
      <formula>$F17</formula>
    </cfRule>
  </conditionalFormatting>
  <conditionalFormatting sqref="D23">
    <cfRule type="cellIs" dxfId="4248" priority="178" operator="between">
      <formula>$F23*0.9</formula>
      <formula>$F23</formula>
    </cfRule>
    <cfRule type="cellIs" dxfId="4247" priority="179" operator="lessThan">
      <formula>$F23*0.9</formula>
    </cfRule>
    <cfRule type="cellIs" dxfId="4246" priority="180" operator="greaterThan">
      <formula>$F23</formula>
    </cfRule>
  </conditionalFormatting>
  <conditionalFormatting sqref="D12">
    <cfRule type="cellIs" dxfId="4245" priority="175" operator="between">
      <formula>$F12*0.9</formula>
      <formula>$F12</formula>
    </cfRule>
    <cfRule type="cellIs" dxfId="4244" priority="176" operator="lessThan">
      <formula>$F12*0.9</formula>
    </cfRule>
    <cfRule type="cellIs" dxfId="4243" priority="177" operator="greaterThan">
      <formula>$F12</formula>
    </cfRule>
  </conditionalFormatting>
  <conditionalFormatting sqref="D24">
    <cfRule type="cellIs" dxfId="4242" priority="172" operator="between">
      <formula>$F24*0.9</formula>
      <formula>$F24</formula>
    </cfRule>
    <cfRule type="cellIs" dxfId="4241" priority="173" operator="lessThan">
      <formula>$F24*0.9</formula>
    </cfRule>
    <cfRule type="cellIs" dxfId="4240" priority="174" operator="greaterThan">
      <formula>$F24</formula>
    </cfRule>
  </conditionalFormatting>
  <conditionalFormatting sqref="D13">
    <cfRule type="cellIs" dxfId="4239" priority="169" operator="between">
      <formula>$F13*0.9</formula>
      <formula>$F13</formula>
    </cfRule>
    <cfRule type="cellIs" dxfId="4238" priority="170" operator="lessThan">
      <formula>$F13*0.9</formula>
    </cfRule>
    <cfRule type="cellIs" dxfId="4237" priority="171" operator="greaterThan">
      <formula>$F13</formula>
    </cfRule>
  </conditionalFormatting>
  <conditionalFormatting sqref="D19">
    <cfRule type="cellIs" dxfId="4236" priority="166" operator="between">
      <formula>$F19*0.9</formula>
      <formula>$F19</formula>
    </cfRule>
    <cfRule type="cellIs" dxfId="4235" priority="167" operator="lessThan">
      <formula>$F19*0.9</formula>
    </cfRule>
    <cfRule type="cellIs" dxfId="4234" priority="168" operator="greaterThan">
      <formula>$F19</formula>
    </cfRule>
  </conditionalFormatting>
  <conditionalFormatting sqref="D25">
    <cfRule type="cellIs" dxfId="4233" priority="163" operator="between">
      <formula>$F25*0.9</formula>
      <formula>$F25</formula>
    </cfRule>
    <cfRule type="cellIs" dxfId="4232" priority="164" operator="lessThan">
      <formula>$F25*0.9</formula>
    </cfRule>
    <cfRule type="cellIs" dxfId="4231" priority="165" operator="greaterThan">
      <formula>$F25</formula>
    </cfRule>
  </conditionalFormatting>
  <conditionalFormatting sqref="G5 I5 K5 M5">
    <cfRule type="cellIs" dxfId="4230" priority="217" operator="between">
      <formula>$O5*0.9</formula>
      <formula>$O5</formula>
    </cfRule>
    <cfRule type="cellIs" dxfId="4229" priority="218" operator="lessThan">
      <formula>$O5*0.9</formula>
    </cfRule>
    <cfRule type="cellIs" dxfId="4228" priority="219" operator="greaterThan">
      <formula>$O5</formula>
    </cfRule>
  </conditionalFormatting>
  <conditionalFormatting sqref="G6 I6 K6 M6">
    <cfRule type="cellIs" dxfId="4227" priority="199" operator="between">
      <formula>$O6*0.9</formula>
      <formula>$O6</formula>
    </cfRule>
    <cfRule type="cellIs" dxfId="4226" priority="200" operator="lessThan">
      <formula>$O6*0.9</formula>
    </cfRule>
    <cfRule type="cellIs" dxfId="4225" priority="201" operator="greaterThan">
      <formula>$O6</formula>
    </cfRule>
  </conditionalFormatting>
  <conditionalFormatting sqref="G7 I7 M7">
    <cfRule type="cellIs" dxfId="4224" priority="160" operator="between">
      <formula>$O7*0.9</formula>
      <formula>$O7</formula>
    </cfRule>
    <cfRule type="cellIs" dxfId="4223" priority="161" operator="lessThan">
      <formula>$O7*0.9</formula>
    </cfRule>
    <cfRule type="cellIs" dxfId="4222" priority="162" operator="greaterThan">
      <formula>$O7</formula>
    </cfRule>
  </conditionalFormatting>
  <conditionalFormatting sqref="G11 I11 M11">
    <cfRule type="cellIs" dxfId="4221" priority="214" operator="between">
      <formula>$O11*0.9</formula>
      <formula>$O11</formula>
    </cfRule>
    <cfRule type="cellIs" dxfId="4220" priority="215" operator="lessThan">
      <formula>$O11*0.9</formula>
    </cfRule>
    <cfRule type="cellIs" dxfId="4219" priority="216" operator="greaterThan">
      <formula>$O11</formula>
    </cfRule>
  </conditionalFormatting>
  <conditionalFormatting sqref="G12 I12 M12">
    <cfRule type="cellIs" dxfId="4218" priority="211" operator="between">
      <formula>$O12*0.9</formula>
      <formula>$O12</formula>
    </cfRule>
    <cfRule type="cellIs" dxfId="4217" priority="212" operator="lessThan">
      <formula>$O12*0.9</formula>
    </cfRule>
    <cfRule type="cellIs" dxfId="4216" priority="213" operator="greaterThan">
      <formula>$O12</formula>
    </cfRule>
  </conditionalFormatting>
  <conditionalFormatting sqref="G13 I13 M13">
    <cfRule type="cellIs" dxfId="4215" priority="193" operator="between">
      <formula>$O13*0.9</formula>
      <formula>$O13</formula>
    </cfRule>
    <cfRule type="cellIs" dxfId="4214" priority="194" operator="lessThan">
      <formula>$O13*0.9</formula>
    </cfRule>
    <cfRule type="cellIs" dxfId="4213" priority="195" operator="greaterThan">
      <formula>$O13</formula>
    </cfRule>
  </conditionalFormatting>
  <conditionalFormatting sqref="G14 I14 M14">
    <cfRule type="cellIs" dxfId="4212" priority="157" operator="between">
      <formula>$O14*0.9</formula>
      <formula>$O14</formula>
    </cfRule>
    <cfRule type="cellIs" dxfId="4211" priority="158" operator="lessThan">
      <formula>$O14*0.9</formula>
    </cfRule>
    <cfRule type="cellIs" dxfId="4210" priority="159" operator="greaterThan">
      <formula>$O14</formula>
    </cfRule>
  </conditionalFormatting>
  <conditionalFormatting sqref="G17:G18 I17:I18 M17:M18">
    <cfRule type="cellIs" dxfId="4209" priority="208" operator="between">
      <formula>$O17*0.9</formula>
      <formula>$O17</formula>
    </cfRule>
    <cfRule type="cellIs" dxfId="4208" priority="209" operator="lessThan">
      <formula>$O17*0.9</formula>
    </cfRule>
    <cfRule type="cellIs" dxfId="4207" priority="210" operator="greaterThan">
      <formula>$O17</formula>
    </cfRule>
  </conditionalFormatting>
  <conditionalFormatting sqref="G19 I19 M19">
    <cfRule type="cellIs" dxfId="4206" priority="154" operator="between">
      <formula>$O19*0.9</formula>
      <formula>$O19</formula>
    </cfRule>
    <cfRule type="cellIs" dxfId="4205" priority="155" operator="lessThan">
      <formula>$O19*0.9</formula>
    </cfRule>
    <cfRule type="cellIs" dxfId="4204" priority="156" operator="greaterThan">
      <formula>$O19</formula>
    </cfRule>
  </conditionalFormatting>
  <conditionalFormatting sqref="G20 I20 M20">
    <cfRule type="cellIs" dxfId="4203" priority="151" operator="between">
      <formula>$O20*0.9</formula>
      <formula>$O20</formula>
    </cfRule>
    <cfRule type="cellIs" dxfId="4202" priority="152" operator="lessThan">
      <formula>$O20*0.9</formula>
    </cfRule>
    <cfRule type="cellIs" dxfId="4201" priority="153" operator="greaterThan">
      <formula>$O20</formula>
    </cfRule>
  </conditionalFormatting>
  <conditionalFormatting sqref="G23 I23 M23">
    <cfRule type="cellIs" dxfId="4200" priority="205" operator="between">
      <formula>$O23*0.9</formula>
      <formula>$O23</formula>
    </cfRule>
    <cfRule type="cellIs" dxfId="4199" priority="206" operator="lessThan">
      <formula>$O23*0.9</formula>
    </cfRule>
    <cfRule type="cellIs" dxfId="4198" priority="207" operator="greaterThan">
      <formula>$O23</formula>
    </cfRule>
  </conditionalFormatting>
  <conditionalFormatting sqref="G24 I24 M24">
    <cfRule type="cellIs" dxfId="4197" priority="202" operator="between">
      <formula>$O24*0.9</formula>
      <formula>$O24</formula>
    </cfRule>
    <cfRule type="cellIs" dxfId="4196" priority="203" operator="lessThan">
      <formula>$O24*0.9</formula>
    </cfRule>
    <cfRule type="cellIs" dxfId="4195" priority="204" operator="greaterThan">
      <formula>$O24</formula>
    </cfRule>
  </conditionalFormatting>
  <conditionalFormatting sqref="G25 I25 M25">
    <cfRule type="cellIs" dxfId="4194" priority="148" operator="between">
      <formula>$O25*0.9</formula>
      <formula>$O25</formula>
    </cfRule>
    <cfRule type="cellIs" dxfId="4193" priority="149" operator="lessThan">
      <formula>$O25*0.9</formula>
    </cfRule>
    <cfRule type="cellIs" dxfId="4192" priority="150" operator="greaterThan">
      <formula>$O25</formula>
    </cfRule>
  </conditionalFormatting>
  <conditionalFormatting sqref="D8">
    <cfRule type="cellIs" dxfId="4191" priority="145" operator="between">
      <formula>$F8*0.9</formula>
      <formula>$F8</formula>
    </cfRule>
    <cfRule type="cellIs" dxfId="4190" priority="146" operator="lessThan">
      <formula>$F8*0.9</formula>
    </cfRule>
    <cfRule type="cellIs" dxfId="4189" priority="147" operator="greaterThan">
      <formula>$F8</formula>
    </cfRule>
  </conditionalFormatting>
  <conditionalFormatting sqref="D14">
    <cfRule type="cellIs" dxfId="4188" priority="142" operator="between">
      <formula>$F14*0.9</formula>
      <formula>$F14</formula>
    </cfRule>
    <cfRule type="cellIs" dxfId="4187" priority="143" operator="lessThan">
      <formula>$F14*0.9</formula>
    </cfRule>
    <cfRule type="cellIs" dxfId="4186" priority="144" operator="greaterThan">
      <formula>$F14</formula>
    </cfRule>
  </conditionalFormatting>
  <conditionalFormatting sqref="D20">
    <cfRule type="cellIs" dxfId="4185" priority="139" operator="between">
      <formula>$F20*0.9</formula>
      <formula>$F20</formula>
    </cfRule>
    <cfRule type="cellIs" dxfId="4184" priority="140" operator="lessThan">
      <formula>$F20*0.9</formula>
    </cfRule>
    <cfRule type="cellIs" dxfId="4183" priority="141" operator="greaterThan">
      <formula>$F20</formula>
    </cfRule>
  </conditionalFormatting>
  <conditionalFormatting sqref="G15 I15 M15">
    <cfRule type="cellIs" dxfId="4182" priority="136" operator="between">
      <formula>$O15*0.9</formula>
      <formula>$O15</formula>
    </cfRule>
    <cfRule type="cellIs" dxfId="4181" priority="137" operator="lessThan">
      <formula>$O15*0.9</formula>
    </cfRule>
    <cfRule type="cellIs" dxfId="4180" priority="138" operator="greaterThan">
      <formula>$O15</formula>
    </cfRule>
  </conditionalFormatting>
  <conditionalFormatting sqref="G21 I21 M21">
    <cfRule type="cellIs" dxfId="4179" priority="133" operator="between">
      <formula>$O21*0.9</formula>
      <formula>$O21</formula>
    </cfRule>
    <cfRule type="cellIs" dxfId="4178" priority="134" operator="lessThan">
      <formula>$O21*0.9</formula>
    </cfRule>
    <cfRule type="cellIs" dxfId="4177" priority="135" operator="greaterThan">
      <formula>$O21</formula>
    </cfRule>
  </conditionalFormatting>
  <conditionalFormatting sqref="G8 I8 M8">
    <cfRule type="cellIs" dxfId="4176" priority="130" operator="between">
      <formula>$O8*0.9</formula>
      <formula>$O8</formula>
    </cfRule>
    <cfRule type="cellIs" dxfId="4175" priority="131" operator="lessThan">
      <formula>$O8*0.9</formula>
    </cfRule>
    <cfRule type="cellIs" dxfId="4174" priority="132" operator="greaterThan">
      <formula>$O8</formula>
    </cfRule>
  </conditionalFormatting>
  <conditionalFormatting sqref="G9 I9 M9">
    <cfRule type="cellIs" dxfId="4173" priority="127" operator="between">
      <formula>$O9*0.9</formula>
      <formula>$O9</formula>
    </cfRule>
    <cfRule type="cellIs" dxfId="4172" priority="128" operator="lessThan">
      <formula>$O9*0.9</formula>
    </cfRule>
    <cfRule type="cellIs" dxfId="4171" priority="129" operator="greaterThan">
      <formula>$O9</formula>
    </cfRule>
  </conditionalFormatting>
  <conditionalFormatting sqref="D21 D15 D9">
    <cfRule type="cellIs" dxfId="4170" priority="124" operator="between">
      <formula>$F9*0.9</formula>
      <formula>$F9</formula>
    </cfRule>
    <cfRule type="cellIs" dxfId="4169" priority="125" operator="lessThan">
      <formula>$F9*0.9</formula>
    </cfRule>
    <cfRule type="cellIs" dxfId="4168" priority="126" operator="greaterThan">
      <formula>$F9</formula>
    </cfRule>
  </conditionalFormatting>
  <conditionalFormatting sqref="D18">
    <cfRule type="cellIs" dxfId="4167" priority="121" operator="between">
      <formula>$F18*0.9</formula>
      <formula>$F18</formula>
    </cfRule>
    <cfRule type="cellIs" dxfId="4166" priority="122" operator="lessThan">
      <formula>$F18*0.9</formula>
    </cfRule>
    <cfRule type="cellIs" dxfId="4165" priority="123" operator="greaterThan">
      <formula>$F18</formula>
    </cfRule>
  </conditionalFormatting>
  <conditionalFormatting sqref="K7:K9">
    <cfRule type="cellIs" dxfId="4164" priority="118" operator="between">
      <formula>$O7*0.9</formula>
      <formula>$O7</formula>
    </cfRule>
    <cfRule type="cellIs" dxfId="4163" priority="119" operator="lessThan">
      <formula>$O7*0.9</formula>
    </cfRule>
    <cfRule type="cellIs" dxfId="4162" priority="120" operator="greaterThan">
      <formula>$O7</formula>
    </cfRule>
  </conditionalFormatting>
  <conditionalFormatting sqref="K11">
    <cfRule type="cellIs" dxfId="4161" priority="115" operator="between">
      <formula>$O11*0.9</formula>
      <formula>$O11</formula>
    </cfRule>
    <cfRule type="cellIs" dxfId="4160" priority="116" operator="lessThan">
      <formula>$O11*0.9</formula>
    </cfRule>
    <cfRule type="cellIs" dxfId="4159" priority="117" operator="greaterThan">
      <formula>$O11</formula>
    </cfRule>
  </conditionalFormatting>
  <conditionalFormatting sqref="K13:K15">
    <cfRule type="cellIs" dxfId="4158" priority="112" operator="between">
      <formula>$O13*0.9</formula>
      <formula>$O13</formula>
    </cfRule>
    <cfRule type="cellIs" dxfId="4157" priority="113" operator="lessThan">
      <formula>$O13*0.9</formula>
    </cfRule>
    <cfRule type="cellIs" dxfId="4156" priority="114" operator="greaterThan">
      <formula>$O13</formula>
    </cfRule>
  </conditionalFormatting>
  <conditionalFormatting sqref="K17">
    <cfRule type="cellIs" dxfId="4155" priority="109" operator="between">
      <formula>$O17*0.9</formula>
      <formula>$O17</formula>
    </cfRule>
    <cfRule type="cellIs" dxfId="4154" priority="110" operator="lessThan">
      <formula>$O17*0.9</formula>
    </cfRule>
    <cfRule type="cellIs" dxfId="4153" priority="111" operator="greaterThan">
      <formula>$O17</formula>
    </cfRule>
  </conditionalFormatting>
  <conditionalFormatting sqref="K19:K21">
    <cfRule type="cellIs" dxfId="4152" priority="106" operator="between">
      <formula>$O19*0.9</formula>
      <formula>$O19</formula>
    </cfRule>
    <cfRule type="cellIs" dxfId="4151" priority="107" operator="lessThan">
      <formula>$O19*0.9</formula>
    </cfRule>
    <cfRule type="cellIs" dxfId="4150" priority="108" operator="greaterThan">
      <formula>$O19</formula>
    </cfRule>
  </conditionalFormatting>
  <conditionalFormatting sqref="K23">
    <cfRule type="cellIs" dxfId="4149" priority="103" operator="between">
      <formula>$O23*0.9</formula>
      <formula>$O23</formula>
    </cfRule>
    <cfRule type="cellIs" dxfId="4148" priority="104" operator="lessThan">
      <formula>$O23*0.9</formula>
    </cfRule>
    <cfRule type="cellIs" dxfId="4147" priority="105" operator="greaterThan">
      <formula>$O23</formula>
    </cfRule>
  </conditionalFormatting>
  <conditionalFormatting sqref="K25">
    <cfRule type="cellIs" dxfId="4146" priority="100" operator="between">
      <formula>$O25*0.9</formula>
      <formula>$O25</formula>
    </cfRule>
    <cfRule type="cellIs" dxfId="4145" priority="101" operator="lessThan">
      <formula>$O25*0.9</formula>
    </cfRule>
    <cfRule type="cellIs" dxfId="4144" priority="102" operator="greaterThan">
      <formula>$O25</formula>
    </cfRule>
  </conditionalFormatting>
  <conditionalFormatting sqref="K12">
    <cfRule type="cellIs" dxfId="4143" priority="97" operator="between">
      <formula>$O12*0.9</formula>
      <formula>$O12</formula>
    </cfRule>
    <cfRule type="cellIs" dxfId="4142" priority="98" operator="lessThan">
      <formula>$O12*0.9</formula>
    </cfRule>
    <cfRule type="cellIs" dxfId="4141" priority="99" operator="greaterThan">
      <formula>$O12</formula>
    </cfRule>
  </conditionalFormatting>
  <conditionalFormatting sqref="K18">
    <cfRule type="cellIs" dxfId="4140" priority="94" operator="between">
      <formula>$O18*0.9</formula>
      <formula>$O18</formula>
    </cfRule>
    <cfRule type="cellIs" dxfId="4139" priority="95" operator="lessThan">
      <formula>$O18*0.9</formula>
    </cfRule>
    <cfRule type="cellIs" dxfId="4138" priority="96" operator="greaterThan">
      <formula>$O18</formula>
    </cfRule>
  </conditionalFormatting>
  <conditionalFormatting sqref="K24">
    <cfRule type="cellIs" dxfId="4137" priority="91" operator="between">
      <formula>$O24*0.9</formula>
      <formula>$O24</formula>
    </cfRule>
    <cfRule type="cellIs" dxfId="4136" priority="92" operator="lessThan">
      <formula>$O24*0.9</formula>
    </cfRule>
    <cfRule type="cellIs" dxfId="4135" priority="93" operator="greaterThan">
      <formula>$O24</formula>
    </cfRule>
  </conditionalFormatting>
  <conditionalFormatting sqref="P23:P25">
    <cfRule type="cellIs" dxfId="4134" priority="37" operator="between">
      <formula>$T23*0.9</formula>
      <formula>$T23</formula>
    </cfRule>
    <cfRule type="cellIs" dxfId="4133" priority="38" operator="lessThan">
      <formula>$T23*0.9</formula>
    </cfRule>
    <cfRule type="cellIs" dxfId="4132" priority="39" operator="greaterThan">
      <formula>$T23</formula>
    </cfRule>
  </conditionalFormatting>
  <conditionalFormatting sqref="P5:P9">
    <cfRule type="cellIs" dxfId="4131" priority="28" operator="between">
      <formula>$T5*0.9</formula>
      <formula>$T5</formula>
    </cfRule>
    <cfRule type="cellIs" dxfId="4130" priority="29" operator="lessThan">
      <formula>$T5*0.9</formula>
    </cfRule>
    <cfRule type="cellIs" dxfId="4129" priority="30" operator="greaterThan">
      <formula>$T5</formula>
    </cfRule>
  </conditionalFormatting>
  <conditionalFormatting sqref="P17:P21">
    <cfRule type="cellIs" dxfId="4128" priority="79" operator="between">
      <formula>$T17*0.9</formula>
      <formula>$T17</formula>
    </cfRule>
    <cfRule type="cellIs" dxfId="4127" priority="80" operator="lessThan">
      <formula>$T17*0.9</formula>
    </cfRule>
    <cfRule type="cellIs" dxfId="4126" priority="81" operator="greaterThan">
      <formula>$T17</formula>
    </cfRule>
  </conditionalFormatting>
  <conditionalFormatting sqref="P11:P15">
    <cfRule type="cellIs" dxfId="4125" priority="13" operator="between">
      <formula>$T11*0.9</formula>
      <formula>$T11</formula>
    </cfRule>
    <cfRule type="cellIs" dxfId="4124" priority="14" operator="lessThan">
      <formula>$T11*0.9</formula>
    </cfRule>
    <cfRule type="cellIs" dxfId="4123" priority="15" operator="greaterThan">
      <formula>$T11</formula>
    </cfRule>
  </conditionalFormatting>
  <conditionalFormatting sqref="R23:R25">
    <cfRule type="cellIs" dxfId="4122" priority="4" operator="between">
      <formula>$T23*0.9</formula>
      <formula>$T23</formula>
    </cfRule>
    <cfRule type="cellIs" dxfId="4121" priority="5" operator="lessThan">
      <formula>$T23*0.9</formula>
    </cfRule>
    <cfRule type="cellIs" dxfId="4120" priority="6" operator="greaterThan">
      <formula>$T23</formula>
    </cfRule>
  </conditionalFormatting>
  <conditionalFormatting sqref="R5:R9">
    <cfRule type="cellIs" dxfId="4119" priority="10" operator="between">
      <formula>$T5*0.9</formula>
      <formula>$T5</formula>
    </cfRule>
    <cfRule type="cellIs" dxfId="4118" priority="11" operator="lessThan">
      <formula>$T5*0.9</formula>
    </cfRule>
    <cfRule type="cellIs" dxfId="4117" priority="12" operator="greaterThan">
      <formula>$T5</formula>
    </cfRule>
  </conditionalFormatting>
  <conditionalFormatting sqref="R17:R21">
    <cfRule type="cellIs" dxfId="4116" priority="1" operator="between">
      <formula>$T17*0.9</formula>
      <formula>$T17</formula>
    </cfRule>
    <cfRule type="cellIs" dxfId="4115" priority="2" operator="lessThan">
      <formula>$T17*0.9</formula>
    </cfRule>
    <cfRule type="cellIs" dxfId="4114" priority="3" operator="greaterThan">
      <formula>$T17</formula>
    </cfRule>
  </conditionalFormatting>
  <conditionalFormatting sqref="R11:R15">
    <cfRule type="cellIs" dxfId="4113" priority="7" operator="between">
      <formula>$T11*0.9</formula>
      <formula>$T11</formula>
    </cfRule>
    <cfRule type="cellIs" dxfId="4112" priority="8" operator="lessThan">
      <formula>$T11*0.9</formula>
    </cfRule>
    <cfRule type="cellIs" dxfId="4111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4CC0-DBFB-4844-941A-93309E686622}">
  <dimension ref="C1:T45"/>
  <sheetViews>
    <sheetView zoomScale="60" zoomScaleNormal="60" zoomScaleSheetLayoutView="100" workbookViewId="0">
      <pane xSplit="3" ySplit="3" topLeftCell="E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1" style="195" customWidth="1"/>
    <col min="19" max="19" width="17.33203125" style="195" customWidth="1"/>
    <col min="20" max="20" width="13.5546875" style="16" customWidth="1"/>
    <col min="21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03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82.5</v>
      </c>
      <c r="E5" s="108">
        <f>D5/F5*100</f>
        <v>96.491228070175438</v>
      </c>
      <c r="F5" s="40">
        <v>85.5</v>
      </c>
      <c r="G5" s="130">
        <v>85</v>
      </c>
      <c r="H5" s="108">
        <f>SUM(G5/$O5)*100</f>
        <v>90.329436769394263</v>
      </c>
      <c r="I5" s="120">
        <v>89.8</v>
      </c>
      <c r="J5" s="108">
        <f>SUM(I5/$O5)*100</f>
        <v>95.430393198724758</v>
      </c>
      <c r="K5" s="58">
        <f>'PY2022Q3 EX'!E3*100</f>
        <v>91.7</v>
      </c>
      <c r="L5" s="108">
        <f>SUM(K5/$O5)*100</f>
        <v>97.449521785334753</v>
      </c>
      <c r="M5" s="58">
        <v>100</v>
      </c>
      <c r="N5" s="114">
        <f>SUM(M5/$O5)*100</f>
        <v>106.26992561105209</v>
      </c>
      <c r="O5" s="25">
        <v>94.1</v>
      </c>
      <c r="P5" s="202">
        <v>100</v>
      </c>
      <c r="Q5" s="202">
        <f>$P5/$T5*100</f>
        <v>106.26992561105209</v>
      </c>
      <c r="R5" s="202">
        <v>100</v>
      </c>
      <c r="S5" s="202">
        <f>$R5/$T5*100</f>
        <v>106.26992561105209</v>
      </c>
      <c r="T5" s="25">
        <v>94.1</v>
      </c>
    </row>
    <row r="6" spans="3:20" ht="20.100000000000001" customHeight="1" x14ac:dyDescent="0.3">
      <c r="C6" s="110" t="s">
        <v>3</v>
      </c>
      <c r="D6" s="59">
        <v>8209</v>
      </c>
      <c r="E6" s="108">
        <f t="shared" ref="E6:E9" si="0">D6/F6*100</f>
        <v>110.93243243243242</v>
      </c>
      <c r="F6" s="41">
        <v>7400</v>
      </c>
      <c r="G6" s="134">
        <v>7876</v>
      </c>
      <c r="H6" s="108">
        <f>SUM(G6/$O6)*100</f>
        <v>95.873402312842359</v>
      </c>
      <c r="I6" s="119">
        <v>7876</v>
      </c>
      <c r="J6" s="108">
        <f>SUM(I6/$O6)*100</f>
        <v>95.873402312842359</v>
      </c>
      <c r="K6" s="59">
        <f>'PY2022Q3 EX'!E4</f>
        <v>8175</v>
      </c>
      <c r="L6" s="108">
        <f>SUM(K6/$O6)*100</f>
        <v>99.513085818624475</v>
      </c>
      <c r="M6" s="59">
        <v>10227</v>
      </c>
      <c r="N6" s="114">
        <f>SUM(M6/$O6)*100</f>
        <v>124.49178332318928</v>
      </c>
      <c r="O6" s="60">
        <v>8215</v>
      </c>
      <c r="P6" s="59">
        <v>7841</v>
      </c>
      <c r="Q6" s="202">
        <f t="shared" ref="Q6:Q9" si="1">$P6/$T6*100</f>
        <v>95.447352404138769</v>
      </c>
      <c r="R6" s="59">
        <v>7538</v>
      </c>
      <c r="S6" s="202">
        <f t="shared" ref="S6:S25" si="2">$R6/$T6*100</f>
        <v>91.758977480219102</v>
      </c>
      <c r="T6" s="60">
        <v>8215</v>
      </c>
    </row>
    <row r="7" spans="3:20" ht="20.100000000000001" customHeight="1" x14ac:dyDescent="0.3">
      <c r="C7" s="110" t="s">
        <v>10</v>
      </c>
      <c r="D7" s="58">
        <v>90.5</v>
      </c>
      <c r="E7" s="108">
        <f t="shared" si="0"/>
        <v>105.84795321637428</v>
      </c>
      <c r="F7" s="40">
        <v>85.5</v>
      </c>
      <c r="G7" s="130">
        <v>89.5</v>
      </c>
      <c r="H7" s="108">
        <f>SUM(G7/$O7)*100</f>
        <v>101.47392290249432</v>
      </c>
      <c r="I7" s="120">
        <v>77.5</v>
      </c>
      <c r="J7" s="108">
        <f>SUM(I7/$O7)*100</f>
        <v>87.86848072562357</v>
      </c>
      <c r="K7" s="58">
        <f>'PY2022Q3 EX'!E5*100</f>
        <v>82.5</v>
      </c>
      <c r="L7" s="108">
        <f>SUM(K7/$O7)*100</f>
        <v>93.537414965986386</v>
      </c>
      <c r="M7" s="58">
        <v>87.8</v>
      </c>
      <c r="N7" s="114">
        <f>SUM(M7/$O7)*100</f>
        <v>99.546485260770964</v>
      </c>
      <c r="O7" s="26">
        <v>88.2</v>
      </c>
      <c r="P7" s="202">
        <v>87.5</v>
      </c>
      <c r="Q7" s="202">
        <f t="shared" si="1"/>
        <v>99.206349206349202</v>
      </c>
      <c r="R7" s="202">
        <v>96.8</v>
      </c>
      <c r="S7" s="202">
        <f t="shared" si="2"/>
        <v>109.75056689342404</v>
      </c>
      <c r="T7" s="26">
        <v>88.2</v>
      </c>
    </row>
    <row r="8" spans="3:20" ht="20.100000000000001" customHeight="1" x14ac:dyDescent="0.3">
      <c r="C8" s="110" t="s">
        <v>13</v>
      </c>
      <c r="D8" s="58">
        <v>100</v>
      </c>
      <c r="E8" s="108">
        <f t="shared" si="0"/>
        <v>116.95906432748538</v>
      </c>
      <c r="F8" s="40">
        <v>85.5</v>
      </c>
      <c r="G8" s="130">
        <v>100</v>
      </c>
      <c r="H8" s="108">
        <f>SUM(G8/$O8)*100</f>
        <v>115.34025374855825</v>
      </c>
      <c r="I8" s="120">
        <v>78.8</v>
      </c>
      <c r="J8" s="108">
        <f>SUM(I8/$O8)*100</f>
        <v>90.888119953863892</v>
      </c>
      <c r="K8" s="58">
        <f>'PY2022Q3 EX'!E6*100</f>
        <v>75</v>
      </c>
      <c r="L8" s="108">
        <f>SUM(K8/$O8)*100</f>
        <v>86.505190311418673</v>
      </c>
      <c r="M8" s="58">
        <v>73.7</v>
      </c>
      <c r="N8" s="114">
        <f>SUM(M8/$O8)*100</f>
        <v>85.005767012687429</v>
      </c>
      <c r="O8" s="26">
        <v>86.7</v>
      </c>
      <c r="P8" s="202">
        <v>74.400000000000006</v>
      </c>
      <c r="Q8" s="202">
        <f t="shared" si="1"/>
        <v>85.813148788927336</v>
      </c>
      <c r="R8" s="202">
        <v>78.3</v>
      </c>
      <c r="S8" s="202">
        <f t="shared" si="2"/>
        <v>90.311418685121097</v>
      </c>
      <c r="T8" s="112">
        <v>86.7</v>
      </c>
    </row>
    <row r="9" spans="3:20" ht="20.100000000000001" customHeight="1" x14ac:dyDescent="0.3">
      <c r="C9" s="110" t="s">
        <v>16</v>
      </c>
      <c r="D9" s="58">
        <v>92.7</v>
      </c>
      <c r="E9" s="108">
        <f t="shared" si="0"/>
        <v>132.42857142857142</v>
      </c>
      <c r="F9" s="40">
        <v>70</v>
      </c>
      <c r="G9" s="130">
        <v>76.7</v>
      </c>
      <c r="H9" s="108">
        <f>SUM(G9/$O9)*100</f>
        <v>100.92105263157896</v>
      </c>
      <c r="I9" s="120">
        <v>84.6</v>
      </c>
      <c r="J9" s="108">
        <f>SUM(I9/$O9)*100</f>
        <v>111.31578947368422</v>
      </c>
      <c r="K9" s="58">
        <f>'PY2022Q3 EX'!E7*100</f>
        <v>65.2</v>
      </c>
      <c r="L9" s="108">
        <f>SUM(K9/$O9)*100</f>
        <v>85.78947368421052</v>
      </c>
      <c r="M9" s="58">
        <v>65.900000000000006</v>
      </c>
      <c r="N9" s="114">
        <f>SUM(M9/$O9)*100</f>
        <v>86.71052631578948</v>
      </c>
      <c r="O9" s="26">
        <v>76</v>
      </c>
      <c r="P9" s="202">
        <v>51</v>
      </c>
      <c r="Q9" s="202">
        <f t="shared" si="1"/>
        <v>67.10526315789474</v>
      </c>
      <c r="R9" s="202">
        <v>60</v>
      </c>
      <c r="S9" s="202">
        <f t="shared" si="2"/>
        <v>78.94736842105263</v>
      </c>
      <c r="T9" s="112">
        <v>76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87.5</v>
      </c>
      <c r="E11" s="108">
        <f t="shared" ref="E11:E15" si="3">D11/F11*100</f>
        <v>102.94117647058823</v>
      </c>
      <c r="F11" s="40">
        <v>85</v>
      </c>
      <c r="G11" s="130">
        <v>90</v>
      </c>
      <c r="H11" s="108">
        <f>SUM(G11/$O11)*100</f>
        <v>125</v>
      </c>
      <c r="I11" s="121">
        <v>91.7</v>
      </c>
      <c r="J11" s="108">
        <f>SUM(I11/$O11)*100</f>
        <v>127.36111111111113</v>
      </c>
      <c r="K11" s="58">
        <f>'PY2022Q3 EX'!E9*100</f>
        <v>90.9</v>
      </c>
      <c r="L11" s="108">
        <f>SUM(K11/$O11)*100</f>
        <v>126.25000000000001</v>
      </c>
      <c r="M11" s="58">
        <v>100</v>
      </c>
      <c r="N11" s="114">
        <f>SUM(M11/$O11)*100</f>
        <v>138.88888888888889</v>
      </c>
      <c r="O11" s="26">
        <v>72</v>
      </c>
      <c r="P11" s="202">
        <v>100</v>
      </c>
      <c r="Q11" s="202">
        <f>$P11/$T11*100</f>
        <v>138.88888888888889</v>
      </c>
      <c r="R11" s="202">
        <v>0</v>
      </c>
      <c r="S11" s="202">
        <f t="shared" si="2"/>
        <v>0</v>
      </c>
      <c r="T11" s="26">
        <v>72</v>
      </c>
    </row>
    <row r="12" spans="3:20" ht="20.100000000000001" customHeight="1" x14ac:dyDescent="0.3">
      <c r="C12" s="110" t="s">
        <v>3</v>
      </c>
      <c r="D12" s="59">
        <v>7574</v>
      </c>
      <c r="E12" s="108">
        <f t="shared" si="3"/>
        <v>98.36363636363636</v>
      </c>
      <c r="F12" s="41">
        <v>7700</v>
      </c>
      <c r="G12" s="134">
        <v>7934</v>
      </c>
      <c r="H12" s="108">
        <f>SUM(G12/$O12)*100</f>
        <v>103.28039573027856</v>
      </c>
      <c r="I12" s="122">
        <v>7934</v>
      </c>
      <c r="J12" s="108">
        <f>SUM(I12/$O12)*100</f>
        <v>103.28039573027856</v>
      </c>
      <c r="K12" s="59">
        <f>'PY2022Q3 EX'!E10</f>
        <v>8005</v>
      </c>
      <c r="L12" s="108">
        <f>SUM(K12/$O12)*100</f>
        <v>104.20463420984119</v>
      </c>
      <c r="M12" s="59">
        <v>8005</v>
      </c>
      <c r="N12" s="114">
        <f>SUM(M12/$O12)*100</f>
        <v>104.20463420984119</v>
      </c>
      <c r="O12" s="60">
        <v>7682</v>
      </c>
      <c r="P12" s="59">
        <v>7432.5</v>
      </c>
      <c r="Q12" s="202">
        <f t="shared" ref="Q12:Q15" si="4">$P12/$T12*100</f>
        <v>96.75214787815672</v>
      </c>
      <c r="R12" s="59">
        <v>0</v>
      </c>
      <c r="S12" s="202">
        <f t="shared" si="2"/>
        <v>0</v>
      </c>
      <c r="T12" s="60">
        <v>7682</v>
      </c>
    </row>
    <row r="13" spans="3:20" ht="20.100000000000001" customHeight="1" x14ac:dyDescent="0.3">
      <c r="C13" s="110" t="s">
        <v>10</v>
      </c>
      <c r="D13" s="58">
        <v>0</v>
      </c>
      <c r="E13" s="108">
        <f t="shared" si="3"/>
        <v>0</v>
      </c>
      <c r="F13" s="40">
        <v>80.5</v>
      </c>
      <c r="G13" s="130">
        <v>100</v>
      </c>
      <c r="H13" s="108">
        <f>SUM(G13/$O13)*100</f>
        <v>139.27576601671311</v>
      </c>
      <c r="I13" s="121">
        <v>87.5</v>
      </c>
      <c r="J13" s="58">
        <f>SUM(I13/$O13)*100</f>
        <v>121.86629526462396</v>
      </c>
      <c r="K13" s="58">
        <f>'PY2022Q3 EX'!E11*100</f>
        <v>90</v>
      </c>
      <c r="L13" s="108">
        <f>SUM(K13/$O13)*100</f>
        <v>125.34818941504177</v>
      </c>
      <c r="M13" s="58">
        <v>91.7</v>
      </c>
      <c r="N13" s="114">
        <f>SUM(M13/$O13)*100</f>
        <v>127.71587743732591</v>
      </c>
      <c r="O13" s="26">
        <v>71.8</v>
      </c>
      <c r="P13" s="202">
        <v>90.9</v>
      </c>
      <c r="Q13" s="202">
        <f t="shared" si="4"/>
        <v>126.60167130919223</v>
      </c>
      <c r="R13" s="202">
        <v>100</v>
      </c>
      <c r="S13" s="202">
        <f t="shared" si="2"/>
        <v>139.27576601671311</v>
      </c>
      <c r="T13" s="26">
        <v>71.8</v>
      </c>
    </row>
    <row r="14" spans="3:20" ht="20.100000000000001" customHeight="1" x14ac:dyDescent="0.3">
      <c r="C14" s="110" t="s">
        <v>13</v>
      </c>
      <c r="D14" s="58">
        <v>0</v>
      </c>
      <c r="E14" s="108">
        <f t="shared" si="3"/>
        <v>0</v>
      </c>
      <c r="F14" s="40">
        <v>83.2</v>
      </c>
      <c r="G14" s="130">
        <v>100</v>
      </c>
      <c r="H14" s="108">
        <f>SUM(G14/$O14)*100</f>
        <v>133.33333333333331</v>
      </c>
      <c r="I14" s="121">
        <v>85.7</v>
      </c>
      <c r="J14" s="108">
        <f>SUM(I14/$O14)*100</f>
        <v>114.26666666666667</v>
      </c>
      <c r="K14" s="58">
        <f>'PY2022Q3 EX'!E12*100</f>
        <v>77.8</v>
      </c>
      <c r="L14" s="108">
        <f>SUM(K14/$O14)*100</f>
        <v>103.73333333333332</v>
      </c>
      <c r="M14" s="58">
        <v>80</v>
      </c>
      <c r="N14" s="114">
        <f>SUM(M14/$O14)*100</f>
        <v>106.66666666666667</v>
      </c>
      <c r="O14" s="26">
        <v>75</v>
      </c>
      <c r="P14" s="202">
        <v>77.8</v>
      </c>
      <c r="Q14" s="202">
        <f t="shared" si="4"/>
        <v>103.73333333333332</v>
      </c>
      <c r="R14" s="202">
        <v>66.7</v>
      </c>
      <c r="S14" s="202">
        <f t="shared" si="2"/>
        <v>88.933333333333337</v>
      </c>
      <c r="T14" s="112">
        <v>75</v>
      </c>
    </row>
    <row r="15" spans="3:20" ht="20.100000000000001" customHeight="1" x14ac:dyDescent="0.3">
      <c r="C15" s="110" t="s">
        <v>16</v>
      </c>
      <c r="D15" s="58">
        <v>100</v>
      </c>
      <c r="E15" s="108">
        <f t="shared" si="3"/>
        <v>200</v>
      </c>
      <c r="F15" s="40">
        <v>50</v>
      </c>
      <c r="G15" s="130">
        <v>100</v>
      </c>
      <c r="H15" s="108">
        <f>SUM(G15/$O15)*100</f>
        <v>142.85714285714286</v>
      </c>
      <c r="I15" s="123">
        <v>0</v>
      </c>
      <c r="J15" s="108">
        <f>SUM(I15/$O15)*100</f>
        <v>0</v>
      </c>
      <c r="K15" s="58">
        <f>'PY2022Q3 EX'!E13*100</f>
        <v>0</v>
      </c>
      <c r="L15" s="108">
        <f>SUM(K15/$O15)*100</f>
        <v>0</v>
      </c>
      <c r="M15" s="58">
        <v>0</v>
      </c>
      <c r="N15" s="114">
        <f>SUM(M15/$O15)*100</f>
        <v>0</v>
      </c>
      <c r="O15" s="26">
        <v>70</v>
      </c>
      <c r="P15" s="202">
        <v>100</v>
      </c>
      <c r="Q15" s="202">
        <f t="shared" si="4"/>
        <v>142.85714285714286</v>
      </c>
      <c r="R15" s="202">
        <v>100</v>
      </c>
      <c r="S15" s="202">
        <f t="shared" si="2"/>
        <v>142.85714285714286</v>
      </c>
      <c r="T15" s="112">
        <v>70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74</v>
      </c>
      <c r="E17" s="108">
        <f t="shared" ref="E17:E21" si="5">D17/F17*100</f>
        <v>86.04651162790698</v>
      </c>
      <c r="F17" s="40">
        <v>86</v>
      </c>
      <c r="G17" s="130">
        <v>73.400000000000006</v>
      </c>
      <c r="H17" s="108">
        <f>SUM(G17/$O17)*100</f>
        <v>90.394088669950747</v>
      </c>
      <c r="I17" s="108">
        <v>67.400000000000006</v>
      </c>
      <c r="J17" s="108">
        <f>SUM(I17/$O17)*100</f>
        <v>83.004926108374391</v>
      </c>
      <c r="K17" s="58">
        <f>'PY2022Q3 EX'!E15*100</f>
        <v>73.599999999999994</v>
      </c>
      <c r="L17" s="108">
        <f>SUM(K17/$O17)*100</f>
        <v>90.640394088669936</v>
      </c>
      <c r="M17" s="58">
        <v>90</v>
      </c>
      <c r="N17" s="114">
        <f>SUM(M17/$O17)*100</f>
        <v>110.83743842364531</v>
      </c>
      <c r="O17" s="26">
        <v>81.2</v>
      </c>
      <c r="P17" s="202">
        <v>91.2</v>
      </c>
      <c r="Q17" s="202">
        <f>$P17/$T17*100</f>
        <v>112.31527093596058</v>
      </c>
      <c r="R17" s="202">
        <v>91.4</v>
      </c>
      <c r="S17" s="202">
        <f t="shared" si="2"/>
        <v>112.5615763546798</v>
      </c>
      <c r="T17" s="26">
        <v>81.2</v>
      </c>
    </row>
    <row r="18" spans="3:20" ht="20.100000000000001" customHeight="1" x14ac:dyDescent="0.3">
      <c r="C18" s="110" t="s">
        <v>3</v>
      </c>
      <c r="D18" s="59">
        <v>4623</v>
      </c>
      <c r="E18" s="108">
        <f t="shared" si="5"/>
        <v>105.06818181818183</v>
      </c>
      <c r="F18" s="41">
        <v>4400</v>
      </c>
      <c r="G18" s="131">
        <v>4996</v>
      </c>
      <c r="H18" s="108">
        <f>SUM(G18/$O18)*100</f>
        <v>126.25726560525649</v>
      </c>
      <c r="I18" s="109">
        <v>4814</v>
      </c>
      <c r="J18" s="108">
        <f>SUM(I18/$O18)*100</f>
        <v>121.65782158200658</v>
      </c>
      <c r="K18" s="59">
        <f>'PY2022Q3 EX'!E16</f>
        <v>5152</v>
      </c>
      <c r="L18" s="108">
        <f>SUM(K18/$O18)*100</f>
        <v>130.1996461966136</v>
      </c>
      <c r="M18" s="59">
        <v>4814.16</v>
      </c>
      <c r="N18" s="114">
        <f>SUM(M18/$O18)*100</f>
        <v>121.66186504927975</v>
      </c>
      <c r="O18" s="60">
        <v>3957</v>
      </c>
      <c r="P18" s="59">
        <v>4780.5</v>
      </c>
      <c r="Q18" s="202">
        <f t="shared" ref="Q18:Q21" si="6">$P18/$T18*100</f>
        <v>120.81122062168311</v>
      </c>
      <c r="R18" s="59">
        <v>4039</v>
      </c>
      <c r="S18" s="202">
        <f t="shared" si="2"/>
        <v>102.07227697750821</v>
      </c>
      <c r="T18" s="60">
        <v>3957</v>
      </c>
    </row>
    <row r="19" spans="3:20" ht="20.100000000000001" customHeight="1" x14ac:dyDescent="0.3">
      <c r="C19" s="110" t="s">
        <v>10</v>
      </c>
      <c r="D19" s="58">
        <v>83.8</v>
      </c>
      <c r="E19" s="108">
        <f t="shared" si="5"/>
        <v>102.19512195121952</v>
      </c>
      <c r="F19" s="40">
        <v>82</v>
      </c>
      <c r="G19" s="130">
        <v>79.100000000000009</v>
      </c>
      <c r="H19" s="108">
        <f t="shared" ref="H19:H20" si="7">SUM(G19/$O19)*100</f>
        <v>100.50825921219824</v>
      </c>
      <c r="I19" s="108">
        <v>64.400000000000006</v>
      </c>
      <c r="J19" s="108">
        <f t="shared" ref="J19:J20" si="8">SUM(I19/$O19)*100</f>
        <v>81.829733163913602</v>
      </c>
      <c r="K19" s="58">
        <f>'PY2022Q3 EX'!E17*100</f>
        <v>69.099999999999994</v>
      </c>
      <c r="L19" s="108">
        <f t="shared" ref="L19:L20" si="9">SUM(K19/$O19)*100</f>
        <v>87.801778907242678</v>
      </c>
      <c r="M19" s="58">
        <v>70.5</v>
      </c>
      <c r="N19" s="114">
        <f>SUM(M19/$O19)*100</f>
        <v>89.580686149936469</v>
      </c>
      <c r="O19" s="26">
        <v>78.7</v>
      </c>
      <c r="P19" s="202">
        <v>71.3</v>
      </c>
      <c r="Q19" s="202">
        <f t="shared" si="6"/>
        <v>90.597204574332906</v>
      </c>
      <c r="R19" s="202">
        <v>86.7</v>
      </c>
      <c r="S19" s="202">
        <f t="shared" si="2"/>
        <v>110.16518424396442</v>
      </c>
      <c r="T19" s="26">
        <v>78.7</v>
      </c>
    </row>
    <row r="20" spans="3:20" ht="20.100000000000001" customHeight="1" x14ac:dyDescent="0.3">
      <c r="C20" s="110" t="s">
        <v>13</v>
      </c>
      <c r="D20" s="58">
        <v>48.6</v>
      </c>
      <c r="E20" s="108">
        <f t="shared" si="5"/>
        <v>59.268292682926827</v>
      </c>
      <c r="F20" s="40">
        <v>82</v>
      </c>
      <c r="G20" s="130">
        <v>45.2</v>
      </c>
      <c r="H20" s="108">
        <f t="shared" si="7"/>
        <v>66.275659824046912</v>
      </c>
      <c r="I20" s="108">
        <v>43.7</v>
      </c>
      <c r="J20" s="108">
        <f t="shared" si="8"/>
        <v>64.076246334310852</v>
      </c>
      <c r="K20" s="58">
        <f>'PY2022Q3 EX'!E18*100</f>
        <v>45.2</v>
      </c>
      <c r="L20" s="108">
        <f t="shared" si="9"/>
        <v>66.275659824046912</v>
      </c>
      <c r="M20" s="58">
        <v>44.7</v>
      </c>
      <c r="N20" s="114">
        <f>SUM(M20/$O20)*100</f>
        <v>65.542521994134901</v>
      </c>
      <c r="O20" s="26">
        <v>68.2</v>
      </c>
      <c r="P20" s="202">
        <v>69.2</v>
      </c>
      <c r="Q20" s="202">
        <f t="shared" si="6"/>
        <v>101.46627565982405</v>
      </c>
      <c r="R20" s="202">
        <v>55.2</v>
      </c>
      <c r="S20" s="202">
        <f t="shared" si="2"/>
        <v>80.938416422287389</v>
      </c>
      <c r="T20" s="26">
        <v>68.2</v>
      </c>
    </row>
    <row r="21" spans="3:20" ht="20.100000000000001" customHeight="1" x14ac:dyDescent="0.3">
      <c r="C21" s="110" t="s">
        <v>16</v>
      </c>
      <c r="D21" s="58">
        <v>60.8</v>
      </c>
      <c r="E21" s="108">
        <f t="shared" si="5"/>
        <v>110.54545454545452</v>
      </c>
      <c r="F21" s="40">
        <v>55.000000000000007</v>
      </c>
      <c r="G21" s="130">
        <v>60.3</v>
      </c>
      <c r="H21" s="108">
        <f>SUM(G21/$O21)*100</f>
        <v>173.27586206896552</v>
      </c>
      <c r="I21" s="108">
        <v>58.2</v>
      </c>
      <c r="J21" s="108">
        <f>SUM(I21/$O21)*100</f>
        <v>167.24137931034483</v>
      </c>
      <c r="K21" s="58">
        <f>'PY2022Q3 EX'!E19*100</f>
        <v>59.599999999999994</v>
      </c>
      <c r="L21" s="108">
        <f>SUM(K21/$O21)*100</f>
        <v>171.26436781609195</v>
      </c>
      <c r="M21" s="58">
        <v>70</v>
      </c>
      <c r="N21" s="114">
        <f>SUM(M21/$O21)*100</f>
        <v>201.14942528735634</v>
      </c>
      <c r="O21" s="26">
        <v>34.799999999999997</v>
      </c>
      <c r="P21" s="202">
        <v>63.4</v>
      </c>
      <c r="Q21" s="202">
        <f t="shared" si="6"/>
        <v>182.18390804597701</v>
      </c>
      <c r="R21" s="202">
        <v>69.7</v>
      </c>
      <c r="S21" s="202">
        <f t="shared" si="2"/>
        <v>200.28735632183913</v>
      </c>
      <c r="T21" s="112">
        <v>34.799999999999997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x14ac:dyDescent="0.3">
      <c r="C23" s="110" t="s">
        <v>2</v>
      </c>
      <c r="D23" s="58">
        <v>68.5</v>
      </c>
      <c r="E23" s="108">
        <f t="shared" ref="E23:E25" si="10">D23/F23*100</f>
        <v>105.38461538461539</v>
      </c>
      <c r="F23" s="40">
        <v>65</v>
      </c>
      <c r="G23" s="132">
        <v>69.399999999999991</v>
      </c>
      <c r="H23" s="108">
        <f>SUM(G23/$O23)*100</f>
        <v>102.81481481481481</v>
      </c>
      <c r="I23" s="108">
        <v>66.900000000000006</v>
      </c>
      <c r="J23" s="108">
        <f>SUM(I23/$O23)*100</f>
        <v>99.111111111111114</v>
      </c>
      <c r="K23" s="58">
        <f>'PY2022Q3 EX'!E21*100</f>
        <v>70.8</v>
      </c>
      <c r="L23" s="108">
        <f>SUM(K23/$O23)*100</f>
        <v>104.88888888888887</v>
      </c>
      <c r="M23" s="58">
        <v>73.7</v>
      </c>
      <c r="N23" s="114">
        <f>SUM(M23/$O23)*100</f>
        <v>109.18518518518519</v>
      </c>
      <c r="O23" s="26">
        <v>67.5</v>
      </c>
      <c r="P23" s="202">
        <v>71.5</v>
      </c>
      <c r="Q23" s="202">
        <f>P23/$T23*100</f>
        <v>105.92592592592594</v>
      </c>
      <c r="R23" s="202">
        <v>73.8</v>
      </c>
      <c r="S23" s="202">
        <f t="shared" si="2"/>
        <v>109.33333333333333</v>
      </c>
      <c r="T23" s="26">
        <v>67.5</v>
      </c>
    </row>
    <row r="24" spans="3:20" x14ac:dyDescent="0.3">
      <c r="C24" s="110" t="s">
        <v>3</v>
      </c>
      <c r="D24" s="59">
        <v>5656</v>
      </c>
      <c r="E24" s="108">
        <f t="shared" si="10"/>
        <v>115.42857142857143</v>
      </c>
      <c r="F24" s="41">
        <v>4900</v>
      </c>
      <c r="G24" s="133">
        <v>5826</v>
      </c>
      <c r="H24" s="108">
        <f>SUM(G24/$O24)*100</f>
        <v>136.05791686127978</v>
      </c>
      <c r="I24" s="117">
        <v>5768</v>
      </c>
      <c r="J24" s="108">
        <f>SUM(I24/$O24)*100</f>
        <v>134.70340962167211</v>
      </c>
      <c r="K24" s="59">
        <f>'PY2022Q3 EX'!E22</f>
        <v>5665.5</v>
      </c>
      <c r="L24" s="108">
        <f>SUM(K24/$O24)*100</f>
        <v>132.30966837926204</v>
      </c>
      <c r="M24" s="59">
        <v>5734</v>
      </c>
      <c r="N24" s="114">
        <f>SUM(M24/$O24)*100</f>
        <v>133.90938813638488</v>
      </c>
      <c r="O24" s="60">
        <v>4282</v>
      </c>
      <c r="P24" s="59">
        <v>5740</v>
      </c>
      <c r="Q24" s="202">
        <f t="shared" ref="Q24:Q25" si="11">P24/$T24*100</f>
        <v>134.04950957496499</v>
      </c>
      <c r="R24" s="59">
        <v>5738</v>
      </c>
      <c r="S24" s="202">
        <f t="shared" si="2"/>
        <v>134.00280242877162</v>
      </c>
      <c r="T24" s="60">
        <v>4282</v>
      </c>
    </row>
    <row r="25" spans="3:20" x14ac:dyDescent="0.3">
      <c r="C25" s="115" t="s">
        <v>10</v>
      </c>
      <c r="D25" s="58">
        <v>63.5</v>
      </c>
      <c r="E25" s="108">
        <f t="shared" si="10"/>
        <v>97.692307692307693</v>
      </c>
      <c r="F25" s="40">
        <v>65</v>
      </c>
      <c r="G25" s="132">
        <v>65.100000000000009</v>
      </c>
      <c r="H25" s="108">
        <f>SUM(G25/$O25)*100</f>
        <v>96.444444444444457</v>
      </c>
      <c r="I25" s="108">
        <v>64.099999999999994</v>
      </c>
      <c r="J25" s="108">
        <f>SUM(I25/$O25)*100</f>
        <v>94.962962962962948</v>
      </c>
      <c r="K25" s="58">
        <f>'PY2022Q3 EX'!E23*100</f>
        <v>69</v>
      </c>
      <c r="L25" s="108">
        <f>SUM(K25/$O25)*100</f>
        <v>102.22222222222221</v>
      </c>
      <c r="M25" s="58">
        <v>68.8</v>
      </c>
      <c r="N25" s="114">
        <f>SUM(M25/$O25)*100</f>
        <v>101.92592592592592</v>
      </c>
      <c r="O25" s="26">
        <v>67.5</v>
      </c>
      <c r="P25" s="202">
        <v>68.900000000000006</v>
      </c>
      <c r="Q25" s="202">
        <f t="shared" si="11"/>
        <v>102.07407407407408</v>
      </c>
      <c r="R25" s="202">
        <v>72.7</v>
      </c>
      <c r="S25" s="202">
        <f t="shared" si="2"/>
        <v>107.7037037037037</v>
      </c>
      <c r="T25" s="26">
        <v>67.5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09" t="s">
        <v>7</v>
      </c>
      <c r="D27" s="209"/>
      <c r="E27" s="16"/>
      <c r="F27" s="24"/>
      <c r="L27" s="16"/>
    </row>
    <row r="28" spans="3:20" ht="20.100000000000001" customHeight="1" x14ac:dyDescent="0.3">
      <c r="C28" s="210" t="s">
        <v>8</v>
      </c>
      <c r="D28" s="210"/>
      <c r="E28" s="16"/>
      <c r="F28" s="24"/>
      <c r="L28" s="16"/>
    </row>
    <row r="29" spans="3:20" ht="20.100000000000001" customHeight="1" x14ac:dyDescent="0.3">
      <c r="C29" s="211" t="s">
        <v>9</v>
      </c>
      <c r="D29" s="211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4110" priority="220" operator="between">
      <formula>$F5*0.9</formula>
      <formula>$F5</formula>
    </cfRule>
    <cfRule type="cellIs" dxfId="4109" priority="221" operator="lessThan">
      <formula>$F5*0.9</formula>
    </cfRule>
    <cfRule type="cellIs" dxfId="4108" priority="222" operator="greaterThan">
      <formula>$F5</formula>
    </cfRule>
  </conditionalFormatting>
  <conditionalFormatting sqref="D7">
    <cfRule type="cellIs" dxfId="4107" priority="214" operator="between">
      <formula>$F7*0.9</formula>
      <formula>$F7</formula>
    </cfRule>
    <cfRule type="cellIs" dxfId="4106" priority="215" operator="lessThan">
      <formula>$F7*0.9</formula>
    </cfRule>
    <cfRule type="cellIs" dxfId="4105" priority="216" operator="greaterThan">
      <formula>$F7</formula>
    </cfRule>
  </conditionalFormatting>
  <conditionalFormatting sqref="D6">
    <cfRule type="cellIs" dxfId="4104" priority="211" operator="between">
      <formula>$F6*0.9</formula>
      <formula>$F6</formula>
    </cfRule>
    <cfRule type="cellIs" dxfId="4103" priority="212" operator="lessThan">
      <formula>$F6*0.9</formula>
    </cfRule>
    <cfRule type="cellIs" dxfId="4102" priority="213" operator="greaterThan">
      <formula>$F6</formula>
    </cfRule>
  </conditionalFormatting>
  <conditionalFormatting sqref="D11">
    <cfRule type="cellIs" dxfId="4101" priority="208" operator="between">
      <formula>$F11*0.9</formula>
      <formula>$F11</formula>
    </cfRule>
    <cfRule type="cellIs" dxfId="4100" priority="209" operator="lessThan">
      <formula>$F11*0.9</formula>
    </cfRule>
    <cfRule type="cellIs" dxfId="4099" priority="210" operator="greaterThan">
      <formula>$F11</formula>
    </cfRule>
  </conditionalFormatting>
  <conditionalFormatting sqref="D17">
    <cfRule type="cellIs" dxfId="4098" priority="205" operator="between">
      <formula>$F17*0.9</formula>
      <formula>$F17</formula>
    </cfRule>
    <cfRule type="cellIs" dxfId="4097" priority="206" operator="lessThan">
      <formula>$F17*0.9</formula>
    </cfRule>
    <cfRule type="cellIs" dxfId="4096" priority="207" operator="greaterThan">
      <formula>$F17</formula>
    </cfRule>
  </conditionalFormatting>
  <conditionalFormatting sqref="D23">
    <cfRule type="cellIs" dxfId="4095" priority="202" operator="between">
      <formula>$F23*0.9</formula>
      <formula>$F23</formula>
    </cfRule>
    <cfRule type="cellIs" dxfId="4094" priority="203" operator="lessThan">
      <formula>$F23*0.9</formula>
    </cfRule>
    <cfRule type="cellIs" dxfId="4093" priority="204" operator="greaterThan">
      <formula>$F23</formula>
    </cfRule>
  </conditionalFormatting>
  <conditionalFormatting sqref="D12">
    <cfRule type="cellIs" dxfId="4092" priority="199" operator="between">
      <formula>$F12*0.9</formula>
      <formula>$F12</formula>
    </cfRule>
    <cfRule type="cellIs" dxfId="4091" priority="200" operator="lessThan">
      <formula>$F12*0.9</formula>
    </cfRule>
    <cfRule type="cellIs" dxfId="4090" priority="201" operator="greaterThan">
      <formula>$F12</formula>
    </cfRule>
  </conditionalFormatting>
  <conditionalFormatting sqref="D24">
    <cfRule type="cellIs" dxfId="4089" priority="196" operator="between">
      <formula>$F24*0.9</formula>
      <formula>$F24</formula>
    </cfRule>
    <cfRule type="cellIs" dxfId="4088" priority="197" operator="lessThan">
      <formula>$F24*0.9</formula>
    </cfRule>
    <cfRule type="cellIs" dxfId="4087" priority="198" operator="greaterThan">
      <formula>$F24</formula>
    </cfRule>
  </conditionalFormatting>
  <conditionalFormatting sqref="D13">
    <cfRule type="cellIs" dxfId="4086" priority="193" operator="between">
      <formula>$F13*0.9</formula>
      <formula>$F13</formula>
    </cfRule>
    <cfRule type="cellIs" dxfId="4085" priority="194" operator="lessThan">
      <formula>$F13*0.9</formula>
    </cfRule>
    <cfRule type="cellIs" dxfId="4084" priority="195" operator="greaterThan">
      <formula>$F13</formula>
    </cfRule>
  </conditionalFormatting>
  <conditionalFormatting sqref="D19">
    <cfRule type="cellIs" dxfId="4083" priority="190" operator="between">
      <formula>$F19*0.9</formula>
      <formula>$F19</formula>
    </cfRule>
    <cfRule type="cellIs" dxfId="4082" priority="191" operator="lessThan">
      <formula>$F19*0.9</formula>
    </cfRule>
    <cfRule type="cellIs" dxfId="4081" priority="192" operator="greaterThan">
      <formula>$F19</formula>
    </cfRule>
  </conditionalFormatting>
  <conditionalFormatting sqref="D25">
    <cfRule type="cellIs" dxfId="4080" priority="187" operator="between">
      <formula>$F25*0.9</formula>
      <formula>$F25</formula>
    </cfRule>
    <cfRule type="cellIs" dxfId="4079" priority="188" operator="lessThan">
      <formula>$F25*0.9</formula>
    </cfRule>
    <cfRule type="cellIs" dxfId="4078" priority="189" operator="greaterThan">
      <formula>$F25</formula>
    </cfRule>
  </conditionalFormatting>
  <conditionalFormatting sqref="G5 I5 M5">
    <cfRule type="cellIs" dxfId="4077" priority="241" operator="between">
      <formula>$O5*0.9</formula>
      <formula>$O5</formula>
    </cfRule>
    <cfRule type="cellIs" dxfId="4076" priority="242" operator="lessThan">
      <formula>$O5*0.9</formula>
    </cfRule>
    <cfRule type="cellIs" dxfId="4075" priority="243" operator="greaterThan">
      <formula>$O5</formula>
    </cfRule>
  </conditionalFormatting>
  <conditionalFormatting sqref="G6 I6 K6 M6">
    <cfRule type="cellIs" dxfId="4074" priority="223" operator="between">
      <formula>$O6*0.9</formula>
      <formula>$O6</formula>
    </cfRule>
    <cfRule type="cellIs" dxfId="4073" priority="224" operator="lessThan">
      <formula>$O6*0.9</formula>
    </cfRule>
    <cfRule type="cellIs" dxfId="4072" priority="225" operator="greaterThan">
      <formula>$O6</formula>
    </cfRule>
  </conditionalFormatting>
  <conditionalFormatting sqref="G7 I7 M7">
    <cfRule type="cellIs" dxfId="4071" priority="184" operator="between">
      <formula>$O7*0.9</formula>
      <formula>$O7</formula>
    </cfRule>
    <cfRule type="cellIs" dxfId="4070" priority="185" operator="lessThan">
      <formula>$O7*0.9</formula>
    </cfRule>
    <cfRule type="cellIs" dxfId="4069" priority="186" operator="greaterThan">
      <formula>$O7</formula>
    </cfRule>
  </conditionalFormatting>
  <conditionalFormatting sqref="G11 I11 M11">
    <cfRule type="cellIs" dxfId="4068" priority="238" operator="between">
      <formula>$O11*0.9</formula>
      <formula>$O11</formula>
    </cfRule>
    <cfRule type="cellIs" dxfId="4067" priority="239" operator="lessThan">
      <formula>$O11*0.9</formula>
    </cfRule>
    <cfRule type="cellIs" dxfId="4066" priority="240" operator="greaterThan">
      <formula>$O11</formula>
    </cfRule>
  </conditionalFormatting>
  <conditionalFormatting sqref="G12 I12 M12">
    <cfRule type="cellIs" dxfId="4065" priority="235" operator="between">
      <formula>$O12*0.9</formula>
      <formula>$O12</formula>
    </cfRule>
    <cfRule type="cellIs" dxfId="4064" priority="236" operator="lessThan">
      <formula>$O12*0.9</formula>
    </cfRule>
    <cfRule type="cellIs" dxfId="4063" priority="237" operator="greaterThan">
      <formula>$O12</formula>
    </cfRule>
  </conditionalFormatting>
  <conditionalFormatting sqref="G13 I13 M13">
    <cfRule type="cellIs" dxfId="4062" priority="217" operator="between">
      <formula>$O13*0.9</formula>
      <formula>$O13</formula>
    </cfRule>
    <cfRule type="cellIs" dxfId="4061" priority="218" operator="lessThan">
      <formula>$O13*0.9</formula>
    </cfRule>
    <cfRule type="cellIs" dxfId="4060" priority="219" operator="greaterThan">
      <formula>$O13</formula>
    </cfRule>
  </conditionalFormatting>
  <conditionalFormatting sqref="G14 I14 M14">
    <cfRule type="cellIs" dxfId="4059" priority="181" operator="between">
      <formula>$O14*0.9</formula>
      <formula>$O14</formula>
    </cfRule>
    <cfRule type="cellIs" dxfId="4058" priority="182" operator="lessThan">
      <formula>$O14*0.9</formula>
    </cfRule>
    <cfRule type="cellIs" dxfId="4057" priority="183" operator="greaterThan">
      <formula>$O14</formula>
    </cfRule>
  </conditionalFormatting>
  <conditionalFormatting sqref="G17:G18 I17:I18 M17:M18">
    <cfRule type="cellIs" dxfId="4056" priority="232" operator="between">
      <formula>$O17*0.9</formula>
      <formula>$O17</formula>
    </cfRule>
    <cfRule type="cellIs" dxfId="4055" priority="233" operator="lessThan">
      <formula>$O17*0.9</formula>
    </cfRule>
    <cfRule type="cellIs" dxfId="4054" priority="234" operator="greaterThan">
      <formula>$O17</formula>
    </cfRule>
  </conditionalFormatting>
  <conditionalFormatting sqref="G19 I19 M19">
    <cfRule type="cellIs" dxfId="4053" priority="178" operator="between">
      <formula>$O19*0.9</formula>
      <formula>$O19</formula>
    </cfRule>
    <cfRule type="cellIs" dxfId="4052" priority="179" operator="lessThan">
      <formula>$O19*0.9</formula>
    </cfRule>
    <cfRule type="cellIs" dxfId="4051" priority="180" operator="greaterThan">
      <formula>$O19</formula>
    </cfRule>
  </conditionalFormatting>
  <conditionalFormatting sqref="G20 I20 M20">
    <cfRule type="cellIs" dxfId="4050" priority="175" operator="between">
      <formula>$O20*0.9</formula>
      <formula>$O20</formula>
    </cfRule>
    <cfRule type="cellIs" dxfId="4049" priority="176" operator="lessThan">
      <formula>$O20*0.9</formula>
    </cfRule>
    <cfRule type="cellIs" dxfId="4048" priority="177" operator="greaterThan">
      <formula>$O20</formula>
    </cfRule>
  </conditionalFormatting>
  <conditionalFormatting sqref="G23 I23 M23">
    <cfRule type="cellIs" dxfId="4047" priority="229" operator="between">
      <formula>$O23*0.9</formula>
      <formula>$O23</formula>
    </cfRule>
    <cfRule type="cellIs" dxfId="4046" priority="230" operator="lessThan">
      <formula>$O23*0.9</formula>
    </cfRule>
    <cfRule type="cellIs" dxfId="4045" priority="231" operator="greaterThan">
      <formula>$O23</formula>
    </cfRule>
  </conditionalFormatting>
  <conditionalFormatting sqref="G24 I24 M24">
    <cfRule type="cellIs" dxfId="4044" priority="226" operator="between">
      <formula>$O24*0.9</formula>
      <formula>$O24</formula>
    </cfRule>
    <cfRule type="cellIs" dxfId="4043" priority="227" operator="lessThan">
      <formula>$O24*0.9</formula>
    </cfRule>
    <cfRule type="cellIs" dxfId="4042" priority="228" operator="greaterThan">
      <formula>$O24</formula>
    </cfRule>
  </conditionalFormatting>
  <conditionalFormatting sqref="G25 I25 M25">
    <cfRule type="cellIs" dxfId="4041" priority="172" operator="between">
      <formula>$O25*0.9</formula>
      <formula>$O25</formula>
    </cfRule>
    <cfRule type="cellIs" dxfId="4040" priority="173" operator="lessThan">
      <formula>$O25*0.9</formula>
    </cfRule>
    <cfRule type="cellIs" dxfId="4039" priority="174" operator="greaterThan">
      <formula>$O25</formula>
    </cfRule>
  </conditionalFormatting>
  <conditionalFormatting sqref="D8">
    <cfRule type="cellIs" dxfId="4038" priority="169" operator="between">
      <formula>$F8*0.9</formula>
      <formula>$F8</formula>
    </cfRule>
    <cfRule type="cellIs" dxfId="4037" priority="170" operator="lessThan">
      <formula>$F8*0.9</formula>
    </cfRule>
    <cfRule type="cellIs" dxfId="4036" priority="171" operator="greaterThan">
      <formula>$F8</formula>
    </cfRule>
  </conditionalFormatting>
  <conditionalFormatting sqref="D14">
    <cfRule type="cellIs" dxfId="4035" priority="166" operator="between">
      <formula>$F14*0.9</formula>
      <formula>$F14</formula>
    </cfRule>
    <cfRule type="cellIs" dxfId="4034" priority="167" operator="lessThan">
      <formula>$F14*0.9</formula>
    </cfRule>
    <cfRule type="cellIs" dxfId="4033" priority="168" operator="greaterThan">
      <formula>$F14</formula>
    </cfRule>
  </conditionalFormatting>
  <conditionalFormatting sqref="D20">
    <cfRule type="cellIs" dxfId="4032" priority="163" operator="between">
      <formula>$F20*0.9</formula>
      <formula>$F20</formula>
    </cfRule>
    <cfRule type="cellIs" dxfId="4031" priority="164" operator="lessThan">
      <formula>$F20*0.9</formula>
    </cfRule>
    <cfRule type="cellIs" dxfId="4030" priority="165" operator="greaterThan">
      <formula>$F20</formula>
    </cfRule>
  </conditionalFormatting>
  <conditionalFormatting sqref="G15 I15 M15">
    <cfRule type="cellIs" dxfId="4029" priority="160" operator="between">
      <formula>$O15*0.9</formula>
      <formula>$O15</formula>
    </cfRule>
    <cfRule type="cellIs" dxfId="4028" priority="161" operator="lessThan">
      <formula>$O15*0.9</formula>
    </cfRule>
    <cfRule type="cellIs" dxfId="4027" priority="162" operator="greaterThan">
      <formula>$O15</formula>
    </cfRule>
  </conditionalFormatting>
  <conditionalFormatting sqref="G21 I21 M21">
    <cfRule type="cellIs" dxfId="4026" priority="157" operator="between">
      <formula>$O21*0.9</formula>
      <formula>$O21</formula>
    </cfRule>
    <cfRule type="cellIs" dxfId="4025" priority="158" operator="lessThan">
      <formula>$O21*0.9</formula>
    </cfRule>
    <cfRule type="cellIs" dxfId="4024" priority="159" operator="greaterThan">
      <formula>$O21</formula>
    </cfRule>
  </conditionalFormatting>
  <conditionalFormatting sqref="G8 I8 M8">
    <cfRule type="cellIs" dxfId="4023" priority="154" operator="between">
      <formula>$O8*0.9</formula>
      <formula>$O8</formula>
    </cfRule>
    <cfRule type="cellIs" dxfId="4022" priority="155" operator="lessThan">
      <formula>$O8*0.9</formula>
    </cfRule>
    <cfRule type="cellIs" dxfId="4021" priority="156" operator="greaterThan">
      <formula>$O8</formula>
    </cfRule>
  </conditionalFormatting>
  <conditionalFormatting sqref="G9 I9 M9">
    <cfRule type="cellIs" dxfId="4020" priority="151" operator="between">
      <formula>$O9*0.9</formula>
      <formula>$O9</formula>
    </cfRule>
    <cfRule type="cellIs" dxfId="4019" priority="152" operator="lessThan">
      <formula>$O9*0.9</formula>
    </cfRule>
    <cfRule type="cellIs" dxfId="4018" priority="153" operator="greaterThan">
      <formula>$O9</formula>
    </cfRule>
  </conditionalFormatting>
  <conditionalFormatting sqref="D21 D15 D9">
    <cfRule type="cellIs" dxfId="4017" priority="148" operator="between">
      <formula>$F9*0.9</formula>
      <formula>$F9</formula>
    </cfRule>
    <cfRule type="cellIs" dxfId="4016" priority="149" operator="lessThan">
      <formula>$F9*0.9</formula>
    </cfRule>
    <cfRule type="cellIs" dxfId="4015" priority="150" operator="greaterThan">
      <formula>$F9</formula>
    </cfRule>
  </conditionalFormatting>
  <conditionalFormatting sqref="D18">
    <cfRule type="cellIs" dxfId="4014" priority="145" operator="between">
      <formula>$F18*0.9</formula>
      <formula>$F18</formula>
    </cfRule>
    <cfRule type="cellIs" dxfId="4013" priority="146" operator="lessThan">
      <formula>$F18*0.9</formula>
    </cfRule>
    <cfRule type="cellIs" dxfId="4012" priority="147" operator="greaterThan">
      <formula>$F18</formula>
    </cfRule>
  </conditionalFormatting>
  <conditionalFormatting sqref="K5">
    <cfRule type="cellIs" dxfId="4011" priority="124" operator="between">
      <formula>$O5*0.9</formula>
      <formula>$O5</formula>
    </cfRule>
    <cfRule type="cellIs" dxfId="4010" priority="125" operator="lessThan">
      <formula>$O5*0.9</formula>
    </cfRule>
    <cfRule type="cellIs" dxfId="4009" priority="126" operator="greaterThan">
      <formula>$O5</formula>
    </cfRule>
  </conditionalFormatting>
  <conditionalFormatting sqref="K7:K9">
    <cfRule type="cellIs" dxfId="4008" priority="121" operator="between">
      <formula>$O7*0.9</formula>
      <formula>$O7</formula>
    </cfRule>
    <cfRule type="cellIs" dxfId="4007" priority="122" operator="lessThan">
      <formula>$O7*0.9</formula>
    </cfRule>
    <cfRule type="cellIs" dxfId="4006" priority="123" operator="greaterThan">
      <formula>$O7</formula>
    </cfRule>
  </conditionalFormatting>
  <conditionalFormatting sqref="K11">
    <cfRule type="cellIs" dxfId="4005" priority="118" operator="between">
      <formula>$O11*0.9</formula>
      <formula>$O11</formula>
    </cfRule>
    <cfRule type="cellIs" dxfId="4004" priority="119" operator="lessThan">
      <formula>$O11*0.9</formula>
    </cfRule>
    <cfRule type="cellIs" dxfId="4003" priority="120" operator="greaterThan">
      <formula>$O11</formula>
    </cfRule>
  </conditionalFormatting>
  <conditionalFormatting sqref="K13:K15">
    <cfRule type="cellIs" dxfId="4002" priority="115" operator="between">
      <formula>$O13*0.9</formula>
      <formula>$O13</formula>
    </cfRule>
    <cfRule type="cellIs" dxfId="4001" priority="116" operator="lessThan">
      <formula>$O13*0.9</formula>
    </cfRule>
    <cfRule type="cellIs" dxfId="4000" priority="117" operator="greaterThan">
      <formula>$O13</formula>
    </cfRule>
  </conditionalFormatting>
  <conditionalFormatting sqref="K17">
    <cfRule type="cellIs" dxfId="3999" priority="112" operator="between">
      <formula>$O17*0.9</formula>
      <formula>$O17</formula>
    </cfRule>
    <cfRule type="cellIs" dxfId="3998" priority="113" operator="lessThan">
      <formula>$O17*0.9</formula>
    </cfRule>
    <cfRule type="cellIs" dxfId="3997" priority="114" operator="greaterThan">
      <formula>$O17</formula>
    </cfRule>
  </conditionalFormatting>
  <conditionalFormatting sqref="K19:K21">
    <cfRule type="cellIs" dxfId="3996" priority="109" operator="between">
      <formula>$O19*0.9</formula>
      <formula>$O19</formula>
    </cfRule>
    <cfRule type="cellIs" dxfId="3995" priority="110" operator="lessThan">
      <formula>$O19*0.9</formula>
    </cfRule>
    <cfRule type="cellIs" dxfId="3994" priority="111" operator="greaterThan">
      <formula>$O19</formula>
    </cfRule>
  </conditionalFormatting>
  <conditionalFormatting sqref="K23">
    <cfRule type="cellIs" dxfId="3993" priority="106" operator="between">
      <formula>$O23*0.9</formula>
      <formula>$O23</formula>
    </cfRule>
    <cfRule type="cellIs" dxfId="3992" priority="107" operator="lessThan">
      <formula>$O23*0.9</formula>
    </cfRule>
    <cfRule type="cellIs" dxfId="3991" priority="108" operator="greaterThan">
      <formula>$O23</formula>
    </cfRule>
  </conditionalFormatting>
  <conditionalFormatting sqref="K25">
    <cfRule type="cellIs" dxfId="3990" priority="103" operator="between">
      <formula>$O25*0.9</formula>
      <formula>$O25</formula>
    </cfRule>
    <cfRule type="cellIs" dxfId="3989" priority="104" operator="lessThan">
      <formula>$O25*0.9</formula>
    </cfRule>
    <cfRule type="cellIs" dxfId="3988" priority="105" operator="greaterThan">
      <formula>$O25</formula>
    </cfRule>
  </conditionalFormatting>
  <conditionalFormatting sqref="K12">
    <cfRule type="cellIs" dxfId="3987" priority="100" operator="between">
      <formula>$O12*0.9</formula>
      <formula>$O12</formula>
    </cfRule>
    <cfRule type="cellIs" dxfId="3986" priority="101" operator="lessThan">
      <formula>$O12*0.9</formula>
    </cfRule>
    <cfRule type="cellIs" dxfId="3985" priority="102" operator="greaterThan">
      <formula>$O12</formula>
    </cfRule>
  </conditionalFormatting>
  <conditionalFormatting sqref="K18">
    <cfRule type="cellIs" dxfId="3984" priority="97" operator="between">
      <formula>$O18*0.9</formula>
      <formula>$O18</formula>
    </cfRule>
    <cfRule type="cellIs" dxfId="3983" priority="98" operator="lessThan">
      <formula>$O18*0.9</formula>
    </cfRule>
    <cfRule type="cellIs" dxfId="3982" priority="99" operator="greaterThan">
      <formula>$O18</formula>
    </cfRule>
  </conditionalFormatting>
  <conditionalFormatting sqref="K24">
    <cfRule type="cellIs" dxfId="3981" priority="94" operator="between">
      <formula>$O24*0.9</formula>
      <formula>$O24</formula>
    </cfRule>
    <cfRule type="cellIs" dxfId="3980" priority="95" operator="lessThan">
      <formula>$O24*0.9</formula>
    </cfRule>
    <cfRule type="cellIs" dxfId="3979" priority="96" operator="greaterThan">
      <formula>$O24</formula>
    </cfRule>
  </conditionalFormatting>
  <conditionalFormatting sqref="P23:P25">
    <cfRule type="cellIs" dxfId="3978" priority="40" operator="between">
      <formula>$T23*0.9</formula>
      <formula>$T23</formula>
    </cfRule>
    <cfRule type="cellIs" dxfId="3977" priority="41" operator="lessThan">
      <formula>$T23*0.9</formula>
    </cfRule>
    <cfRule type="cellIs" dxfId="3976" priority="42" operator="greaterThan">
      <formula>$T23</formula>
    </cfRule>
  </conditionalFormatting>
  <conditionalFormatting sqref="P5:P9">
    <cfRule type="cellIs" dxfId="3975" priority="31" operator="between">
      <formula>$T5*0.9</formula>
      <formula>$T5</formula>
    </cfRule>
    <cfRule type="cellIs" dxfId="3974" priority="32" operator="lessThan">
      <formula>$T5*0.9</formula>
    </cfRule>
    <cfRule type="cellIs" dxfId="3973" priority="33" operator="greaterThan">
      <formula>$T5</formula>
    </cfRule>
  </conditionalFormatting>
  <conditionalFormatting sqref="P17:P21">
    <cfRule type="cellIs" dxfId="3972" priority="16" operator="between">
      <formula>$T17*0.9</formula>
      <formula>$T17</formula>
    </cfRule>
    <cfRule type="cellIs" dxfId="3971" priority="17" operator="lessThan">
      <formula>$T17*0.9</formula>
    </cfRule>
    <cfRule type="cellIs" dxfId="3970" priority="18" operator="greaterThan">
      <formula>$T17</formula>
    </cfRule>
  </conditionalFormatting>
  <conditionalFormatting sqref="P11:P15">
    <cfRule type="cellIs" dxfId="3969" priority="13" operator="between">
      <formula>$T11*0.9</formula>
      <formula>$T11</formula>
    </cfRule>
    <cfRule type="cellIs" dxfId="3968" priority="14" operator="lessThan">
      <formula>$T11*0.9</formula>
    </cfRule>
    <cfRule type="cellIs" dxfId="3967" priority="15" operator="greaterThan">
      <formula>$T11</formula>
    </cfRule>
  </conditionalFormatting>
  <conditionalFormatting sqref="R23:R25">
    <cfRule type="cellIs" dxfId="3966" priority="4" operator="between">
      <formula>$T23*0.9</formula>
      <formula>$T23</formula>
    </cfRule>
    <cfRule type="cellIs" dxfId="3965" priority="5" operator="lessThan">
      <formula>$T23*0.9</formula>
    </cfRule>
    <cfRule type="cellIs" dxfId="3964" priority="6" operator="greaterThan">
      <formula>$T23</formula>
    </cfRule>
  </conditionalFormatting>
  <conditionalFormatting sqref="R5:R9">
    <cfRule type="cellIs" dxfId="3963" priority="10" operator="between">
      <formula>$T5*0.9</formula>
      <formula>$T5</formula>
    </cfRule>
    <cfRule type="cellIs" dxfId="3962" priority="11" operator="lessThan">
      <formula>$T5*0.9</formula>
    </cfRule>
    <cfRule type="cellIs" dxfId="3961" priority="12" operator="greaterThan">
      <formula>$T5</formula>
    </cfRule>
  </conditionalFormatting>
  <conditionalFormatting sqref="R17:R21">
    <cfRule type="cellIs" dxfId="3960" priority="1" operator="between">
      <formula>$T17*0.9</formula>
      <formula>$T17</formula>
    </cfRule>
    <cfRule type="cellIs" dxfId="3959" priority="2" operator="lessThan">
      <formula>$T17*0.9</formula>
    </cfRule>
    <cfRule type="cellIs" dxfId="3958" priority="3" operator="greaterThan">
      <formula>$T17</formula>
    </cfRule>
  </conditionalFormatting>
  <conditionalFormatting sqref="R11:R15">
    <cfRule type="cellIs" dxfId="3957" priority="7" operator="between">
      <formula>$T11*0.9</formula>
      <formula>$T11</formula>
    </cfRule>
    <cfRule type="cellIs" dxfId="3956" priority="8" operator="lessThan">
      <formula>$T11*0.9</formula>
    </cfRule>
    <cfRule type="cellIs" dxfId="3955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7A27-64B6-4FFA-AC8B-D46EFA376659}">
  <dimension ref="C1:T45"/>
  <sheetViews>
    <sheetView zoomScale="60" zoomScaleNormal="60" zoomScaleSheetLayoutView="100" workbookViewId="0">
      <pane xSplit="3" ySplit="3" topLeftCell="E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34.33203125" style="30" bestFit="1" customWidth="1"/>
    <col min="4" max="4" width="13" style="9" bestFit="1" customWidth="1"/>
    <col min="5" max="5" width="13.5546875" style="9" bestFit="1" customWidth="1"/>
    <col min="6" max="7" width="13" style="16" bestFit="1" customWidth="1"/>
    <col min="8" max="8" width="13.21875" style="16" bestFit="1" customWidth="1"/>
    <col min="9" max="9" width="13" style="16" bestFit="1" customWidth="1"/>
    <col min="10" max="10" width="13.5546875" style="16" bestFit="1" customWidth="1"/>
    <col min="11" max="11" width="13" style="16" bestFit="1" customWidth="1"/>
    <col min="12" max="12" width="13.5546875" style="6" bestFit="1" customWidth="1"/>
    <col min="13" max="13" width="13" style="16" bestFit="1" customWidth="1"/>
    <col min="14" max="14" width="13.5546875" style="16" bestFit="1" customWidth="1"/>
    <col min="15" max="15" width="13" style="16" bestFit="1" customWidth="1"/>
    <col min="16" max="16" width="9.88671875" style="16" bestFit="1" customWidth="1"/>
    <col min="17" max="17" width="11.33203125" style="16" bestFit="1" customWidth="1"/>
    <col min="18" max="18" width="14.88671875" style="195" bestFit="1" customWidth="1"/>
    <col min="19" max="19" width="16.44140625" style="195" bestFit="1" customWidth="1"/>
    <col min="20" max="20" width="9.44140625" style="16" bestFit="1" customWidth="1"/>
    <col min="21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x14ac:dyDescent="0.3">
      <c r="C2" s="42" t="str">
        <f ca="1">MID(CELL("Filename",I4),SEARCH("]",CELL("Filename",I4),1)+1,32)</f>
        <v>LWDB 04</v>
      </c>
      <c r="D2" s="16"/>
      <c r="E2" s="16"/>
      <c r="F2" s="6"/>
      <c r="G2" s="9"/>
      <c r="H2" s="9"/>
      <c r="L2" s="16"/>
      <c r="O2" s="6"/>
    </row>
    <row r="3" spans="3:20" ht="72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x14ac:dyDescent="0.3">
      <c r="C5" s="110" t="s">
        <v>2</v>
      </c>
      <c r="D5" s="58">
        <v>93</v>
      </c>
      <c r="E5" s="108">
        <f>D5/F5*100</f>
        <v>98.936170212765958</v>
      </c>
      <c r="F5" s="40">
        <v>94</v>
      </c>
      <c r="G5" s="130">
        <v>91.9</v>
      </c>
      <c r="H5" s="108">
        <f>SUM(G5/$O5)*100</f>
        <v>98.605150214592271</v>
      </c>
      <c r="I5" s="120">
        <v>89.4</v>
      </c>
      <c r="J5" s="108">
        <f>SUM(I5/$O5)*100</f>
        <v>95.92274678111589</v>
      </c>
      <c r="K5" s="58">
        <f>'PY2022Q3 EX'!F3*100</f>
        <v>92.4</v>
      </c>
      <c r="L5" s="108">
        <f>SUM(K5/$O5)*100</f>
        <v>99.141630901287556</v>
      </c>
      <c r="M5" s="58">
        <v>98.7</v>
      </c>
      <c r="N5" s="114">
        <f>SUM(M5/$O5)*100</f>
        <v>105.90128755364807</v>
      </c>
      <c r="O5" s="25">
        <v>93.2</v>
      </c>
      <c r="P5" s="202">
        <v>98.6</v>
      </c>
      <c r="Q5" s="202">
        <f>$P5/$T5*100</f>
        <v>105.79399141630901</v>
      </c>
      <c r="R5" s="202">
        <v>98.6</v>
      </c>
      <c r="S5" s="202">
        <f>$R5/$T5*100</f>
        <v>105.79399141630901</v>
      </c>
      <c r="T5" s="25">
        <v>93.2</v>
      </c>
    </row>
    <row r="6" spans="3:20" x14ac:dyDescent="0.3">
      <c r="C6" s="110" t="s">
        <v>3</v>
      </c>
      <c r="D6" s="59">
        <v>12397</v>
      </c>
      <c r="E6" s="108">
        <f t="shared" ref="E6:E9" si="0">D6/F6*100</f>
        <v>129.81151832460733</v>
      </c>
      <c r="F6" s="41">
        <v>9550</v>
      </c>
      <c r="G6" s="134">
        <v>12397</v>
      </c>
      <c r="H6" s="108">
        <f>SUM(G6/$O6)*100</f>
        <v>134.55986106588514</v>
      </c>
      <c r="I6" s="119">
        <v>11758</v>
      </c>
      <c r="J6" s="108">
        <f>SUM(I6/$O6)*100</f>
        <v>127.62400955172039</v>
      </c>
      <c r="K6" s="59">
        <f>'PY2022Q3 EX'!F4</f>
        <v>12500</v>
      </c>
      <c r="L6" s="108">
        <f>SUM(K6/$O6)*100</f>
        <v>135.67784652122</v>
      </c>
      <c r="M6" s="59">
        <v>13095.5</v>
      </c>
      <c r="N6" s="114">
        <f>SUM(M6/$O6)*100</f>
        <v>142.14153912949095</v>
      </c>
      <c r="O6" s="60">
        <v>9213</v>
      </c>
      <c r="P6" s="59">
        <v>13814.5</v>
      </c>
      <c r="Q6" s="202">
        <f t="shared" ref="Q6:Q9" si="1">$P6/$T6*100</f>
        <v>145.41578947368421</v>
      </c>
      <c r="R6" s="59">
        <v>14444</v>
      </c>
      <c r="S6" s="202">
        <f t="shared" ref="S6:S25" si="2">$R6/$T6*100</f>
        <v>152.04210526315788</v>
      </c>
      <c r="T6" s="60">
        <v>9500</v>
      </c>
    </row>
    <row r="7" spans="3:20" x14ac:dyDescent="0.3">
      <c r="C7" s="110" t="s">
        <v>10</v>
      </c>
      <c r="D7" s="58">
        <v>95</v>
      </c>
      <c r="E7" s="108">
        <f t="shared" si="0"/>
        <v>102.15053763440861</v>
      </c>
      <c r="F7" s="40">
        <v>93</v>
      </c>
      <c r="G7" s="130">
        <v>94</v>
      </c>
      <c r="H7" s="108">
        <f>SUM(G7/$O7)*100</f>
        <v>106.57596371882086</v>
      </c>
      <c r="I7" s="120">
        <v>91.3</v>
      </c>
      <c r="J7" s="108">
        <f>SUM(I7/$O7)*100</f>
        <v>103.51473922902494</v>
      </c>
      <c r="K7" s="58">
        <f>'PY2022Q3 EX'!F5*100</f>
        <v>91.9</v>
      </c>
      <c r="L7" s="108">
        <f>SUM(K7/$O7)*100</f>
        <v>104.19501133786848</v>
      </c>
      <c r="M7" s="58">
        <v>91.8</v>
      </c>
      <c r="N7" s="114">
        <f>SUM(M7/$O7)*100</f>
        <v>104.08163265306121</v>
      </c>
      <c r="O7" s="26">
        <v>88.2</v>
      </c>
      <c r="P7" s="202">
        <v>94.6</v>
      </c>
      <c r="Q7" s="202">
        <f t="shared" si="1"/>
        <v>107.2562358276644</v>
      </c>
      <c r="R7" s="202">
        <v>100</v>
      </c>
      <c r="S7" s="202">
        <f t="shared" si="2"/>
        <v>113.37868480725623</v>
      </c>
      <c r="T7" s="26">
        <v>88.2</v>
      </c>
    </row>
    <row r="8" spans="3:20" x14ac:dyDescent="0.3">
      <c r="C8" s="110" t="s">
        <v>13</v>
      </c>
      <c r="D8" s="58">
        <v>100</v>
      </c>
      <c r="E8" s="108">
        <f t="shared" si="0"/>
        <v>114.28571428571428</v>
      </c>
      <c r="F8" s="40">
        <v>87.5</v>
      </c>
      <c r="G8" s="130">
        <v>97.2</v>
      </c>
      <c r="H8" s="108">
        <f>SUM(G8/$O8)*100</f>
        <v>121.34831460674155</v>
      </c>
      <c r="I8" s="120">
        <v>92.6</v>
      </c>
      <c r="J8" s="108">
        <f>SUM(I8/$O8)*100</f>
        <v>115.605493133583</v>
      </c>
      <c r="K8" s="58">
        <f>'PY2022Q3 EX'!F6*100</f>
        <v>91.3</v>
      </c>
      <c r="L8" s="108">
        <f>SUM(K8/$O8)*100</f>
        <v>113.98252184769038</v>
      </c>
      <c r="M8" s="58">
        <v>88.1</v>
      </c>
      <c r="N8" s="114">
        <f>SUM(M8/$O8)*100</f>
        <v>109.98751560549312</v>
      </c>
      <c r="O8" s="26">
        <v>80.100000000000009</v>
      </c>
      <c r="P8" s="202">
        <v>90.8</v>
      </c>
      <c r="Q8" s="202">
        <f t="shared" si="1"/>
        <v>111.82266009852215</v>
      </c>
      <c r="R8" s="202">
        <v>97.1</v>
      </c>
      <c r="S8" s="202">
        <f t="shared" si="2"/>
        <v>119.58128078817734</v>
      </c>
      <c r="T8" s="112">
        <v>81.2</v>
      </c>
    </row>
    <row r="9" spans="3:20" x14ac:dyDescent="0.3">
      <c r="C9" s="110" t="s">
        <v>16</v>
      </c>
      <c r="D9" s="58">
        <v>99</v>
      </c>
      <c r="E9" s="108">
        <f t="shared" si="0"/>
        <v>132</v>
      </c>
      <c r="F9" s="40">
        <v>75</v>
      </c>
      <c r="G9" s="130">
        <v>78.900000000000006</v>
      </c>
      <c r="H9" s="108">
        <f>SUM(G9/$O9)*100</f>
        <v>91.744186046511629</v>
      </c>
      <c r="I9" s="120">
        <v>51.6</v>
      </c>
      <c r="J9" s="108">
        <f>SUM(I9/$O9)*100</f>
        <v>60</v>
      </c>
      <c r="K9" s="58">
        <f>'PY2022Q3 EX'!F7*100</f>
        <v>57.199999999999996</v>
      </c>
      <c r="L9" s="108">
        <f>SUM(K9/$O9)*100</f>
        <v>66.511627906976742</v>
      </c>
      <c r="M9" s="58">
        <v>99.1</v>
      </c>
      <c r="N9" s="114">
        <f>SUM(M9/$O9)*100</f>
        <v>115.23255813953487</v>
      </c>
      <c r="O9" s="26">
        <v>86</v>
      </c>
      <c r="P9" s="202">
        <v>96.4</v>
      </c>
      <c r="Q9" s="202">
        <f t="shared" si="1"/>
        <v>110.17142857142859</v>
      </c>
      <c r="R9" s="202">
        <v>49.2</v>
      </c>
      <c r="S9" s="202">
        <f t="shared" si="2"/>
        <v>56.228571428571428</v>
      </c>
      <c r="T9" s="112">
        <v>87.5</v>
      </c>
    </row>
    <row r="10" spans="3:20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x14ac:dyDescent="0.3">
      <c r="C11" s="110" t="s">
        <v>2</v>
      </c>
      <c r="D11" s="58">
        <v>66.7</v>
      </c>
      <c r="E11" s="108">
        <f t="shared" ref="E11:E15" si="3">D11/F11*100</f>
        <v>78.47058823529413</v>
      </c>
      <c r="F11" s="40">
        <v>85</v>
      </c>
      <c r="G11" s="130">
        <v>100</v>
      </c>
      <c r="H11" s="108">
        <f>SUM(G11/$O11)*100</f>
        <v>138.88888888888889</v>
      </c>
      <c r="I11" s="121">
        <v>100</v>
      </c>
      <c r="J11" s="108">
        <f>SUM(I11/$O11)*100</f>
        <v>138.88888888888889</v>
      </c>
      <c r="K11" s="58">
        <f>'PY2022Q3 EX'!F9*100</f>
        <v>100</v>
      </c>
      <c r="L11" s="108">
        <f>SUM(K11/$O11)*100</f>
        <v>138.88888888888889</v>
      </c>
      <c r="M11" s="58">
        <v>100</v>
      </c>
      <c r="N11" s="114">
        <f>SUM(M11/$O11)*100</f>
        <v>138.88888888888889</v>
      </c>
      <c r="O11" s="26">
        <v>72</v>
      </c>
      <c r="P11" s="202">
        <v>100</v>
      </c>
      <c r="Q11" s="202">
        <f>$P11/$T11*100</f>
        <v>138.88888888888889</v>
      </c>
      <c r="R11" s="202">
        <v>100</v>
      </c>
      <c r="S11" s="202">
        <f t="shared" si="2"/>
        <v>138.88888888888889</v>
      </c>
      <c r="T11" s="26">
        <v>72</v>
      </c>
    </row>
    <row r="12" spans="3:20" x14ac:dyDescent="0.3">
      <c r="C12" s="110" t="s">
        <v>3</v>
      </c>
      <c r="D12" s="59">
        <v>11581</v>
      </c>
      <c r="E12" s="108">
        <f t="shared" si="3"/>
        <v>121.90526315789474</v>
      </c>
      <c r="F12" s="41">
        <v>9500</v>
      </c>
      <c r="G12" s="134">
        <v>6761</v>
      </c>
      <c r="H12" s="108">
        <f>SUM(G12/$O12)*100</f>
        <v>75.12222222222222</v>
      </c>
      <c r="I12" s="122">
        <v>6761</v>
      </c>
      <c r="J12" s="108">
        <f>SUM(I12/$O12)*100</f>
        <v>75.12222222222222</v>
      </c>
      <c r="K12" s="59">
        <f>'PY2022Q3 EX'!F10</f>
        <v>9287</v>
      </c>
      <c r="L12" s="108">
        <f>SUM(K12/$O12)*100</f>
        <v>103.18888888888888</v>
      </c>
      <c r="M12" s="59">
        <v>28865</v>
      </c>
      <c r="N12" s="114">
        <f>SUM(M12/$O12)*100</f>
        <v>320.72222222222223</v>
      </c>
      <c r="O12" s="60">
        <v>9000</v>
      </c>
      <c r="P12" s="59">
        <v>12656.5</v>
      </c>
      <c r="Q12" s="202">
        <f t="shared" ref="Q12:Q15" si="4">$P12/$T12*100</f>
        <v>133.22631578947369</v>
      </c>
      <c r="R12" s="59">
        <v>14297</v>
      </c>
      <c r="S12" s="202">
        <f t="shared" si="2"/>
        <v>150.49473684210525</v>
      </c>
      <c r="T12" s="60">
        <v>9500</v>
      </c>
    </row>
    <row r="13" spans="3:20" x14ac:dyDescent="0.3">
      <c r="C13" s="110" t="s">
        <v>10</v>
      </c>
      <c r="D13" s="58">
        <v>100</v>
      </c>
      <c r="E13" s="108">
        <f t="shared" si="3"/>
        <v>120.48192771084338</v>
      </c>
      <c r="F13" s="40">
        <v>83</v>
      </c>
      <c r="G13" s="130">
        <v>100</v>
      </c>
      <c r="H13" s="108">
        <f>SUM(G13/$O13)*100</f>
        <v>135.13513513513513</v>
      </c>
      <c r="I13" s="121">
        <v>100</v>
      </c>
      <c r="J13" s="58">
        <f>SUM(I13/$O13)*100</f>
        <v>135.13513513513513</v>
      </c>
      <c r="K13" s="58">
        <f>'PY2022Q3 EX'!F11*100</f>
        <v>100</v>
      </c>
      <c r="L13" s="108">
        <f>SUM(K13/$O13)*100</f>
        <v>135.13513513513513</v>
      </c>
      <c r="M13" s="58">
        <v>100</v>
      </c>
      <c r="N13" s="114">
        <f>SUM(M13/$O13)*100</f>
        <v>135.13513513513513</v>
      </c>
      <c r="O13" s="26">
        <v>74</v>
      </c>
      <c r="P13" s="202">
        <v>100</v>
      </c>
      <c r="Q13" s="202">
        <f t="shared" si="4"/>
        <v>135.13513513513513</v>
      </c>
      <c r="R13" s="202">
        <v>100</v>
      </c>
      <c r="S13" s="202">
        <f t="shared" si="2"/>
        <v>135.13513513513513</v>
      </c>
      <c r="T13" s="26">
        <v>74</v>
      </c>
    </row>
    <row r="14" spans="3:20" x14ac:dyDescent="0.3">
      <c r="C14" s="110" t="s">
        <v>13</v>
      </c>
      <c r="D14" s="58">
        <v>100</v>
      </c>
      <c r="E14" s="108">
        <f t="shared" si="3"/>
        <v>142.85714285714286</v>
      </c>
      <c r="F14" s="40">
        <v>70</v>
      </c>
      <c r="G14" s="130">
        <v>100</v>
      </c>
      <c r="H14" s="108">
        <f>SUM(G14/$O14)*100</f>
        <v>133.33333333333331</v>
      </c>
      <c r="I14" s="121">
        <v>50</v>
      </c>
      <c r="J14" s="108">
        <f>SUM(I14/$O14)*100</f>
        <v>66.666666666666657</v>
      </c>
      <c r="K14" s="58">
        <f>'PY2022Q3 EX'!F12*100</f>
        <v>0</v>
      </c>
      <c r="L14" s="108">
        <f>SUM(K14/$O14)*100</f>
        <v>0</v>
      </c>
      <c r="M14" s="58">
        <v>0</v>
      </c>
      <c r="N14" s="114">
        <f>SUM(M14/$O14)*100</f>
        <v>0</v>
      </c>
      <c r="O14" s="26">
        <v>75</v>
      </c>
      <c r="P14" s="202">
        <v>50</v>
      </c>
      <c r="Q14" s="202">
        <f t="shared" si="4"/>
        <v>66.666666666666657</v>
      </c>
      <c r="R14" s="202">
        <v>100</v>
      </c>
      <c r="S14" s="202">
        <f t="shared" si="2"/>
        <v>133.33333333333331</v>
      </c>
      <c r="T14" s="112">
        <v>75</v>
      </c>
    </row>
    <row r="15" spans="3:20" x14ac:dyDescent="0.3">
      <c r="C15" s="110" t="s">
        <v>16</v>
      </c>
      <c r="D15" s="58">
        <v>100</v>
      </c>
      <c r="E15" s="108">
        <f t="shared" si="3"/>
        <v>140.0560224089636</v>
      </c>
      <c r="F15" s="40">
        <v>71.399999999999991</v>
      </c>
      <c r="G15" s="130">
        <v>87.5</v>
      </c>
      <c r="H15" s="108">
        <f>SUM(G15/$O15)*100</f>
        <v>134.61538461538461</v>
      </c>
      <c r="I15" s="121">
        <v>81.8</v>
      </c>
      <c r="J15" s="108">
        <f>SUM(I15/$O15)*100</f>
        <v>125.84615384615385</v>
      </c>
      <c r="K15" s="58">
        <f>'PY2022Q3 EX'!F13*100</f>
        <v>90</v>
      </c>
      <c r="L15" s="108">
        <f>SUM(K15/$O15)*100</f>
        <v>138.46153846153845</v>
      </c>
      <c r="M15" s="58">
        <v>100</v>
      </c>
      <c r="N15" s="114">
        <f>SUM(M15/$O15)*100</f>
        <v>153.84615384615387</v>
      </c>
      <c r="O15" s="26">
        <v>65</v>
      </c>
      <c r="P15" s="202">
        <v>100</v>
      </c>
      <c r="Q15" s="202">
        <f t="shared" si="4"/>
        <v>153.84615384615387</v>
      </c>
      <c r="R15" s="202">
        <v>0</v>
      </c>
      <c r="S15" s="202">
        <f t="shared" si="2"/>
        <v>0</v>
      </c>
      <c r="T15" s="112">
        <v>65</v>
      </c>
    </row>
    <row r="16" spans="3:20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x14ac:dyDescent="0.3">
      <c r="C17" s="110" t="s">
        <v>2</v>
      </c>
      <c r="D17" s="58">
        <v>70.8</v>
      </c>
      <c r="E17" s="108">
        <f t="shared" ref="E17:E21" si="5">D17/F17*100</f>
        <v>74.526315789473685</v>
      </c>
      <c r="F17" s="40">
        <v>95</v>
      </c>
      <c r="G17" s="130">
        <v>70.8</v>
      </c>
      <c r="H17" s="108">
        <f>SUM(G17/$O17)*100</f>
        <v>83.294117647058812</v>
      </c>
      <c r="I17" s="108">
        <v>61.9</v>
      </c>
      <c r="J17" s="108">
        <f>SUM(I17/$O17)*100</f>
        <v>72.82352941176471</v>
      </c>
      <c r="K17" s="58">
        <f>'PY2022Q3 EX'!F15*100</f>
        <v>70</v>
      </c>
      <c r="L17" s="108">
        <f>SUM(K17/$O17)*100</f>
        <v>82.35294117647058</v>
      </c>
      <c r="M17" s="58">
        <v>80</v>
      </c>
      <c r="N17" s="114">
        <f>SUM(M17/$O17)*100</f>
        <v>94.117647058823522</v>
      </c>
      <c r="O17" s="26">
        <v>85</v>
      </c>
      <c r="P17" s="202">
        <v>95</v>
      </c>
      <c r="Q17" s="202">
        <f>$P17/$T17*100</f>
        <v>111.50234741784037</v>
      </c>
      <c r="R17" s="202">
        <v>95.2</v>
      </c>
      <c r="S17" s="202">
        <f t="shared" si="2"/>
        <v>111.73708920187792</v>
      </c>
      <c r="T17" s="26">
        <v>85.2</v>
      </c>
    </row>
    <row r="18" spans="3:20" x14ac:dyDescent="0.3">
      <c r="C18" s="110" t="s">
        <v>3</v>
      </c>
      <c r="D18" s="59">
        <v>3236</v>
      </c>
      <c r="E18" s="108">
        <f t="shared" si="5"/>
        <v>77.047619047619037</v>
      </c>
      <c r="F18" s="41">
        <v>4200</v>
      </c>
      <c r="G18" s="131">
        <v>3236</v>
      </c>
      <c r="H18" s="108">
        <f>SUM(G18/$O18)*100</f>
        <v>80.900000000000006</v>
      </c>
      <c r="I18" s="109">
        <v>3031</v>
      </c>
      <c r="J18" s="108">
        <f>SUM(I18/$O18)*100</f>
        <v>75.775000000000006</v>
      </c>
      <c r="K18" s="59">
        <f>'PY2022Q3 EX'!F16</f>
        <v>3275.5</v>
      </c>
      <c r="L18" s="108">
        <f>SUM(K18/$O18)*100</f>
        <v>81.887500000000003</v>
      </c>
      <c r="M18" s="59">
        <v>5563</v>
      </c>
      <c r="N18" s="114">
        <f>SUM(M18/$O18)*100</f>
        <v>139.07499999999999</v>
      </c>
      <c r="O18" s="60">
        <v>4000</v>
      </c>
      <c r="P18" s="59">
        <v>4696.5</v>
      </c>
      <c r="Q18" s="202">
        <f t="shared" ref="Q18:Q21" si="6">$P18/$T18*100</f>
        <v>111.82142857142856</v>
      </c>
      <c r="R18" s="59">
        <v>5563</v>
      </c>
      <c r="S18" s="202">
        <f t="shared" si="2"/>
        <v>132.45238095238093</v>
      </c>
      <c r="T18" s="60">
        <v>4200</v>
      </c>
    </row>
    <row r="19" spans="3:20" x14ac:dyDescent="0.3">
      <c r="C19" s="110" t="s">
        <v>10</v>
      </c>
      <c r="D19" s="58">
        <v>100</v>
      </c>
      <c r="E19" s="108">
        <f t="shared" si="5"/>
        <v>125</v>
      </c>
      <c r="F19" s="40">
        <v>80</v>
      </c>
      <c r="G19" s="130">
        <v>100</v>
      </c>
      <c r="H19" s="108">
        <f t="shared" ref="H19:H20" si="7">SUM(G19/$O19)*100</f>
        <v>133.33333333333331</v>
      </c>
      <c r="I19" s="108">
        <v>58.3</v>
      </c>
      <c r="J19" s="108">
        <f t="shared" ref="J19:J20" si="8">SUM(I19/$O19)*100</f>
        <v>77.733333333333334</v>
      </c>
      <c r="K19" s="58">
        <f>'PY2022Q3 EX'!F17*100</f>
        <v>66.7</v>
      </c>
      <c r="L19" s="108">
        <f t="shared" ref="L19:L20" si="9">SUM(K19/$O19)*100</f>
        <v>88.933333333333337</v>
      </c>
      <c r="M19" s="58">
        <v>61.9</v>
      </c>
      <c r="N19" s="114">
        <f>SUM(M19/$O19)*100</f>
        <v>82.533333333333331</v>
      </c>
      <c r="O19" s="26">
        <v>75</v>
      </c>
      <c r="P19" s="202">
        <v>60</v>
      </c>
      <c r="Q19" s="202">
        <f t="shared" si="6"/>
        <v>77.922077922077932</v>
      </c>
      <c r="R19" s="202">
        <v>80</v>
      </c>
      <c r="S19" s="202">
        <f t="shared" si="2"/>
        <v>103.89610389610388</v>
      </c>
      <c r="T19" s="26">
        <v>77</v>
      </c>
    </row>
    <row r="20" spans="3:20" x14ac:dyDescent="0.3">
      <c r="C20" s="110" t="s">
        <v>13</v>
      </c>
      <c r="D20" s="58">
        <v>75</v>
      </c>
      <c r="E20" s="108">
        <f t="shared" si="5"/>
        <v>81.521739130434781</v>
      </c>
      <c r="F20" s="40">
        <v>92</v>
      </c>
      <c r="G20" s="130">
        <v>66.7</v>
      </c>
      <c r="H20" s="108">
        <f t="shared" si="7"/>
        <v>87.76315789473685</v>
      </c>
      <c r="I20" s="108">
        <v>33.299999999999997</v>
      </c>
      <c r="J20" s="108">
        <f t="shared" si="8"/>
        <v>43.815789473684205</v>
      </c>
      <c r="K20" s="58">
        <f>'PY2022Q3 EX'!F18*100</f>
        <v>37.5</v>
      </c>
      <c r="L20" s="108">
        <f t="shared" si="9"/>
        <v>49.34210526315789</v>
      </c>
      <c r="M20" s="58">
        <v>28.6</v>
      </c>
      <c r="N20" s="114">
        <f>SUM(M20/$O20)*100</f>
        <v>37.631578947368425</v>
      </c>
      <c r="O20" s="26">
        <v>76</v>
      </c>
      <c r="P20" s="202">
        <v>0</v>
      </c>
      <c r="Q20" s="202">
        <f t="shared" si="6"/>
        <v>0</v>
      </c>
      <c r="R20" s="202">
        <v>40</v>
      </c>
      <c r="S20" s="202">
        <f t="shared" si="2"/>
        <v>52.631578947368418</v>
      </c>
      <c r="T20" s="26">
        <v>76</v>
      </c>
    </row>
    <row r="21" spans="3:20" x14ac:dyDescent="0.3">
      <c r="C21" s="110" t="s">
        <v>16</v>
      </c>
      <c r="D21" s="58">
        <v>75</v>
      </c>
      <c r="E21" s="108">
        <f t="shared" si="5"/>
        <v>102.73972602739727</v>
      </c>
      <c r="F21" s="40">
        <v>73</v>
      </c>
      <c r="G21" s="130">
        <v>28.599999999999998</v>
      </c>
      <c r="H21" s="108">
        <f>SUM(G21/$O21)*100</f>
        <v>53.962264150943398</v>
      </c>
      <c r="I21" s="108">
        <v>55.6</v>
      </c>
      <c r="J21" s="108">
        <f>SUM(I21/$O21)*100</f>
        <v>104.90566037735849</v>
      </c>
      <c r="K21" s="58">
        <f>'PY2022Q3 EX'!F19*100</f>
        <v>66.7</v>
      </c>
      <c r="L21" s="108">
        <f>SUM(K21/$O21)*100</f>
        <v>125.84905660377359</v>
      </c>
      <c r="M21" s="58">
        <v>62.5</v>
      </c>
      <c r="N21" s="114">
        <f>SUM(M21/$O21)*100</f>
        <v>117.9245283018868</v>
      </c>
      <c r="O21" s="26">
        <v>53</v>
      </c>
      <c r="P21" s="202">
        <v>33.299999999999997</v>
      </c>
      <c r="Q21" s="202">
        <f t="shared" si="6"/>
        <v>55.499999999999993</v>
      </c>
      <c r="R21" s="202">
        <v>44.4</v>
      </c>
      <c r="S21" s="202">
        <f t="shared" si="2"/>
        <v>74</v>
      </c>
      <c r="T21" s="112">
        <v>60</v>
      </c>
    </row>
    <row r="22" spans="3:20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x14ac:dyDescent="0.3">
      <c r="C23" s="110" t="s">
        <v>2</v>
      </c>
      <c r="D23" s="58">
        <v>59.5</v>
      </c>
      <c r="E23" s="108">
        <f t="shared" ref="E23:E25" si="10">D23/F23*100</f>
        <v>81.506849315068493</v>
      </c>
      <c r="F23" s="40">
        <v>73</v>
      </c>
      <c r="G23" s="132">
        <v>60.5</v>
      </c>
      <c r="H23" s="108">
        <f>SUM(G23/$O23)*100</f>
        <v>90.298507462686572</v>
      </c>
      <c r="I23" s="108">
        <v>58.9</v>
      </c>
      <c r="J23" s="108">
        <f>SUM(I23/$O23)*100</f>
        <v>87.910447761194035</v>
      </c>
      <c r="K23" s="58">
        <f>'PY2022Q3 EX'!F21*100</f>
        <v>64</v>
      </c>
      <c r="L23" s="108">
        <f>SUM(K23/$O23)*100</f>
        <v>95.522388059701484</v>
      </c>
      <c r="M23" s="58">
        <v>66.2</v>
      </c>
      <c r="N23" s="114">
        <f>SUM(M23/$O23)*100</f>
        <v>98.805970149253724</v>
      </c>
      <c r="O23" s="26">
        <v>67</v>
      </c>
      <c r="P23" s="202">
        <v>70</v>
      </c>
      <c r="Q23" s="202">
        <f>P23/$T23*100</f>
        <v>104.32190760059615</v>
      </c>
      <c r="R23" s="202">
        <v>72.400000000000006</v>
      </c>
      <c r="S23" s="202">
        <f t="shared" si="2"/>
        <v>107.89865871833086</v>
      </c>
      <c r="T23" s="26">
        <v>67.099999999999994</v>
      </c>
    </row>
    <row r="24" spans="3:20" x14ac:dyDescent="0.3">
      <c r="C24" s="110" t="s">
        <v>3</v>
      </c>
      <c r="D24" s="59">
        <v>6494</v>
      </c>
      <c r="E24" s="108">
        <f t="shared" si="10"/>
        <v>127.33333333333334</v>
      </c>
      <c r="F24" s="41">
        <v>5100</v>
      </c>
      <c r="G24" s="133">
        <v>6497</v>
      </c>
      <c r="H24" s="108">
        <f>SUM(G24/$O24)*100</f>
        <v>138.2340425531915</v>
      </c>
      <c r="I24" s="117">
        <v>6541</v>
      </c>
      <c r="J24" s="108">
        <f>SUM(I24/$O24)*100</f>
        <v>139.17021276595744</v>
      </c>
      <c r="K24" s="59">
        <f>'PY2022Q3 EX'!F22</f>
        <v>6617.5</v>
      </c>
      <c r="L24" s="108">
        <f>SUM(K24/$O24)*100</f>
        <v>140.79787234042553</v>
      </c>
      <c r="M24" s="59">
        <v>6744</v>
      </c>
      <c r="N24" s="114">
        <f>SUM(M24/$O24)*100</f>
        <v>143.48936170212764</v>
      </c>
      <c r="O24" s="60">
        <v>4700</v>
      </c>
      <c r="P24" s="59">
        <v>7003</v>
      </c>
      <c r="Q24" s="202">
        <f t="shared" ref="Q24:Q25" si="11">P24/$T24*100</f>
        <v>149</v>
      </c>
      <c r="R24" s="59">
        <v>7017.5</v>
      </c>
      <c r="S24" s="202">
        <f t="shared" si="2"/>
        <v>149.30851063829786</v>
      </c>
      <c r="T24" s="60">
        <v>4700</v>
      </c>
    </row>
    <row r="25" spans="3:20" x14ac:dyDescent="0.3">
      <c r="C25" s="115" t="s">
        <v>10</v>
      </c>
      <c r="D25" s="58">
        <v>63.1</v>
      </c>
      <c r="E25" s="108">
        <f t="shared" si="10"/>
        <v>90.142857142857153</v>
      </c>
      <c r="F25" s="40">
        <v>70</v>
      </c>
      <c r="G25" s="132">
        <v>61.3</v>
      </c>
      <c r="H25" s="108">
        <f>SUM(G25/$O25)*100</f>
        <v>92.878787878787875</v>
      </c>
      <c r="I25" s="108">
        <v>58.1</v>
      </c>
      <c r="J25" s="108">
        <f>SUM(I25/$O25)*100</f>
        <v>88.030303030303031</v>
      </c>
      <c r="K25" s="58">
        <f>'PY2022Q3 EX'!F23*100</f>
        <v>63</v>
      </c>
      <c r="L25" s="108">
        <f>SUM(K25/$O25)*100</f>
        <v>95.454545454545453</v>
      </c>
      <c r="M25" s="58">
        <v>63.1</v>
      </c>
      <c r="N25" s="114">
        <f>SUM(M25/$O25)*100</f>
        <v>95.606060606060609</v>
      </c>
      <c r="O25" s="26">
        <v>66</v>
      </c>
      <c r="P25" s="202">
        <v>64.3</v>
      </c>
      <c r="Q25" s="202">
        <f t="shared" si="11"/>
        <v>96.691729323308266</v>
      </c>
      <c r="R25" s="202">
        <v>64.400000000000006</v>
      </c>
      <c r="S25" s="202">
        <f t="shared" si="2"/>
        <v>96.842105263157904</v>
      </c>
      <c r="T25" s="26">
        <v>66.5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09" t="s">
        <v>7</v>
      </c>
      <c r="D27" s="209"/>
      <c r="E27" s="16"/>
      <c r="F27" s="24"/>
      <c r="L27" s="16"/>
    </row>
    <row r="28" spans="3:20" ht="20.100000000000001" customHeight="1" x14ac:dyDescent="0.3">
      <c r="C28" s="210" t="s">
        <v>8</v>
      </c>
      <c r="D28" s="210"/>
      <c r="E28" s="16"/>
      <c r="F28" s="24"/>
      <c r="L28" s="16"/>
    </row>
    <row r="29" spans="3:20" ht="20.100000000000001" customHeight="1" x14ac:dyDescent="0.3">
      <c r="C29" s="211" t="s">
        <v>9</v>
      </c>
      <c r="D29" s="211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3954" priority="199" operator="between">
      <formula>$F5*0.9</formula>
      <formula>$F5</formula>
    </cfRule>
    <cfRule type="cellIs" dxfId="3953" priority="200" operator="lessThan">
      <formula>$F5*0.9</formula>
    </cfRule>
    <cfRule type="cellIs" dxfId="3952" priority="201" operator="greaterThan">
      <formula>$F5</formula>
    </cfRule>
  </conditionalFormatting>
  <conditionalFormatting sqref="D7">
    <cfRule type="cellIs" dxfId="3951" priority="193" operator="between">
      <formula>$F7*0.9</formula>
      <formula>$F7</formula>
    </cfRule>
    <cfRule type="cellIs" dxfId="3950" priority="194" operator="lessThan">
      <formula>$F7*0.9</formula>
    </cfRule>
    <cfRule type="cellIs" dxfId="3949" priority="195" operator="greaterThan">
      <formula>$F7</formula>
    </cfRule>
  </conditionalFormatting>
  <conditionalFormatting sqref="D6">
    <cfRule type="cellIs" dxfId="3948" priority="190" operator="between">
      <formula>$F6*0.9</formula>
      <formula>$F6</formula>
    </cfRule>
    <cfRule type="cellIs" dxfId="3947" priority="191" operator="lessThan">
      <formula>$F6*0.9</formula>
    </cfRule>
    <cfRule type="cellIs" dxfId="3946" priority="192" operator="greaterThan">
      <formula>$F6</formula>
    </cfRule>
  </conditionalFormatting>
  <conditionalFormatting sqref="D11">
    <cfRule type="cellIs" dxfId="3945" priority="187" operator="between">
      <formula>$F11*0.9</formula>
      <formula>$F11</formula>
    </cfRule>
    <cfRule type="cellIs" dxfId="3944" priority="188" operator="lessThan">
      <formula>$F11*0.9</formula>
    </cfRule>
    <cfRule type="cellIs" dxfId="3943" priority="189" operator="greaterThan">
      <formula>$F11</formula>
    </cfRule>
  </conditionalFormatting>
  <conditionalFormatting sqref="D17">
    <cfRule type="cellIs" dxfId="3942" priority="184" operator="between">
      <formula>$F17*0.9</formula>
      <formula>$F17</formula>
    </cfRule>
    <cfRule type="cellIs" dxfId="3941" priority="185" operator="lessThan">
      <formula>$F17*0.9</formula>
    </cfRule>
    <cfRule type="cellIs" dxfId="3940" priority="186" operator="greaterThan">
      <formula>$F17</formula>
    </cfRule>
  </conditionalFormatting>
  <conditionalFormatting sqref="D23">
    <cfRule type="cellIs" dxfId="3939" priority="181" operator="between">
      <formula>$F23*0.9</formula>
      <formula>$F23</formula>
    </cfRule>
    <cfRule type="cellIs" dxfId="3938" priority="182" operator="lessThan">
      <formula>$F23*0.9</formula>
    </cfRule>
    <cfRule type="cellIs" dxfId="3937" priority="183" operator="greaterThan">
      <formula>$F23</formula>
    </cfRule>
  </conditionalFormatting>
  <conditionalFormatting sqref="D12">
    <cfRule type="cellIs" dxfId="3936" priority="178" operator="between">
      <formula>$F12*0.9</formula>
      <formula>$F12</formula>
    </cfRule>
    <cfRule type="cellIs" dxfId="3935" priority="179" operator="lessThan">
      <formula>$F12*0.9</formula>
    </cfRule>
    <cfRule type="cellIs" dxfId="3934" priority="180" operator="greaterThan">
      <formula>$F12</formula>
    </cfRule>
  </conditionalFormatting>
  <conditionalFormatting sqref="D24">
    <cfRule type="cellIs" dxfId="3933" priority="175" operator="between">
      <formula>$F24*0.9</formula>
      <formula>$F24</formula>
    </cfRule>
    <cfRule type="cellIs" dxfId="3932" priority="176" operator="lessThan">
      <formula>$F24*0.9</formula>
    </cfRule>
    <cfRule type="cellIs" dxfId="3931" priority="177" operator="greaterThan">
      <formula>$F24</formula>
    </cfRule>
  </conditionalFormatting>
  <conditionalFormatting sqref="D13">
    <cfRule type="cellIs" dxfId="3930" priority="172" operator="between">
      <formula>$F13*0.9</formula>
      <formula>$F13</formula>
    </cfRule>
    <cfRule type="cellIs" dxfId="3929" priority="173" operator="lessThan">
      <formula>$F13*0.9</formula>
    </cfRule>
    <cfRule type="cellIs" dxfId="3928" priority="174" operator="greaterThan">
      <formula>$F13</formula>
    </cfRule>
  </conditionalFormatting>
  <conditionalFormatting sqref="D19">
    <cfRule type="cellIs" dxfId="3927" priority="169" operator="between">
      <formula>$F19*0.9</formula>
      <formula>$F19</formula>
    </cfRule>
    <cfRule type="cellIs" dxfId="3926" priority="170" operator="lessThan">
      <formula>$F19*0.9</formula>
    </cfRule>
    <cfRule type="cellIs" dxfId="3925" priority="171" operator="greaterThan">
      <formula>$F19</formula>
    </cfRule>
  </conditionalFormatting>
  <conditionalFormatting sqref="D25">
    <cfRule type="cellIs" dxfId="3924" priority="166" operator="between">
      <formula>$F25*0.9</formula>
      <formula>$F25</formula>
    </cfRule>
    <cfRule type="cellIs" dxfId="3923" priority="167" operator="lessThan">
      <formula>$F25*0.9</formula>
    </cfRule>
    <cfRule type="cellIs" dxfId="3922" priority="168" operator="greaterThan">
      <formula>$F25</formula>
    </cfRule>
  </conditionalFormatting>
  <conditionalFormatting sqref="G5 I5 K5 M5">
    <cfRule type="cellIs" dxfId="3921" priority="220" operator="between">
      <formula>$O5*0.9</formula>
      <formula>$O5</formula>
    </cfRule>
    <cfRule type="cellIs" dxfId="3920" priority="221" operator="lessThan">
      <formula>$O5*0.9</formula>
    </cfRule>
    <cfRule type="cellIs" dxfId="3919" priority="222" operator="greaterThan">
      <formula>$O5</formula>
    </cfRule>
  </conditionalFormatting>
  <conditionalFormatting sqref="G6 I6 K6 M6">
    <cfRule type="cellIs" dxfId="3918" priority="202" operator="between">
      <formula>$O6*0.9</formula>
      <formula>$O6</formula>
    </cfRule>
    <cfRule type="cellIs" dxfId="3917" priority="203" operator="lessThan">
      <formula>$O6*0.9</formula>
    </cfRule>
    <cfRule type="cellIs" dxfId="3916" priority="204" operator="greaterThan">
      <formula>$O6</formula>
    </cfRule>
  </conditionalFormatting>
  <conditionalFormatting sqref="G7 I7 M7">
    <cfRule type="cellIs" dxfId="3915" priority="163" operator="between">
      <formula>$O7*0.9</formula>
      <formula>$O7</formula>
    </cfRule>
    <cfRule type="cellIs" dxfId="3914" priority="164" operator="lessThan">
      <formula>$O7*0.9</formula>
    </cfRule>
    <cfRule type="cellIs" dxfId="3913" priority="165" operator="greaterThan">
      <formula>$O7</formula>
    </cfRule>
  </conditionalFormatting>
  <conditionalFormatting sqref="G11 I11 M11">
    <cfRule type="cellIs" dxfId="3912" priority="217" operator="between">
      <formula>$O11*0.9</formula>
      <formula>$O11</formula>
    </cfRule>
    <cfRule type="cellIs" dxfId="3911" priority="218" operator="lessThan">
      <formula>$O11*0.9</formula>
    </cfRule>
    <cfRule type="cellIs" dxfId="3910" priority="219" operator="greaterThan">
      <formula>$O11</formula>
    </cfRule>
  </conditionalFormatting>
  <conditionalFormatting sqref="G12 I12 M12">
    <cfRule type="cellIs" dxfId="3909" priority="214" operator="between">
      <formula>$O12*0.9</formula>
      <formula>$O12</formula>
    </cfRule>
    <cfRule type="cellIs" dxfId="3908" priority="215" operator="lessThan">
      <formula>$O12*0.9</formula>
    </cfRule>
    <cfRule type="cellIs" dxfId="3907" priority="216" operator="greaterThan">
      <formula>$O12</formula>
    </cfRule>
  </conditionalFormatting>
  <conditionalFormatting sqref="G13 I13 M13">
    <cfRule type="cellIs" dxfId="3906" priority="196" operator="between">
      <formula>$O13*0.9</formula>
      <formula>$O13</formula>
    </cfRule>
    <cfRule type="cellIs" dxfId="3905" priority="197" operator="lessThan">
      <formula>$O13*0.9</formula>
    </cfRule>
    <cfRule type="cellIs" dxfId="3904" priority="198" operator="greaterThan">
      <formula>$O13</formula>
    </cfRule>
  </conditionalFormatting>
  <conditionalFormatting sqref="G14 I14 M14">
    <cfRule type="cellIs" dxfId="3903" priority="160" operator="between">
      <formula>$O14*0.9</formula>
      <formula>$O14</formula>
    </cfRule>
    <cfRule type="cellIs" dxfId="3902" priority="161" operator="lessThan">
      <formula>$O14*0.9</formula>
    </cfRule>
    <cfRule type="cellIs" dxfId="3901" priority="162" operator="greaterThan">
      <formula>$O14</formula>
    </cfRule>
  </conditionalFormatting>
  <conditionalFormatting sqref="G17:G18 I17:I18 M17:M18">
    <cfRule type="cellIs" dxfId="3900" priority="211" operator="between">
      <formula>$O17*0.9</formula>
      <formula>$O17</formula>
    </cfRule>
    <cfRule type="cellIs" dxfId="3899" priority="212" operator="lessThan">
      <formula>$O17*0.9</formula>
    </cfRule>
    <cfRule type="cellIs" dxfId="3898" priority="213" operator="greaterThan">
      <formula>$O17</formula>
    </cfRule>
  </conditionalFormatting>
  <conditionalFormatting sqref="G19 I19 M19">
    <cfRule type="cellIs" dxfId="3897" priority="157" operator="between">
      <formula>$O19*0.9</formula>
      <formula>$O19</formula>
    </cfRule>
    <cfRule type="cellIs" dxfId="3896" priority="158" operator="lessThan">
      <formula>$O19*0.9</formula>
    </cfRule>
    <cfRule type="cellIs" dxfId="3895" priority="159" operator="greaterThan">
      <formula>$O19</formula>
    </cfRule>
  </conditionalFormatting>
  <conditionalFormatting sqref="G20 I20 M20">
    <cfRule type="cellIs" dxfId="3894" priority="154" operator="between">
      <formula>$O20*0.9</formula>
      <formula>$O20</formula>
    </cfRule>
    <cfRule type="cellIs" dxfId="3893" priority="155" operator="lessThan">
      <formula>$O20*0.9</formula>
    </cfRule>
    <cfRule type="cellIs" dxfId="3892" priority="156" operator="greaterThan">
      <formula>$O20</formula>
    </cfRule>
  </conditionalFormatting>
  <conditionalFormatting sqref="G23 I23 M23">
    <cfRule type="cellIs" dxfId="3891" priority="208" operator="between">
      <formula>$O23*0.9</formula>
      <formula>$O23</formula>
    </cfRule>
    <cfRule type="cellIs" dxfId="3890" priority="209" operator="lessThan">
      <formula>$O23*0.9</formula>
    </cfRule>
    <cfRule type="cellIs" dxfId="3889" priority="210" operator="greaterThan">
      <formula>$O23</formula>
    </cfRule>
  </conditionalFormatting>
  <conditionalFormatting sqref="G24 I24 M24">
    <cfRule type="cellIs" dxfId="3888" priority="205" operator="between">
      <formula>$O24*0.9</formula>
      <formula>$O24</formula>
    </cfRule>
    <cfRule type="cellIs" dxfId="3887" priority="206" operator="lessThan">
      <formula>$O24*0.9</formula>
    </cfRule>
    <cfRule type="cellIs" dxfId="3886" priority="207" operator="greaterThan">
      <formula>$O24</formula>
    </cfRule>
  </conditionalFormatting>
  <conditionalFormatting sqref="G25 I25 M25">
    <cfRule type="cellIs" dxfId="3885" priority="151" operator="between">
      <formula>$O25*0.9</formula>
      <formula>$O25</formula>
    </cfRule>
    <cfRule type="cellIs" dxfId="3884" priority="152" operator="lessThan">
      <formula>$O25*0.9</formula>
    </cfRule>
    <cfRule type="cellIs" dxfId="3883" priority="153" operator="greaterThan">
      <formula>$O25</formula>
    </cfRule>
  </conditionalFormatting>
  <conditionalFormatting sqref="D8">
    <cfRule type="cellIs" dxfId="3882" priority="148" operator="between">
      <formula>$F8*0.9</formula>
      <formula>$F8</formula>
    </cfRule>
    <cfRule type="cellIs" dxfId="3881" priority="149" operator="lessThan">
      <formula>$F8*0.9</formula>
    </cfRule>
    <cfRule type="cellIs" dxfId="3880" priority="150" operator="greaterThan">
      <formula>$F8</formula>
    </cfRule>
  </conditionalFormatting>
  <conditionalFormatting sqref="D14">
    <cfRule type="cellIs" dxfId="3879" priority="145" operator="between">
      <formula>$F14*0.9</formula>
      <formula>$F14</formula>
    </cfRule>
    <cfRule type="cellIs" dxfId="3878" priority="146" operator="lessThan">
      <formula>$F14*0.9</formula>
    </cfRule>
    <cfRule type="cellIs" dxfId="3877" priority="147" operator="greaterThan">
      <formula>$F14</formula>
    </cfRule>
  </conditionalFormatting>
  <conditionalFormatting sqref="D20">
    <cfRule type="cellIs" dxfId="3876" priority="142" operator="between">
      <formula>$F20*0.9</formula>
      <formula>$F20</formula>
    </cfRule>
    <cfRule type="cellIs" dxfId="3875" priority="143" operator="lessThan">
      <formula>$F20*0.9</formula>
    </cfRule>
    <cfRule type="cellIs" dxfId="3874" priority="144" operator="greaterThan">
      <formula>$F20</formula>
    </cfRule>
  </conditionalFormatting>
  <conditionalFormatting sqref="G15 I15 M15">
    <cfRule type="cellIs" dxfId="3873" priority="139" operator="between">
      <formula>$O15*0.9</formula>
      <formula>$O15</formula>
    </cfRule>
    <cfRule type="cellIs" dxfId="3872" priority="140" operator="lessThan">
      <formula>$O15*0.9</formula>
    </cfRule>
    <cfRule type="cellIs" dxfId="3871" priority="141" operator="greaterThan">
      <formula>$O15</formula>
    </cfRule>
  </conditionalFormatting>
  <conditionalFormatting sqref="G21 I21 M21">
    <cfRule type="cellIs" dxfId="3870" priority="136" operator="between">
      <formula>$O21*0.9</formula>
      <formula>$O21</formula>
    </cfRule>
    <cfRule type="cellIs" dxfId="3869" priority="137" operator="lessThan">
      <formula>$O21*0.9</formula>
    </cfRule>
    <cfRule type="cellIs" dxfId="3868" priority="138" operator="greaterThan">
      <formula>$O21</formula>
    </cfRule>
  </conditionalFormatting>
  <conditionalFormatting sqref="G8 I8 M8">
    <cfRule type="cellIs" dxfId="3867" priority="133" operator="between">
      <formula>$O8*0.9</formula>
      <formula>$O8</formula>
    </cfRule>
    <cfRule type="cellIs" dxfId="3866" priority="134" operator="lessThan">
      <formula>$O8*0.9</formula>
    </cfRule>
    <cfRule type="cellIs" dxfId="3865" priority="135" operator="greaterThan">
      <formula>$O8</formula>
    </cfRule>
  </conditionalFormatting>
  <conditionalFormatting sqref="G9 I9 M9">
    <cfRule type="cellIs" dxfId="3864" priority="130" operator="between">
      <formula>$O9*0.9</formula>
      <formula>$O9</formula>
    </cfRule>
    <cfRule type="cellIs" dxfId="3863" priority="131" operator="lessThan">
      <formula>$O9*0.9</formula>
    </cfRule>
    <cfRule type="cellIs" dxfId="3862" priority="132" operator="greaterThan">
      <formula>$O9</formula>
    </cfRule>
  </conditionalFormatting>
  <conditionalFormatting sqref="D21 D15 D9">
    <cfRule type="cellIs" dxfId="3861" priority="127" operator="between">
      <formula>$F9*0.9</formula>
      <formula>$F9</formula>
    </cfRule>
    <cfRule type="cellIs" dxfId="3860" priority="128" operator="lessThan">
      <formula>$F9*0.9</formula>
    </cfRule>
    <cfRule type="cellIs" dxfId="3859" priority="129" operator="greaterThan">
      <formula>$F9</formula>
    </cfRule>
  </conditionalFormatting>
  <conditionalFormatting sqref="D18">
    <cfRule type="cellIs" dxfId="3858" priority="124" operator="between">
      <formula>$F18*0.9</formula>
      <formula>$F18</formula>
    </cfRule>
    <cfRule type="cellIs" dxfId="3857" priority="125" operator="lessThan">
      <formula>$F18*0.9</formula>
    </cfRule>
    <cfRule type="cellIs" dxfId="3856" priority="126" operator="greaterThan">
      <formula>$F18</formula>
    </cfRule>
  </conditionalFormatting>
  <conditionalFormatting sqref="K7:K9">
    <cfRule type="cellIs" dxfId="3855" priority="121" operator="between">
      <formula>$O7*0.9</formula>
      <formula>$O7</formula>
    </cfRule>
    <cfRule type="cellIs" dxfId="3854" priority="122" operator="lessThan">
      <formula>$O7*0.9</formula>
    </cfRule>
    <cfRule type="cellIs" dxfId="3853" priority="123" operator="greaterThan">
      <formula>$O7</formula>
    </cfRule>
  </conditionalFormatting>
  <conditionalFormatting sqref="K11">
    <cfRule type="cellIs" dxfId="3852" priority="118" operator="between">
      <formula>$O11*0.9</formula>
      <formula>$O11</formula>
    </cfRule>
    <cfRule type="cellIs" dxfId="3851" priority="119" operator="lessThan">
      <formula>$O11*0.9</formula>
    </cfRule>
    <cfRule type="cellIs" dxfId="3850" priority="120" operator="greaterThan">
      <formula>$O11</formula>
    </cfRule>
  </conditionalFormatting>
  <conditionalFormatting sqref="K13:K15">
    <cfRule type="cellIs" dxfId="3849" priority="115" operator="between">
      <formula>$O13*0.9</formula>
      <formula>$O13</formula>
    </cfRule>
    <cfRule type="cellIs" dxfId="3848" priority="116" operator="lessThan">
      <formula>$O13*0.9</formula>
    </cfRule>
    <cfRule type="cellIs" dxfId="3847" priority="117" operator="greaterThan">
      <formula>$O13</formula>
    </cfRule>
  </conditionalFormatting>
  <conditionalFormatting sqref="K17">
    <cfRule type="cellIs" dxfId="3846" priority="112" operator="between">
      <formula>$O17*0.9</formula>
      <formula>$O17</formula>
    </cfRule>
    <cfRule type="cellIs" dxfId="3845" priority="113" operator="lessThan">
      <formula>$O17*0.9</formula>
    </cfRule>
    <cfRule type="cellIs" dxfId="3844" priority="114" operator="greaterThan">
      <formula>$O17</formula>
    </cfRule>
  </conditionalFormatting>
  <conditionalFormatting sqref="K19:K21">
    <cfRule type="cellIs" dxfId="3843" priority="109" operator="between">
      <formula>$O19*0.9</formula>
      <formula>$O19</formula>
    </cfRule>
    <cfRule type="cellIs" dxfId="3842" priority="110" operator="lessThan">
      <formula>$O19*0.9</formula>
    </cfRule>
    <cfRule type="cellIs" dxfId="3841" priority="111" operator="greaterThan">
      <formula>$O19</formula>
    </cfRule>
  </conditionalFormatting>
  <conditionalFormatting sqref="K23">
    <cfRule type="cellIs" dxfId="3840" priority="106" operator="between">
      <formula>$O23*0.9</formula>
      <formula>$O23</formula>
    </cfRule>
    <cfRule type="cellIs" dxfId="3839" priority="107" operator="lessThan">
      <formula>$O23*0.9</formula>
    </cfRule>
    <cfRule type="cellIs" dxfId="3838" priority="108" operator="greaterThan">
      <formula>$O23</formula>
    </cfRule>
  </conditionalFormatting>
  <conditionalFormatting sqref="K25">
    <cfRule type="cellIs" dxfId="3837" priority="103" operator="between">
      <formula>$O25*0.9</formula>
      <formula>$O25</formula>
    </cfRule>
    <cfRule type="cellIs" dxfId="3836" priority="104" operator="lessThan">
      <formula>$O25*0.9</formula>
    </cfRule>
    <cfRule type="cellIs" dxfId="3835" priority="105" operator="greaterThan">
      <formula>$O25</formula>
    </cfRule>
  </conditionalFormatting>
  <conditionalFormatting sqref="K12">
    <cfRule type="cellIs" dxfId="3834" priority="100" operator="between">
      <formula>$O12*0.9</formula>
      <formula>$O12</formula>
    </cfRule>
    <cfRule type="cellIs" dxfId="3833" priority="101" operator="lessThan">
      <formula>$O12*0.9</formula>
    </cfRule>
    <cfRule type="cellIs" dxfId="3832" priority="102" operator="greaterThan">
      <formula>$O12</formula>
    </cfRule>
  </conditionalFormatting>
  <conditionalFormatting sqref="K18">
    <cfRule type="cellIs" dxfId="3831" priority="97" operator="between">
      <formula>$O18*0.9</formula>
      <formula>$O18</formula>
    </cfRule>
    <cfRule type="cellIs" dxfId="3830" priority="98" operator="lessThan">
      <formula>$O18*0.9</formula>
    </cfRule>
    <cfRule type="cellIs" dxfId="3829" priority="99" operator="greaterThan">
      <formula>$O18</formula>
    </cfRule>
  </conditionalFormatting>
  <conditionalFormatting sqref="K24">
    <cfRule type="cellIs" dxfId="3828" priority="94" operator="between">
      <formula>$O24*0.9</formula>
      <formula>$O24</formula>
    </cfRule>
    <cfRule type="cellIs" dxfId="3827" priority="95" operator="lessThan">
      <formula>$O24*0.9</formula>
    </cfRule>
    <cfRule type="cellIs" dxfId="3826" priority="96" operator="greaterThan">
      <formula>$O24</formula>
    </cfRule>
  </conditionalFormatting>
  <conditionalFormatting sqref="P23:P25">
    <cfRule type="cellIs" dxfId="3825" priority="40" operator="between">
      <formula>$T23*0.9</formula>
      <formula>$T23</formula>
    </cfRule>
    <cfRule type="cellIs" dxfId="3824" priority="41" operator="lessThan">
      <formula>$T23*0.9</formula>
    </cfRule>
    <cfRule type="cellIs" dxfId="3823" priority="42" operator="greaterThan">
      <formula>$T23</formula>
    </cfRule>
  </conditionalFormatting>
  <conditionalFormatting sqref="P5:P9">
    <cfRule type="cellIs" dxfId="3822" priority="31" operator="between">
      <formula>$T5*0.9</formula>
      <formula>$T5</formula>
    </cfRule>
    <cfRule type="cellIs" dxfId="3821" priority="32" operator="lessThan">
      <formula>$T5*0.9</formula>
    </cfRule>
    <cfRule type="cellIs" dxfId="3820" priority="33" operator="greaterThan">
      <formula>$T5</formula>
    </cfRule>
  </conditionalFormatting>
  <conditionalFormatting sqref="P17:P21">
    <cfRule type="cellIs" dxfId="3819" priority="16" operator="between">
      <formula>$T17*0.9</formula>
      <formula>$T17</formula>
    </cfRule>
    <cfRule type="cellIs" dxfId="3818" priority="17" operator="lessThan">
      <formula>$T17*0.9</formula>
    </cfRule>
    <cfRule type="cellIs" dxfId="3817" priority="18" operator="greaterThan">
      <formula>$T17</formula>
    </cfRule>
  </conditionalFormatting>
  <conditionalFormatting sqref="P11:P15">
    <cfRule type="cellIs" dxfId="3816" priority="13" operator="between">
      <formula>$T11*0.9</formula>
      <formula>$T11</formula>
    </cfRule>
    <cfRule type="cellIs" dxfId="3815" priority="14" operator="lessThan">
      <formula>$T11*0.9</formula>
    </cfRule>
    <cfRule type="cellIs" dxfId="3814" priority="15" operator="greaterThan">
      <formula>$T11</formula>
    </cfRule>
  </conditionalFormatting>
  <conditionalFormatting sqref="R23:R25">
    <cfRule type="cellIs" dxfId="3813" priority="4" operator="between">
      <formula>$T23*0.9</formula>
      <formula>$T23</formula>
    </cfRule>
    <cfRule type="cellIs" dxfId="3812" priority="5" operator="lessThan">
      <formula>$T23*0.9</formula>
    </cfRule>
    <cfRule type="cellIs" dxfId="3811" priority="6" operator="greaterThan">
      <formula>$T23</formula>
    </cfRule>
  </conditionalFormatting>
  <conditionalFormatting sqref="R5:R9">
    <cfRule type="cellIs" dxfId="3810" priority="10" operator="between">
      <formula>$T5*0.9</formula>
      <formula>$T5</formula>
    </cfRule>
    <cfRule type="cellIs" dxfId="3809" priority="11" operator="lessThan">
      <formula>$T5*0.9</formula>
    </cfRule>
    <cfRule type="cellIs" dxfId="3808" priority="12" operator="greaterThan">
      <formula>$T5</formula>
    </cfRule>
  </conditionalFormatting>
  <conditionalFormatting sqref="R17:R21">
    <cfRule type="cellIs" dxfId="3807" priority="1" operator="between">
      <formula>$T17*0.9</formula>
      <formula>$T17</formula>
    </cfRule>
    <cfRule type="cellIs" dxfId="3806" priority="2" operator="lessThan">
      <formula>$T17*0.9</formula>
    </cfRule>
    <cfRule type="cellIs" dxfId="3805" priority="3" operator="greaterThan">
      <formula>$T17</formula>
    </cfRule>
  </conditionalFormatting>
  <conditionalFormatting sqref="R11:R15">
    <cfRule type="cellIs" dxfId="3804" priority="7" operator="between">
      <formula>$T11*0.9</formula>
      <formula>$T11</formula>
    </cfRule>
    <cfRule type="cellIs" dxfId="3803" priority="8" operator="lessThan">
      <formula>$T11*0.9</formula>
    </cfRule>
    <cfRule type="cellIs" dxfId="3802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BA04E-C336-4AC6-9280-E953E546068E}">
  <dimension ref="C1:T45"/>
  <sheetViews>
    <sheetView zoomScale="60" zoomScaleNormal="60" zoomScaleSheetLayoutView="100" workbookViewId="0">
      <pane xSplit="3" ySplit="3" topLeftCell="F5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05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68.400000000000006</v>
      </c>
      <c r="E5" s="108">
        <f>D5/F5*100</f>
        <v>77.727272727272734</v>
      </c>
      <c r="F5" s="40">
        <v>88</v>
      </c>
      <c r="G5" s="130">
        <v>72.899999999999991</v>
      </c>
      <c r="H5" s="108">
        <f>SUM(G5/$O5)*100</f>
        <v>82.187147688838763</v>
      </c>
      <c r="I5" s="120">
        <v>65.400000000000006</v>
      </c>
      <c r="J5" s="108">
        <f>SUM(I5/$O5)*100</f>
        <v>73.731679819616687</v>
      </c>
      <c r="K5" s="58">
        <f>'PY2022Q3 EX'!G3*100</f>
        <v>71.2</v>
      </c>
      <c r="L5" s="108">
        <f>SUM(K5/$O5)*100</f>
        <v>80.270574971815108</v>
      </c>
      <c r="M5" s="58">
        <v>74.2</v>
      </c>
      <c r="N5" s="114">
        <f>SUM(M5/$O5)*100</f>
        <v>83.652762119503947</v>
      </c>
      <c r="O5" s="25">
        <v>88.7</v>
      </c>
      <c r="P5" s="202">
        <v>76.2</v>
      </c>
      <c r="Q5" s="202">
        <f>$P5/$T5*100</f>
        <v>85.907553551296502</v>
      </c>
      <c r="R5" s="202">
        <v>78.900000000000006</v>
      </c>
      <c r="S5" s="202">
        <f>$R5/$T5*100</f>
        <v>88.95152198421647</v>
      </c>
      <c r="T5" s="25">
        <v>88.7</v>
      </c>
    </row>
    <row r="6" spans="3:20" ht="20.100000000000001" customHeight="1" x14ac:dyDescent="0.3">
      <c r="C6" s="110" t="s">
        <v>3</v>
      </c>
      <c r="D6" s="59">
        <v>6365</v>
      </c>
      <c r="E6" s="108">
        <f t="shared" ref="E6:E9" si="0">D6/F6*100</f>
        <v>88.402777777777771</v>
      </c>
      <c r="F6" s="41">
        <v>7200</v>
      </c>
      <c r="G6" s="134">
        <v>6533</v>
      </c>
      <c r="H6" s="108">
        <f>SUM(G6/$O6)*100</f>
        <v>89.480893028352284</v>
      </c>
      <c r="I6" s="119">
        <v>6326</v>
      </c>
      <c r="J6" s="108">
        <f>SUM(I6/$O6)*100</f>
        <v>86.645664977400358</v>
      </c>
      <c r="K6" s="59">
        <f>'PY2022Q3 EX'!G4</f>
        <v>6576</v>
      </c>
      <c r="L6" s="108">
        <f>SUM(K6/$O6)*100</f>
        <v>90.069853444733596</v>
      </c>
      <c r="M6" s="59">
        <v>7065</v>
      </c>
      <c r="N6" s="114">
        <f>SUM(M6/$O6)*100</f>
        <v>96.767566086837419</v>
      </c>
      <c r="O6" s="60">
        <v>7301</v>
      </c>
      <c r="P6" s="59">
        <v>6404</v>
      </c>
      <c r="Q6" s="202">
        <f t="shared" ref="Q6:Q9" si="1">$P6/$T6*100</f>
        <v>87.71401177920832</v>
      </c>
      <c r="R6" s="59">
        <v>7122.5</v>
      </c>
      <c r="S6" s="202">
        <f t="shared" ref="S6:S25" si="2">$R6/$T6*100</f>
        <v>97.555129434324058</v>
      </c>
      <c r="T6" s="60">
        <v>7301</v>
      </c>
    </row>
    <row r="7" spans="3:20" ht="20.100000000000001" customHeight="1" x14ac:dyDescent="0.3">
      <c r="C7" s="110" t="s">
        <v>10</v>
      </c>
      <c r="D7" s="58">
        <v>77.600000000000009</v>
      </c>
      <c r="E7" s="108">
        <f t="shared" si="0"/>
        <v>90.232558139534888</v>
      </c>
      <c r="F7" s="40">
        <v>86</v>
      </c>
      <c r="G7" s="130">
        <v>67.400000000000006</v>
      </c>
      <c r="H7" s="108">
        <f>SUM(G7/$O7)*100</f>
        <v>77.028571428571439</v>
      </c>
      <c r="I7" s="120">
        <v>56.1</v>
      </c>
      <c r="J7" s="108">
        <f>SUM(I7/$O7)*100</f>
        <v>64.114285714285714</v>
      </c>
      <c r="K7" s="58">
        <f>'PY2022Q3 EX'!G5*100</f>
        <v>67.100000000000009</v>
      </c>
      <c r="L7" s="108">
        <f>SUM(K7/$O7)*100</f>
        <v>76.685714285714283</v>
      </c>
      <c r="M7" s="58">
        <v>64.7</v>
      </c>
      <c r="N7" s="114">
        <f>SUM(M7/$O7)*100</f>
        <v>73.94285714285715</v>
      </c>
      <c r="O7" s="26">
        <v>87.5</v>
      </c>
      <c r="P7" s="202">
        <v>63.3</v>
      </c>
      <c r="Q7" s="202">
        <f t="shared" si="1"/>
        <v>72.342857142857142</v>
      </c>
      <c r="R7" s="202">
        <v>68.2</v>
      </c>
      <c r="S7" s="202">
        <f t="shared" si="2"/>
        <v>77.94285714285715</v>
      </c>
      <c r="T7" s="26">
        <v>87.5</v>
      </c>
    </row>
    <row r="8" spans="3:20" ht="20.100000000000001" customHeight="1" x14ac:dyDescent="0.3">
      <c r="C8" s="110" t="s">
        <v>13</v>
      </c>
      <c r="D8" s="58">
        <v>95.1</v>
      </c>
      <c r="E8" s="108">
        <f t="shared" si="0"/>
        <v>111.88235294117645</v>
      </c>
      <c r="F8" s="40">
        <v>85</v>
      </c>
      <c r="G8" s="130">
        <v>85</v>
      </c>
      <c r="H8" s="108">
        <f>SUM(G8/$O8)*100</f>
        <v>92.190889370932751</v>
      </c>
      <c r="I8" s="120">
        <v>53.2</v>
      </c>
      <c r="J8" s="108">
        <f>SUM(I8/$O8)*100</f>
        <v>57.700650759219087</v>
      </c>
      <c r="K8" s="58">
        <f>'PY2022Q3 EX'!G6*100</f>
        <v>59.3</v>
      </c>
      <c r="L8" s="108">
        <f>SUM(K8/$O8)*100</f>
        <v>64.316702819956603</v>
      </c>
      <c r="M8" s="58">
        <v>60.2</v>
      </c>
      <c r="N8" s="114">
        <f>SUM(M8/$O8)*100</f>
        <v>65.292841648590027</v>
      </c>
      <c r="O8" s="26">
        <v>92.2</v>
      </c>
      <c r="P8" s="202">
        <v>61.8</v>
      </c>
      <c r="Q8" s="202">
        <f t="shared" si="1"/>
        <v>67.028199566160524</v>
      </c>
      <c r="R8" s="202">
        <v>72.099999999999994</v>
      </c>
      <c r="S8" s="202">
        <f t="shared" si="2"/>
        <v>78.19956616052059</v>
      </c>
      <c r="T8" s="112">
        <v>92.2</v>
      </c>
    </row>
    <row r="9" spans="3:20" ht="20.100000000000001" customHeight="1" x14ac:dyDescent="0.3">
      <c r="C9" s="110" t="s">
        <v>16</v>
      </c>
      <c r="D9" s="58">
        <v>41.699999999999996</v>
      </c>
      <c r="E9" s="108">
        <f t="shared" si="0"/>
        <v>75.818181818181799</v>
      </c>
      <c r="F9" s="40">
        <v>55.000000000000007</v>
      </c>
      <c r="G9" s="130">
        <v>50</v>
      </c>
      <c r="H9" s="108">
        <f>SUM(G9/$O9)*100</f>
        <v>82.78145695364239</v>
      </c>
      <c r="I9" s="120">
        <v>56.5</v>
      </c>
      <c r="J9" s="108">
        <f>SUM(I9/$O9)*100</f>
        <v>93.543046357615907</v>
      </c>
      <c r="K9" s="58">
        <f>'PY2022Q3 EX'!G7*100</f>
        <v>54.800000000000004</v>
      </c>
      <c r="L9" s="108">
        <f>SUM(K9/$O9)*100</f>
        <v>90.728476821192061</v>
      </c>
      <c r="M9" s="58">
        <v>55.4</v>
      </c>
      <c r="N9" s="114">
        <f>SUM(M9/$O9)*100</f>
        <v>91.721854304635769</v>
      </c>
      <c r="O9" s="26">
        <v>60.4</v>
      </c>
      <c r="P9" s="202">
        <v>53.2</v>
      </c>
      <c r="Q9" s="202">
        <f t="shared" si="1"/>
        <v>88.079470198675509</v>
      </c>
      <c r="R9" s="202">
        <v>67.3</v>
      </c>
      <c r="S9" s="202">
        <f t="shared" si="2"/>
        <v>111.42384105960265</v>
      </c>
      <c r="T9" s="112">
        <v>60.4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75</v>
      </c>
      <c r="E11" s="108">
        <f t="shared" ref="E11:E15" si="3">D11/F11*100</f>
        <v>81.521739130434781</v>
      </c>
      <c r="F11" s="40">
        <v>92</v>
      </c>
      <c r="G11" s="130">
        <v>80</v>
      </c>
      <c r="H11" s="108">
        <f>SUM(G11/$O11)*100</f>
        <v>86.956521739130437</v>
      </c>
      <c r="I11" s="121">
        <v>75</v>
      </c>
      <c r="J11" s="108">
        <f>SUM(I11/$O11)*100</f>
        <v>81.521739130434781</v>
      </c>
      <c r="K11" s="58">
        <f>'PY2022Q3 EX'!G9*100</f>
        <v>66.7</v>
      </c>
      <c r="L11" s="108">
        <f>SUM(K11/$O11)*100</f>
        <v>72.5</v>
      </c>
      <c r="M11" s="58">
        <v>100</v>
      </c>
      <c r="N11" s="114">
        <f>SUM(M11/$O11)*100</f>
        <v>108.69565217391303</v>
      </c>
      <c r="O11" s="26">
        <v>92</v>
      </c>
      <c r="P11" s="202">
        <v>100</v>
      </c>
      <c r="Q11" s="202">
        <f>$P11/$T11*100</f>
        <v>133.33333333333331</v>
      </c>
      <c r="R11" s="202">
        <v>0</v>
      </c>
      <c r="S11" s="202">
        <f t="shared" si="2"/>
        <v>0</v>
      </c>
      <c r="T11" s="26">
        <v>75</v>
      </c>
    </row>
    <row r="12" spans="3:20" ht="20.100000000000001" customHeight="1" x14ac:dyDescent="0.3">
      <c r="C12" s="110" t="s">
        <v>3</v>
      </c>
      <c r="D12" s="59">
        <v>9495</v>
      </c>
      <c r="E12" s="108">
        <f t="shared" si="3"/>
        <v>133.73239436619718</v>
      </c>
      <c r="F12" s="41">
        <v>7100</v>
      </c>
      <c r="G12" s="134">
        <v>9307</v>
      </c>
      <c r="H12" s="108">
        <f>SUM(G12/$O12)*100</f>
        <v>131.08450704225351</v>
      </c>
      <c r="I12" s="122">
        <v>9118</v>
      </c>
      <c r="J12" s="108">
        <f>SUM(I12/$O12)*100</f>
        <v>128.42253521126761</v>
      </c>
      <c r="K12" s="59">
        <f>'PY2022Q3 EX'!G10</f>
        <v>11454.5</v>
      </c>
      <c r="L12" s="108">
        <f>SUM(K12/$O12)*100</f>
        <v>161.33098591549296</v>
      </c>
      <c r="M12" s="59">
        <v>11454.5</v>
      </c>
      <c r="N12" s="114">
        <f>SUM(M12/$O12)*100</f>
        <v>161.33098591549296</v>
      </c>
      <c r="O12" s="60">
        <v>7100</v>
      </c>
      <c r="P12" s="59">
        <v>20267</v>
      </c>
      <c r="Q12" s="202">
        <f t="shared" ref="Q12:Q15" si="4">$P12/$T12*100</f>
        <v>285.45070422535213</v>
      </c>
      <c r="R12" s="59">
        <v>0</v>
      </c>
      <c r="S12" s="202">
        <f t="shared" si="2"/>
        <v>0</v>
      </c>
      <c r="T12" s="60">
        <v>7100</v>
      </c>
    </row>
    <row r="13" spans="3:20" ht="20.100000000000001" customHeight="1" x14ac:dyDescent="0.3">
      <c r="C13" s="110" t="s">
        <v>10</v>
      </c>
      <c r="D13" s="58">
        <v>100</v>
      </c>
      <c r="E13" s="108">
        <f t="shared" si="3"/>
        <v>119.04761904761905</v>
      </c>
      <c r="F13" s="40">
        <v>84</v>
      </c>
      <c r="G13" s="130">
        <v>100</v>
      </c>
      <c r="H13" s="108">
        <f>SUM(G13/$O13)*100</f>
        <v>119.04761904761905</v>
      </c>
      <c r="I13" s="121">
        <v>75</v>
      </c>
      <c r="J13" s="58">
        <f>SUM(I13/$O13)*100</f>
        <v>89.285714285714292</v>
      </c>
      <c r="K13" s="58">
        <f>'PY2022Q3 EX'!G11*100</f>
        <v>80</v>
      </c>
      <c r="L13" s="108">
        <f>SUM(K13/$O13)*100</f>
        <v>95.238095238095227</v>
      </c>
      <c r="M13" s="58">
        <v>75</v>
      </c>
      <c r="N13" s="114">
        <f>SUM(M13/$O13)*100</f>
        <v>89.285714285714292</v>
      </c>
      <c r="O13" s="26">
        <v>84</v>
      </c>
      <c r="P13" s="202">
        <v>66.7</v>
      </c>
      <c r="Q13" s="202">
        <f t="shared" si="4"/>
        <v>88.933333333333337</v>
      </c>
      <c r="R13" s="202">
        <v>100</v>
      </c>
      <c r="S13" s="202">
        <f t="shared" si="2"/>
        <v>133.33333333333331</v>
      </c>
      <c r="T13" s="26">
        <v>75</v>
      </c>
    </row>
    <row r="14" spans="3:20" ht="20.100000000000001" customHeight="1" x14ac:dyDescent="0.3">
      <c r="C14" s="110" t="s">
        <v>13</v>
      </c>
      <c r="D14" s="58">
        <v>0</v>
      </c>
      <c r="E14" s="108">
        <f t="shared" si="3"/>
        <v>0</v>
      </c>
      <c r="F14" s="40">
        <v>83.2</v>
      </c>
      <c r="G14" s="130">
        <v>0</v>
      </c>
      <c r="H14" s="108">
        <f>SUM(G14/$O14)*100</f>
        <v>0</v>
      </c>
      <c r="I14" s="121">
        <v>100</v>
      </c>
      <c r="J14" s="108">
        <f>SUM(I14/$O14)*100</f>
        <v>120.19230769230769</v>
      </c>
      <c r="K14" s="58">
        <f>'PY2022Q3 EX'!G12*100</f>
        <v>100</v>
      </c>
      <c r="L14" s="108">
        <f>SUM(K14/$O14)*100</f>
        <v>120.19230769230769</v>
      </c>
      <c r="M14" s="58">
        <v>100</v>
      </c>
      <c r="N14" s="114">
        <f>SUM(M14/$O14)*100</f>
        <v>120.19230769230769</v>
      </c>
      <c r="O14" s="26">
        <v>83.2</v>
      </c>
      <c r="P14" s="202">
        <v>100</v>
      </c>
      <c r="Q14" s="202">
        <f t="shared" si="4"/>
        <v>200</v>
      </c>
      <c r="R14" s="202">
        <v>100</v>
      </c>
      <c r="S14" s="202">
        <f t="shared" si="2"/>
        <v>200</v>
      </c>
      <c r="T14" s="112">
        <v>50</v>
      </c>
    </row>
    <row r="15" spans="3:20" ht="20.100000000000001" customHeight="1" x14ac:dyDescent="0.3">
      <c r="C15" s="110" t="s">
        <v>16</v>
      </c>
      <c r="D15" s="58">
        <v>0</v>
      </c>
      <c r="E15" s="108">
        <f t="shared" si="3"/>
        <v>0</v>
      </c>
      <c r="F15" s="40">
        <v>50</v>
      </c>
      <c r="G15" s="130">
        <v>0</v>
      </c>
      <c r="H15" s="108">
        <f>SUM(G15/$O15)*100</f>
        <v>0</v>
      </c>
      <c r="I15" s="123">
        <v>0</v>
      </c>
      <c r="J15" s="108">
        <f>SUM(I15/$O15)*100</f>
        <v>0</v>
      </c>
      <c r="K15" s="58">
        <f>'PY2022Q3 EX'!G13*100</f>
        <v>0</v>
      </c>
      <c r="L15" s="108">
        <f>SUM(K15/$O15)*100</f>
        <v>0</v>
      </c>
      <c r="M15" s="58">
        <v>0</v>
      </c>
      <c r="N15" s="114">
        <f>SUM(M15/$O15)*100</f>
        <v>0</v>
      </c>
      <c r="O15" s="26">
        <v>50</v>
      </c>
      <c r="P15" s="202" t="s">
        <v>65</v>
      </c>
      <c r="Q15" s="202" t="e">
        <f t="shared" si="4"/>
        <v>#VALUE!</v>
      </c>
      <c r="R15" s="202">
        <v>100</v>
      </c>
      <c r="S15" s="202">
        <f t="shared" si="2"/>
        <v>200</v>
      </c>
      <c r="T15" s="112">
        <v>50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68.600000000000009</v>
      </c>
      <c r="E17" s="108">
        <f t="shared" ref="E17:E21" si="5">D17/F17*100</f>
        <v>86.289308176100647</v>
      </c>
      <c r="F17" s="40">
        <v>79.5</v>
      </c>
      <c r="G17" s="130">
        <v>69</v>
      </c>
      <c r="H17" s="108">
        <f>SUM(G17/$O17)*100</f>
        <v>90.670170827858087</v>
      </c>
      <c r="I17" s="108">
        <v>64.400000000000006</v>
      </c>
      <c r="J17" s="108">
        <f>SUM(I17/$O17)*100</f>
        <v>84.625492772667556</v>
      </c>
      <c r="K17" s="58">
        <f>'PY2022Q3 EX'!G15*100</f>
        <v>67.400000000000006</v>
      </c>
      <c r="L17" s="108">
        <f>SUM(K17/$O17)*100</f>
        <v>88.567674113009204</v>
      </c>
      <c r="M17" s="58">
        <v>65.599999999999994</v>
      </c>
      <c r="N17" s="114">
        <f>SUM(M17/$O17)*100</f>
        <v>86.202365308804204</v>
      </c>
      <c r="O17" s="26">
        <v>76.099999999999994</v>
      </c>
      <c r="P17" s="202">
        <v>70.2</v>
      </c>
      <c r="Q17" s="202">
        <f>$P17/$T17*100</f>
        <v>92.247043363994749</v>
      </c>
      <c r="R17" s="202">
        <v>75.599999999999994</v>
      </c>
      <c r="S17" s="202">
        <f t="shared" si="2"/>
        <v>99.342969776609721</v>
      </c>
      <c r="T17" s="26">
        <v>76.099999999999994</v>
      </c>
    </row>
    <row r="18" spans="3:20" ht="20.100000000000001" customHeight="1" x14ac:dyDescent="0.3">
      <c r="C18" s="110" t="s">
        <v>3</v>
      </c>
      <c r="D18" s="59">
        <v>3737</v>
      </c>
      <c r="E18" s="108">
        <f t="shared" si="5"/>
        <v>116.78124999999999</v>
      </c>
      <c r="F18" s="41">
        <v>3200</v>
      </c>
      <c r="G18" s="131">
        <v>3748</v>
      </c>
      <c r="H18" s="108">
        <f>SUM(G18/$O18)*100</f>
        <v>124.31177446102819</v>
      </c>
      <c r="I18" s="109">
        <v>3493</v>
      </c>
      <c r="J18" s="108">
        <f>SUM(I18/$O18)*100</f>
        <v>115.85406301824213</v>
      </c>
      <c r="K18" s="59">
        <f>'PY2022Q3 EX'!G16</f>
        <v>3774</v>
      </c>
      <c r="L18" s="108">
        <f>SUM(K18/$O18)*100</f>
        <v>125.17412935323382</v>
      </c>
      <c r="M18" s="59">
        <v>4507.5</v>
      </c>
      <c r="N18" s="114">
        <f>SUM(M18/$O18)*100</f>
        <v>149.50248756218906</v>
      </c>
      <c r="O18" s="60">
        <v>3015</v>
      </c>
      <c r="P18" s="59">
        <v>3576</v>
      </c>
      <c r="Q18" s="202">
        <f t="shared" ref="Q18:Q21" si="6">$P18/$T18*100</f>
        <v>118.60696517412936</v>
      </c>
      <c r="R18" s="59">
        <v>3576</v>
      </c>
      <c r="S18" s="202">
        <f t="shared" si="2"/>
        <v>118.60696517412936</v>
      </c>
      <c r="T18" s="60">
        <v>3015</v>
      </c>
    </row>
    <row r="19" spans="3:20" ht="20.100000000000001" customHeight="1" x14ac:dyDescent="0.3">
      <c r="C19" s="110" t="s">
        <v>10</v>
      </c>
      <c r="D19" s="58">
        <v>67.7</v>
      </c>
      <c r="E19" s="108">
        <f t="shared" si="5"/>
        <v>91.486486486486498</v>
      </c>
      <c r="F19" s="40">
        <v>74</v>
      </c>
      <c r="G19" s="130">
        <v>70.8</v>
      </c>
      <c r="H19" s="108">
        <f t="shared" ref="H19:H20" si="7">SUM(G19/$O19)*100</f>
        <v>95.033557046979865</v>
      </c>
      <c r="I19" s="108">
        <v>65.2</v>
      </c>
      <c r="J19" s="108">
        <f t="shared" ref="J19:J20" si="8">SUM(I19/$O19)*100</f>
        <v>87.516778523489933</v>
      </c>
      <c r="K19" s="58">
        <f>'PY2022Q3 EX'!G17*100</f>
        <v>68.100000000000009</v>
      </c>
      <c r="L19" s="108">
        <f t="shared" ref="L19:L20" si="9">SUM(K19/$O19)*100</f>
        <v>91.409395973154375</v>
      </c>
      <c r="M19" s="58">
        <v>68.5</v>
      </c>
      <c r="N19" s="114">
        <f>SUM(M19/$O19)*100</f>
        <v>91.946308724832221</v>
      </c>
      <c r="O19" s="26">
        <v>74.5</v>
      </c>
      <c r="P19" s="202">
        <v>68.400000000000006</v>
      </c>
      <c r="Q19" s="202">
        <f t="shared" si="6"/>
        <v>91.812080536912759</v>
      </c>
      <c r="R19" s="202">
        <v>70.3</v>
      </c>
      <c r="S19" s="202">
        <f t="shared" si="2"/>
        <v>94.362416107382558</v>
      </c>
      <c r="T19" s="26">
        <v>74.5</v>
      </c>
    </row>
    <row r="20" spans="3:20" ht="20.100000000000001" customHeight="1" x14ac:dyDescent="0.3">
      <c r="C20" s="110" t="s">
        <v>13</v>
      </c>
      <c r="D20" s="58">
        <v>84</v>
      </c>
      <c r="E20" s="108">
        <f t="shared" si="5"/>
        <v>109.80392156862746</v>
      </c>
      <c r="F20" s="40">
        <v>76.5</v>
      </c>
      <c r="G20" s="130">
        <v>64</v>
      </c>
      <c r="H20" s="108">
        <f t="shared" si="7"/>
        <v>115.10791366906471</v>
      </c>
      <c r="I20" s="108">
        <v>41</v>
      </c>
      <c r="J20" s="108">
        <f t="shared" si="8"/>
        <v>73.741007194244588</v>
      </c>
      <c r="K20" s="58">
        <f>'PY2022Q3 EX'!G18*100</f>
        <v>39.200000000000003</v>
      </c>
      <c r="L20" s="108">
        <f t="shared" si="9"/>
        <v>70.503597122302153</v>
      </c>
      <c r="M20" s="58">
        <v>36.6</v>
      </c>
      <c r="N20" s="114">
        <f>SUM(M20/$O20)*100</f>
        <v>65.827338129496397</v>
      </c>
      <c r="O20" s="26">
        <v>55.600000000000009</v>
      </c>
      <c r="P20" s="202">
        <v>45.5</v>
      </c>
      <c r="Q20" s="202">
        <f t="shared" si="6"/>
        <v>81.834532374100718</v>
      </c>
      <c r="R20" s="202">
        <v>42.9</v>
      </c>
      <c r="S20" s="202">
        <f t="shared" si="2"/>
        <v>77.158273381294961</v>
      </c>
      <c r="T20" s="26">
        <v>55.6</v>
      </c>
    </row>
    <row r="21" spans="3:20" ht="20.100000000000001" customHeight="1" x14ac:dyDescent="0.3">
      <c r="C21" s="110" t="s">
        <v>16</v>
      </c>
      <c r="D21" s="58">
        <v>21.2</v>
      </c>
      <c r="E21" s="108">
        <f t="shared" si="5"/>
        <v>45.591397849462361</v>
      </c>
      <c r="F21" s="40">
        <v>46.5</v>
      </c>
      <c r="G21" s="130">
        <v>33.300000000000004</v>
      </c>
      <c r="H21" s="108">
        <f>SUM(G21/$O21)*100</f>
        <v>111.37123745819399</v>
      </c>
      <c r="I21" s="108">
        <v>22.6</v>
      </c>
      <c r="J21" s="108">
        <f>SUM(I21/$O21)*100</f>
        <v>75.585284280936463</v>
      </c>
      <c r="K21" s="58">
        <f>'PY2022Q3 EX'!G19*100</f>
        <v>32.300000000000004</v>
      </c>
      <c r="L21" s="108">
        <f>SUM(K21/$O21)*100</f>
        <v>108.02675585284283</v>
      </c>
      <c r="M21" s="58">
        <v>53.3</v>
      </c>
      <c r="N21" s="114">
        <f>SUM(M21/$O21)*100</f>
        <v>178.26086956521738</v>
      </c>
      <c r="O21" s="26">
        <v>29.9</v>
      </c>
      <c r="P21" s="202">
        <v>31.7</v>
      </c>
      <c r="Q21" s="202">
        <f t="shared" si="6"/>
        <v>106.0200668896321</v>
      </c>
      <c r="R21" s="202">
        <v>36.6</v>
      </c>
      <c r="S21" s="202">
        <f t="shared" si="2"/>
        <v>122.40802675585284</v>
      </c>
      <c r="T21" s="112">
        <v>29.9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66.7</v>
      </c>
      <c r="E23" s="108">
        <f t="shared" ref="E23:E25" si="10">D23/F23*100</f>
        <v>90.13513513513513</v>
      </c>
      <c r="F23" s="40">
        <v>74</v>
      </c>
      <c r="G23" s="132">
        <v>68.300000000000011</v>
      </c>
      <c r="H23" s="108">
        <f>SUM(G23/$O23)*100</f>
        <v>103.3282904689864</v>
      </c>
      <c r="I23" s="108">
        <v>65.7</v>
      </c>
      <c r="J23" s="108">
        <f>SUM(I23/$O23)*100</f>
        <v>99.394856278366106</v>
      </c>
      <c r="K23" s="58">
        <f>'PY2022Q3 EX'!G21*100</f>
        <v>69.5</v>
      </c>
      <c r="L23" s="108">
        <f>SUM(K23/$O23)*100</f>
        <v>105.14372163388803</v>
      </c>
      <c r="M23" s="58">
        <v>70.2</v>
      </c>
      <c r="N23" s="114">
        <f>SUM(M23/$O23)*100</f>
        <v>106.20272314674735</v>
      </c>
      <c r="O23" s="26">
        <v>66.100000000000009</v>
      </c>
      <c r="P23" s="202">
        <v>69.900000000000006</v>
      </c>
      <c r="Q23" s="202">
        <f>P23/$T23*100</f>
        <v>105.74886535552194</v>
      </c>
      <c r="R23" s="202">
        <v>69.8</v>
      </c>
      <c r="S23" s="202">
        <f t="shared" si="2"/>
        <v>105.59757942511348</v>
      </c>
      <c r="T23" s="26">
        <v>66.099999999999994</v>
      </c>
    </row>
    <row r="24" spans="3:20" ht="20.100000000000001" customHeight="1" x14ac:dyDescent="0.3">
      <c r="C24" s="110" t="s">
        <v>3</v>
      </c>
      <c r="D24" s="59">
        <v>4894</v>
      </c>
      <c r="E24" s="108">
        <f t="shared" si="10"/>
        <v>95.960784313725483</v>
      </c>
      <c r="F24" s="41">
        <v>5100</v>
      </c>
      <c r="G24" s="133">
        <v>5151</v>
      </c>
      <c r="H24" s="108">
        <f>SUM(G24/$O24)*100</f>
        <v>114.13693773543099</v>
      </c>
      <c r="I24" s="117">
        <v>4861</v>
      </c>
      <c r="J24" s="108">
        <f>SUM(I24/$O24)*100</f>
        <v>107.7110569465987</v>
      </c>
      <c r="K24" s="59">
        <f>'PY2022Q3 EX'!G22</f>
        <v>5313</v>
      </c>
      <c r="L24" s="108">
        <f>SUM(K24/$O24)*100</f>
        <v>117.72656769333038</v>
      </c>
      <c r="M24" s="59">
        <v>5571</v>
      </c>
      <c r="N24" s="114">
        <f>SUM(M24/$O24)*100</f>
        <v>123.44338577442943</v>
      </c>
      <c r="O24" s="60">
        <v>4513</v>
      </c>
      <c r="P24" s="59">
        <v>5981</v>
      </c>
      <c r="Q24" s="202">
        <f t="shared" ref="Q24:Q25" si="11">P24/$T24*100</f>
        <v>132.52825171726124</v>
      </c>
      <c r="R24" s="59">
        <v>6232.5</v>
      </c>
      <c r="S24" s="202">
        <f t="shared" si="2"/>
        <v>138.10104143585198</v>
      </c>
      <c r="T24" s="60">
        <v>4513</v>
      </c>
    </row>
    <row r="25" spans="3:20" ht="20.100000000000001" customHeight="1" x14ac:dyDescent="0.3">
      <c r="C25" s="115" t="s">
        <v>10</v>
      </c>
      <c r="D25" s="58">
        <v>66.2</v>
      </c>
      <c r="E25" s="108">
        <f t="shared" si="10"/>
        <v>90.684931506849324</v>
      </c>
      <c r="F25" s="40">
        <v>73</v>
      </c>
      <c r="G25" s="132">
        <v>68.400000000000006</v>
      </c>
      <c r="H25" s="108">
        <f>SUM(G25/$O25)*100</f>
        <v>106.04651162790699</v>
      </c>
      <c r="I25" s="108">
        <v>64.099999999999994</v>
      </c>
      <c r="J25" s="108">
        <f>SUM(I25/$O25)*100</f>
        <v>99.379844961240309</v>
      </c>
      <c r="K25" s="58">
        <f>'PY2022Q3 EX'!G23*100</f>
        <v>69.199999999999989</v>
      </c>
      <c r="L25" s="108">
        <f>SUM(K25/$O25)*100</f>
        <v>107.28682170542633</v>
      </c>
      <c r="M25" s="58">
        <v>69.900000000000006</v>
      </c>
      <c r="N25" s="114">
        <f>SUM(M25/$O25)*100</f>
        <v>108.37209302325583</v>
      </c>
      <c r="O25" s="26">
        <v>64.5</v>
      </c>
      <c r="P25" s="202">
        <v>69.7</v>
      </c>
      <c r="Q25" s="202">
        <f t="shared" si="11"/>
        <v>108.06201550387597</v>
      </c>
      <c r="R25" s="202">
        <v>69.8</v>
      </c>
      <c r="S25" s="202">
        <f t="shared" si="2"/>
        <v>108.2170542635659</v>
      </c>
      <c r="T25" s="26">
        <v>64.5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09" t="s">
        <v>7</v>
      </c>
      <c r="D27" s="209"/>
      <c r="E27" s="16"/>
      <c r="F27" s="24"/>
      <c r="L27" s="16"/>
    </row>
    <row r="28" spans="3:20" ht="20.100000000000001" customHeight="1" x14ac:dyDescent="0.3">
      <c r="C28" s="210" t="s">
        <v>8</v>
      </c>
      <c r="D28" s="210"/>
      <c r="E28" s="16"/>
      <c r="F28" s="24"/>
      <c r="L28" s="16"/>
    </row>
    <row r="29" spans="3:20" ht="20.100000000000001" customHeight="1" x14ac:dyDescent="0.3">
      <c r="C29" s="211" t="s">
        <v>9</v>
      </c>
      <c r="D29" s="211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3801" priority="199" operator="between">
      <formula>$F5*0.9</formula>
      <formula>$F5</formula>
    </cfRule>
    <cfRule type="cellIs" dxfId="3800" priority="200" operator="lessThan">
      <formula>$F5*0.9</formula>
    </cfRule>
    <cfRule type="cellIs" dxfId="3799" priority="201" operator="greaterThan">
      <formula>$F5</formula>
    </cfRule>
  </conditionalFormatting>
  <conditionalFormatting sqref="D7">
    <cfRule type="cellIs" dxfId="3798" priority="193" operator="between">
      <formula>$F7*0.9</formula>
      <formula>$F7</formula>
    </cfRule>
    <cfRule type="cellIs" dxfId="3797" priority="194" operator="lessThan">
      <formula>$F7*0.9</formula>
    </cfRule>
    <cfRule type="cellIs" dxfId="3796" priority="195" operator="greaterThan">
      <formula>$F7</formula>
    </cfRule>
  </conditionalFormatting>
  <conditionalFormatting sqref="D6">
    <cfRule type="cellIs" dxfId="3795" priority="190" operator="between">
      <formula>$F6*0.9</formula>
      <formula>$F6</formula>
    </cfRule>
    <cfRule type="cellIs" dxfId="3794" priority="191" operator="lessThan">
      <formula>$F6*0.9</formula>
    </cfRule>
    <cfRule type="cellIs" dxfId="3793" priority="192" operator="greaterThan">
      <formula>$F6</formula>
    </cfRule>
  </conditionalFormatting>
  <conditionalFormatting sqref="D11">
    <cfRule type="cellIs" dxfId="3792" priority="187" operator="between">
      <formula>$F11*0.9</formula>
      <formula>$F11</formula>
    </cfRule>
    <cfRule type="cellIs" dxfId="3791" priority="188" operator="lessThan">
      <formula>$F11*0.9</formula>
    </cfRule>
    <cfRule type="cellIs" dxfId="3790" priority="189" operator="greaterThan">
      <formula>$F11</formula>
    </cfRule>
  </conditionalFormatting>
  <conditionalFormatting sqref="D17">
    <cfRule type="cellIs" dxfId="3789" priority="184" operator="between">
      <formula>$F17*0.9</formula>
      <formula>$F17</formula>
    </cfRule>
    <cfRule type="cellIs" dxfId="3788" priority="185" operator="lessThan">
      <formula>$F17*0.9</formula>
    </cfRule>
    <cfRule type="cellIs" dxfId="3787" priority="186" operator="greaterThan">
      <formula>$F17</formula>
    </cfRule>
  </conditionalFormatting>
  <conditionalFormatting sqref="D23">
    <cfRule type="cellIs" dxfId="3786" priority="181" operator="between">
      <formula>$F23*0.9</formula>
      <formula>$F23</formula>
    </cfRule>
    <cfRule type="cellIs" dxfId="3785" priority="182" operator="lessThan">
      <formula>$F23*0.9</formula>
    </cfRule>
    <cfRule type="cellIs" dxfId="3784" priority="183" operator="greaterThan">
      <formula>$F23</formula>
    </cfRule>
  </conditionalFormatting>
  <conditionalFormatting sqref="D12">
    <cfRule type="cellIs" dxfId="3783" priority="178" operator="between">
      <formula>$F12*0.9</formula>
      <formula>$F12</formula>
    </cfRule>
    <cfRule type="cellIs" dxfId="3782" priority="179" operator="lessThan">
      <formula>$F12*0.9</formula>
    </cfRule>
    <cfRule type="cellIs" dxfId="3781" priority="180" operator="greaterThan">
      <formula>$F12</formula>
    </cfRule>
  </conditionalFormatting>
  <conditionalFormatting sqref="D24">
    <cfRule type="cellIs" dxfId="3780" priority="175" operator="between">
      <formula>$F24*0.9</formula>
      <formula>$F24</formula>
    </cfRule>
    <cfRule type="cellIs" dxfId="3779" priority="176" operator="lessThan">
      <formula>$F24*0.9</formula>
    </cfRule>
    <cfRule type="cellIs" dxfId="3778" priority="177" operator="greaterThan">
      <formula>$F24</formula>
    </cfRule>
  </conditionalFormatting>
  <conditionalFormatting sqref="D13">
    <cfRule type="cellIs" dxfId="3777" priority="172" operator="between">
      <formula>$F13*0.9</formula>
      <formula>$F13</formula>
    </cfRule>
    <cfRule type="cellIs" dxfId="3776" priority="173" operator="lessThan">
      <formula>$F13*0.9</formula>
    </cfRule>
    <cfRule type="cellIs" dxfId="3775" priority="174" operator="greaterThan">
      <formula>$F13</formula>
    </cfRule>
  </conditionalFormatting>
  <conditionalFormatting sqref="D19">
    <cfRule type="cellIs" dxfId="3774" priority="169" operator="between">
      <formula>$F19*0.9</formula>
      <formula>$F19</formula>
    </cfRule>
    <cfRule type="cellIs" dxfId="3773" priority="170" operator="lessThan">
      <formula>$F19*0.9</formula>
    </cfRule>
    <cfRule type="cellIs" dxfId="3772" priority="171" operator="greaterThan">
      <formula>$F19</formula>
    </cfRule>
  </conditionalFormatting>
  <conditionalFormatting sqref="D25">
    <cfRule type="cellIs" dxfId="3771" priority="166" operator="between">
      <formula>$F25*0.9</formula>
      <formula>$F25</formula>
    </cfRule>
    <cfRule type="cellIs" dxfId="3770" priority="167" operator="lessThan">
      <formula>$F25*0.9</formula>
    </cfRule>
    <cfRule type="cellIs" dxfId="3769" priority="168" operator="greaterThan">
      <formula>$F25</formula>
    </cfRule>
  </conditionalFormatting>
  <conditionalFormatting sqref="G5 I5 K5 M5">
    <cfRule type="cellIs" dxfId="3768" priority="220" operator="between">
      <formula>$O5*0.9</formula>
      <formula>$O5</formula>
    </cfRule>
    <cfRule type="cellIs" dxfId="3767" priority="221" operator="lessThan">
      <formula>$O5*0.9</formula>
    </cfRule>
    <cfRule type="cellIs" dxfId="3766" priority="222" operator="greaterThan">
      <formula>$O5</formula>
    </cfRule>
  </conditionalFormatting>
  <conditionalFormatting sqref="G6 I6 K6 M6">
    <cfRule type="cellIs" dxfId="3765" priority="202" operator="between">
      <formula>$O6*0.9</formula>
      <formula>$O6</formula>
    </cfRule>
    <cfRule type="cellIs" dxfId="3764" priority="203" operator="lessThan">
      <formula>$O6*0.9</formula>
    </cfRule>
    <cfRule type="cellIs" dxfId="3763" priority="204" operator="greaterThan">
      <formula>$O6</formula>
    </cfRule>
  </conditionalFormatting>
  <conditionalFormatting sqref="G7 I7 M7">
    <cfRule type="cellIs" dxfId="3762" priority="163" operator="between">
      <formula>$O7*0.9</formula>
      <formula>$O7</formula>
    </cfRule>
    <cfRule type="cellIs" dxfId="3761" priority="164" operator="lessThan">
      <formula>$O7*0.9</formula>
    </cfRule>
    <cfRule type="cellIs" dxfId="3760" priority="165" operator="greaterThan">
      <formula>$O7</formula>
    </cfRule>
  </conditionalFormatting>
  <conditionalFormatting sqref="G11 I11 M11">
    <cfRule type="cellIs" dxfId="3759" priority="217" operator="between">
      <formula>$O11*0.9</formula>
      <formula>$O11</formula>
    </cfRule>
    <cfRule type="cellIs" dxfId="3758" priority="218" operator="lessThan">
      <formula>$O11*0.9</formula>
    </cfRule>
    <cfRule type="cellIs" dxfId="3757" priority="219" operator="greaterThan">
      <formula>$O11</formula>
    </cfRule>
  </conditionalFormatting>
  <conditionalFormatting sqref="G12 I12 M12">
    <cfRule type="cellIs" dxfId="3756" priority="214" operator="between">
      <formula>$O12*0.9</formula>
      <formula>$O12</formula>
    </cfRule>
    <cfRule type="cellIs" dxfId="3755" priority="215" operator="lessThan">
      <formula>$O12*0.9</formula>
    </cfRule>
    <cfRule type="cellIs" dxfId="3754" priority="216" operator="greaterThan">
      <formula>$O12</formula>
    </cfRule>
  </conditionalFormatting>
  <conditionalFormatting sqref="G13 I13 M13">
    <cfRule type="cellIs" dxfId="3753" priority="196" operator="between">
      <formula>$O13*0.9</formula>
      <formula>$O13</formula>
    </cfRule>
    <cfRule type="cellIs" dxfId="3752" priority="197" operator="lessThan">
      <formula>$O13*0.9</formula>
    </cfRule>
    <cfRule type="cellIs" dxfId="3751" priority="198" operator="greaterThan">
      <formula>$O13</formula>
    </cfRule>
  </conditionalFormatting>
  <conditionalFormatting sqref="G14 I14 M14">
    <cfRule type="cellIs" dxfId="3750" priority="160" operator="between">
      <formula>$O14*0.9</formula>
      <formula>$O14</formula>
    </cfRule>
    <cfRule type="cellIs" dxfId="3749" priority="161" operator="lessThan">
      <formula>$O14*0.9</formula>
    </cfRule>
    <cfRule type="cellIs" dxfId="3748" priority="162" operator="greaterThan">
      <formula>$O14</formula>
    </cfRule>
  </conditionalFormatting>
  <conditionalFormatting sqref="G17:G18 I17:I18 M17:M18">
    <cfRule type="cellIs" dxfId="3747" priority="211" operator="between">
      <formula>$O17*0.9</formula>
      <formula>$O17</formula>
    </cfRule>
    <cfRule type="cellIs" dxfId="3746" priority="212" operator="lessThan">
      <formula>$O17*0.9</formula>
    </cfRule>
    <cfRule type="cellIs" dxfId="3745" priority="213" operator="greaterThan">
      <formula>$O17</formula>
    </cfRule>
  </conditionalFormatting>
  <conditionalFormatting sqref="G19 I19 M19">
    <cfRule type="cellIs" dxfId="3744" priority="157" operator="between">
      <formula>$O19*0.9</formula>
      <formula>$O19</formula>
    </cfRule>
    <cfRule type="cellIs" dxfId="3743" priority="158" operator="lessThan">
      <formula>$O19*0.9</formula>
    </cfRule>
    <cfRule type="cellIs" dxfId="3742" priority="159" operator="greaterThan">
      <formula>$O19</formula>
    </cfRule>
  </conditionalFormatting>
  <conditionalFormatting sqref="G20 I20 M20">
    <cfRule type="cellIs" dxfId="3741" priority="154" operator="between">
      <formula>$O20*0.9</formula>
      <formula>$O20</formula>
    </cfRule>
    <cfRule type="cellIs" dxfId="3740" priority="155" operator="lessThan">
      <formula>$O20*0.9</formula>
    </cfRule>
    <cfRule type="cellIs" dxfId="3739" priority="156" operator="greaterThan">
      <formula>$O20</formula>
    </cfRule>
  </conditionalFormatting>
  <conditionalFormatting sqref="G23 I23 M23">
    <cfRule type="cellIs" dxfId="3738" priority="208" operator="between">
      <formula>$O23*0.9</formula>
      <formula>$O23</formula>
    </cfRule>
    <cfRule type="cellIs" dxfId="3737" priority="209" operator="lessThan">
      <formula>$O23*0.9</formula>
    </cfRule>
    <cfRule type="cellIs" dxfId="3736" priority="210" operator="greaterThan">
      <formula>$O23</formula>
    </cfRule>
  </conditionalFormatting>
  <conditionalFormatting sqref="G24 I24 M24">
    <cfRule type="cellIs" dxfId="3735" priority="205" operator="between">
      <formula>$O24*0.9</formula>
      <formula>$O24</formula>
    </cfRule>
    <cfRule type="cellIs" dxfId="3734" priority="206" operator="lessThan">
      <formula>$O24*0.9</formula>
    </cfRule>
    <cfRule type="cellIs" dxfId="3733" priority="207" operator="greaterThan">
      <formula>$O24</formula>
    </cfRule>
  </conditionalFormatting>
  <conditionalFormatting sqref="G25 I25 M25">
    <cfRule type="cellIs" dxfId="3732" priority="151" operator="between">
      <formula>$O25*0.9</formula>
      <formula>$O25</formula>
    </cfRule>
    <cfRule type="cellIs" dxfId="3731" priority="152" operator="lessThan">
      <formula>$O25*0.9</formula>
    </cfRule>
    <cfRule type="cellIs" dxfId="3730" priority="153" operator="greaterThan">
      <formula>$O25</formula>
    </cfRule>
  </conditionalFormatting>
  <conditionalFormatting sqref="D8">
    <cfRule type="cellIs" dxfId="3729" priority="148" operator="between">
      <formula>$F8*0.9</formula>
      <formula>$F8</formula>
    </cfRule>
    <cfRule type="cellIs" dxfId="3728" priority="149" operator="lessThan">
      <formula>$F8*0.9</formula>
    </cfRule>
    <cfRule type="cellIs" dxfId="3727" priority="150" operator="greaterThan">
      <formula>$F8</formula>
    </cfRule>
  </conditionalFormatting>
  <conditionalFormatting sqref="D14">
    <cfRule type="cellIs" dxfId="3726" priority="145" operator="between">
      <formula>$F14*0.9</formula>
      <formula>$F14</formula>
    </cfRule>
    <cfRule type="cellIs" dxfId="3725" priority="146" operator="lessThan">
      <formula>$F14*0.9</formula>
    </cfRule>
    <cfRule type="cellIs" dxfId="3724" priority="147" operator="greaterThan">
      <formula>$F14</formula>
    </cfRule>
  </conditionalFormatting>
  <conditionalFormatting sqref="D20">
    <cfRule type="cellIs" dxfId="3723" priority="142" operator="between">
      <formula>$F20*0.9</formula>
      <formula>$F20</formula>
    </cfRule>
    <cfRule type="cellIs" dxfId="3722" priority="143" operator="lessThan">
      <formula>$F20*0.9</formula>
    </cfRule>
    <cfRule type="cellIs" dxfId="3721" priority="144" operator="greaterThan">
      <formula>$F20</formula>
    </cfRule>
  </conditionalFormatting>
  <conditionalFormatting sqref="G15 I15 M15">
    <cfRule type="cellIs" dxfId="3720" priority="139" operator="between">
      <formula>$O15*0.9</formula>
      <formula>$O15</formula>
    </cfRule>
    <cfRule type="cellIs" dxfId="3719" priority="140" operator="lessThan">
      <formula>$O15*0.9</formula>
    </cfRule>
    <cfRule type="cellIs" dxfId="3718" priority="141" operator="greaterThan">
      <formula>$O15</formula>
    </cfRule>
  </conditionalFormatting>
  <conditionalFormatting sqref="G21 I21 M21">
    <cfRule type="cellIs" dxfId="3717" priority="136" operator="between">
      <formula>$O21*0.9</formula>
      <formula>$O21</formula>
    </cfRule>
    <cfRule type="cellIs" dxfId="3716" priority="137" operator="lessThan">
      <formula>$O21*0.9</formula>
    </cfRule>
    <cfRule type="cellIs" dxfId="3715" priority="138" operator="greaterThan">
      <formula>$O21</formula>
    </cfRule>
  </conditionalFormatting>
  <conditionalFormatting sqref="G8 I8 M8">
    <cfRule type="cellIs" dxfId="3714" priority="133" operator="between">
      <formula>$O8*0.9</formula>
      <formula>$O8</formula>
    </cfRule>
    <cfRule type="cellIs" dxfId="3713" priority="134" operator="lessThan">
      <formula>$O8*0.9</formula>
    </cfRule>
    <cfRule type="cellIs" dxfId="3712" priority="135" operator="greaterThan">
      <formula>$O8</formula>
    </cfRule>
  </conditionalFormatting>
  <conditionalFormatting sqref="G9 I9 M9">
    <cfRule type="cellIs" dxfId="3711" priority="130" operator="between">
      <formula>$O9*0.9</formula>
      <formula>$O9</formula>
    </cfRule>
    <cfRule type="cellIs" dxfId="3710" priority="131" operator="lessThan">
      <formula>$O9*0.9</formula>
    </cfRule>
    <cfRule type="cellIs" dxfId="3709" priority="132" operator="greaterThan">
      <formula>$O9</formula>
    </cfRule>
  </conditionalFormatting>
  <conditionalFormatting sqref="D21 D15 D9">
    <cfRule type="cellIs" dxfId="3708" priority="127" operator="between">
      <formula>$F9*0.9</formula>
      <formula>$F9</formula>
    </cfRule>
    <cfRule type="cellIs" dxfId="3707" priority="128" operator="lessThan">
      <formula>$F9*0.9</formula>
    </cfRule>
    <cfRule type="cellIs" dxfId="3706" priority="129" operator="greaterThan">
      <formula>$F9</formula>
    </cfRule>
  </conditionalFormatting>
  <conditionalFormatting sqref="D18">
    <cfRule type="cellIs" dxfId="3705" priority="124" operator="between">
      <formula>$F18*0.9</formula>
      <formula>$F18</formula>
    </cfRule>
    <cfRule type="cellIs" dxfId="3704" priority="125" operator="lessThan">
      <formula>$F18*0.9</formula>
    </cfRule>
    <cfRule type="cellIs" dxfId="3703" priority="126" operator="greaterThan">
      <formula>$F18</formula>
    </cfRule>
  </conditionalFormatting>
  <conditionalFormatting sqref="K7:K9">
    <cfRule type="cellIs" dxfId="3702" priority="121" operator="between">
      <formula>$O7*0.9</formula>
      <formula>$O7</formula>
    </cfRule>
    <cfRule type="cellIs" dxfId="3701" priority="122" operator="lessThan">
      <formula>$O7*0.9</formula>
    </cfRule>
    <cfRule type="cellIs" dxfId="3700" priority="123" operator="greaterThan">
      <formula>$O7</formula>
    </cfRule>
  </conditionalFormatting>
  <conditionalFormatting sqref="K11">
    <cfRule type="cellIs" dxfId="3699" priority="118" operator="between">
      <formula>$O11*0.9</formula>
      <formula>$O11</formula>
    </cfRule>
    <cfRule type="cellIs" dxfId="3698" priority="119" operator="lessThan">
      <formula>$O11*0.9</formula>
    </cfRule>
    <cfRule type="cellIs" dxfId="3697" priority="120" operator="greaterThan">
      <formula>$O11</formula>
    </cfRule>
  </conditionalFormatting>
  <conditionalFormatting sqref="K13:K15">
    <cfRule type="cellIs" dxfId="3696" priority="115" operator="between">
      <formula>$O13*0.9</formula>
      <formula>$O13</formula>
    </cfRule>
    <cfRule type="cellIs" dxfId="3695" priority="116" operator="lessThan">
      <formula>$O13*0.9</formula>
    </cfRule>
    <cfRule type="cellIs" dxfId="3694" priority="117" operator="greaterThan">
      <formula>$O13</formula>
    </cfRule>
  </conditionalFormatting>
  <conditionalFormatting sqref="K17">
    <cfRule type="cellIs" dxfId="3693" priority="112" operator="between">
      <formula>$O17*0.9</formula>
      <formula>$O17</formula>
    </cfRule>
    <cfRule type="cellIs" dxfId="3692" priority="113" operator="lessThan">
      <formula>$O17*0.9</formula>
    </cfRule>
    <cfRule type="cellIs" dxfId="3691" priority="114" operator="greaterThan">
      <formula>$O17</formula>
    </cfRule>
  </conditionalFormatting>
  <conditionalFormatting sqref="K19:K21">
    <cfRule type="cellIs" dxfId="3690" priority="109" operator="between">
      <formula>$O19*0.9</formula>
      <formula>$O19</formula>
    </cfRule>
    <cfRule type="cellIs" dxfId="3689" priority="110" operator="lessThan">
      <formula>$O19*0.9</formula>
    </cfRule>
    <cfRule type="cellIs" dxfId="3688" priority="111" operator="greaterThan">
      <formula>$O19</formula>
    </cfRule>
  </conditionalFormatting>
  <conditionalFormatting sqref="K23">
    <cfRule type="cellIs" dxfId="3687" priority="106" operator="between">
      <formula>$O23*0.9</formula>
      <formula>$O23</formula>
    </cfRule>
    <cfRule type="cellIs" dxfId="3686" priority="107" operator="lessThan">
      <formula>$O23*0.9</formula>
    </cfRule>
    <cfRule type="cellIs" dxfId="3685" priority="108" operator="greaterThan">
      <formula>$O23</formula>
    </cfRule>
  </conditionalFormatting>
  <conditionalFormatting sqref="K25">
    <cfRule type="cellIs" dxfId="3684" priority="103" operator="between">
      <formula>$O25*0.9</formula>
      <formula>$O25</formula>
    </cfRule>
    <cfRule type="cellIs" dxfId="3683" priority="104" operator="lessThan">
      <formula>$O25*0.9</formula>
    </cfRule>
    <cfRule type="cellIs" dxfId="3682" priority="105" operator="greaterThan">
      <formula>$O25</formula>
    </cfRule>
  </conditionalFormatting>
  <conditionalFormatting sqref="K12">
    <cfRule type="cellIs" dxfId="3681" priority="100" operator="between">
      <formula>$O12*0.9</formula>
      <formula>$O12</formula>
    </cfRule>
    <cfRule type="cellIs" dxfId="3680" priority="101" operator="lessThan">
      <formula>$O12*0.9</formula>
    </cfRule>
    <cfRule type="cellIs" dxfId="3679" priority="102" operator="greaterThan">
      <formula>$O12</formula>
    </cfRule>
  </conditionalFormatting>
  <conditionalFormatting sqref="K18">
    <cfRule type="cellIs" dxfId="3678" priority="97" operator="between">
      <formula>$O18*0.9</formula>
      <formula>$O18</formula>
    </cfRule>
    <cfRule type="cellIs" dxfId="3677" priority="98" operator="lessThan">
      <formula>$O18*0.9</formula>
    </cfRule>
    <cfRule type="cellIs" dxfId="3676" priority="99" operator="greaterThan">
      <formula>$O18</formula>
    </cfRule>
  </conditionalFormatting>
  <conditionalFormatting sqref="K24">
    <cfRule type="cellIs" dxfId="3675" priority="94" operator="between">
      <formula>$O24*0.9</formula>
      <formula>$O24</formula>
    </cfRule>
    <cfRule type="cellIs" dxfId="3674" priority="95" operator="lessThan">
      <formula>$O24*0.9</formula>
    </cfRule>
    <cfRule type="cellIs" dxfId="3673" priority="96" operator="greaterThan">
      <formula>$O24</formula>
    </cfRule>
  </conditionalFormatting>
  <conditionalFormatting sqref="P23:P25">
    <cfRule type="cellIs" dxfId="3672" priority="40" operator="between">
      <formula>$T23*0.9</formula>
      <formula>$T23</formula>
    </cfRule>
    <cfRule type="cellIs" dxfId="3671" priority="41" operator="lessThan">
      <formula>$T23*0.9</formula>
    </cfRule>
    <cfRule type="cellIs" dxfId="3670" priority="42" operator="greaterThan">
      <formula>$T23</formula>
    </cfRule>
  </conditionalFormatting>
  <conditionalFormatting sqref="P5:P9">
    <cfRule type="cellIs" dxfId="3669" priority="31" operator="between">
      <formula>$T5*0.9</formula>
      <formula>$T5</formula>
    </cfRule>
    <cfRule type="cellIs" dxfId="3668" priority="32" operator="lessThan">
      <formula>$T5*0.9</formula>
    </cfRule>
    <cfRule type="cellIs" dxfId="3667" priority="33" operator="greaterThan">
      <formula>$T5</formula>
    </cfRule>
  </conditionalFormatting>
  <conditionalFormatting sqref="P17:P21">
    <cfRule type="cellIs" dxfId="3666" priority="16" operator="between">
      <formula>$T17*0.9</formula>
      <formula>$T17</formula>
    </cfRule>
    <cfRule type="cellIs" dxfId="3665" priority="17" operator="lessThan">
      <formula>$T17*0.9</formula>
    </cfRule>
    <cfRule type="cellIs" dxfId="3664" priority="18" operator="greaterThan">
      <formula>$T17</formula>
    </cfRule>
  </conditionalFormatting>
  <conditionalFormatting sqref="P11:P15">
    <cfRule type="cellIs" dxfId="3663" priority="13" operator="between">
      <formula>$T11*0.9</formula>
      <formula>$T11</formula>
    </cfRule>
    <cfRule type="cellIs" dxfId="3662" priority="14" operator="lessThan">
      <formula>$T11*0.9</formula>
    </cfRule>
    <cfRule type="cellIs" dxfId="3661" priority="15" operator="greaterThan">
      <formula>$T11</formula>
    </cfRule>
  </conditionalFormatting>
  <conditionalFormatting sqref="R23:R25">
    <cfRule type="cellIs" dxfId="3660" priority="4" operator="between">
      <formula>$T23*0.9</formula>
      <formula>$T23</formula>
    </cfRule>
    <cfRule type="cellIs" dxfId="3659" priority="5" operator="lessThan">
      <formula>$T23*0.9</formula>
    </cfRule>
    <cfRule type="cellIs" dxfId="3658" priority="6" operator="greaterThan">
      <formula>$T23</formula>
    </cfRule>
  </conditionalFormatting>
  <conditionalFormatting sqref="R5:R9">
    <cfRule type="cellIs" dxfId="3657" priority="10" operator="between">
      <formula>$T5*0.9</formula>
      <formula>$T5</formula>
    </cfRule>
    <cfRule type="cellIs" dxfId="3656" priority="11" operator="lessThan">
      <formula>$T5*0.9</formula>
    </cfRule>
    <cfRule type="cellIs" dxfId="3655" priority="12" operator="greaterThan">
      <formula>$T5</formula>
    </cfRule>
  </conditionalFormatting>
  <conditionalFormatting sqref="R17:R21">
    <cfRule type="cellIs" dxfId="3654" priority="1" operator="between">
      <formula>$T17*0.9</formula>
      <formula>$T17</formula>
    </cfRule>
    <cfRule type="cellIs" dxfId="3653" priority="2" operator="lessThan">
      <formula>$T17*0.9</formula>
    </cfRule>
    <cfRule type="cellIs" dxfId="3652" priority="3" operator="greaterThan">
      <formula>$T17</formula>
    </cfRule>
  </conditionalFormatting>
  <conditionalFormatting sqref="R11:R15">
    <cfRule type="cellIs" dxfId="3651" priority="7" operator="between">
      <formula>$T11*0.9</formula>
      <formula>$T11</formula>
    </cfRule>
    <cfRule type="cellIs" dxfId="3650" priority="8" operator="lessThan">
      <formula>$T11*0.9</formula>
    </cfRule>
    <cfRule type="cellIs" dxfId="3649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ED1D-D0F3-4097-B681-A17D66E639EB}">
  <dimension ref="C1:T45"/>
  <sheetViews>
    <sheetView zoomScale="60" zoomScaleNormal="60" zoomScaleSheetLayoutView="100" workbookViewId="0">
      <pane xSplit="3" ySplit="3" topLeftCell="E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6" width="11.33203125" style="16" customWidth="1"/>
    <col min="17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06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92.300000000000011</v>
      </c>
      <c r="E5" s="108">
        <f>D5/F5*100</f>
        <v>107.32558139534885</v>
      </c>
      <c r="F5" s="40">
        <v>86</v>
      </c>
      <c r="G5" s="130">
        <v>95</v>
      </c>
      <c r="H5" s="108">
        <f>SUM(G5/$O5)*100</f>
        <v>102.04081632653059</v>
      </c>
      <c r="I5" s="120">
        <v>87.9</v>
      </c>
      <c r="J5" s="108">
        <f>SUM(I5/$O5)*100</f>
        <v>94.414607948442537</v>
      </c>
      <c r="K5" s="58">
        <f>'PY2022Q3 EX'!H3*100</f>
        <v>94.3</v>
      </c>
      <c r="L5" s="108">
        <f>SUM(K5/$O5)*100</f>
        <v>101.28893662728248</v>
      </c>
      <c r="M5" s="58">
        <v>93.3</v>
      </c>
      <c r="N5" s="114">
        <f>SUM(M5/$O5)*100</f>
        <v>100.21482277121375</v>
      </c>
      <c r="O5" s="25">
        <v>93.100000000000009</v>
      </c>
      <c r="P5" s="202">
        <v>90.6</v>
      </c>
      <c r="Q5" s="202">
        <f>$P5/$T5*100</f>
        <v>97.314715359828142</v>
      </c>
      <c r="R5" s="202">
        <v>90.1</v>
      </c>
      <c r="S5" s="202">
        <f>$R5/$T5*100</f>
        <v>96.777658431793768</v>
      </c>
      <c r="T5" s="25">
        <v>93.1</v>
      </c>
    </row>
    <row r="6" spans="3:20" ht="20.100000000000001" customHeight="1" x14ac:dyDescent="0.3">
      <c r="C6" s="110" t="s">
        <v>3</v>
      </c>
      <c r="D6" s="59">
        <v>8403</v>
      </c>
      <c r="E6" s="108">
        <f t="shared" ref="E6:E9" si="0">D6/F6*100</f>
        <v>98.858823529411765</v>
      </c>
      <c r="F6" s="41">
        <v>8500</v>
      </c>
      <c r="G6" s="134">
        <v>8497</v>
      </c>
      <c r="H6" s="108">
        <f>SUM(G6/$O6)*100</f>
        <v>100.31877213695395</v>
      </c>
      <c r="I6" s="119">
        <v>7395</v>
      </c>
      <c r="J6" s="108">
        <f>SUM(I6/$O6)*100</f>
        <v>87.308146399055488</v>
      </c>
      <c r="K6" s="59">
        <f>'PY2022Q3 EX'!H4</f>
        <v>7980.5</v>
      </c>
      <c r="L6" s="108">
        <f>SUM(K6/$O6)*100</f>
        <v>94.220779220779221</v>
      </c>
      <c r="M6" s="59">
        <v>10270</v>
      </c>
      <c r="N6" s="114">
        <f>SUM(M6/$O6)*100</f>
        <v>121.25147579693034</v>
      </c>
      <c r="O6" s="60">
        <v>8470</v>
      </c>
      <c r="P6" s="59">
        <v>10404</v>
      </c>
      <c r="Q6" s="202">
        <f t="shared" ref="Q6:Q9" si="1">$P6/$T6*100</f>
        <v>122.83353010625737</v>
      </c>
      <c r="R6" s="59">
        <v>10620</v>
      </c>
      <c r="S6" s="202">
        <f t="shared" ref="S6:S25" si="2">$R6/$T6*100</f>
        <v>125.38370720188902</v>
      </c>
      <c r="T6" s="60">
        <v>8470</v>
      </c>
    </row>
    <row r="7" spans="3:20" ht="20.100000000000001" customHeight="1" x14ac:dyDescent="0.3">
      <c r="C7" s="110" t="s">
        <v>10</v>
      </c>
      <c r="D7" s="58">
        <v>82.8</v>
      </c>
      <c r="E7" s="108">
        <f t="shared" si="0"/>
        <v>97.411764705882348</v>
      </c>
      <c r="F7" s="40">
        <v>85</v>
      </c>
      <c r="G7" s="130">
        <v>83.6</v>
      </c>
      <c r="H7" s="108">
        <f>SUM(G7/$O7)*100</f>
        <v>94.144144144144136</v>
      </c>
      <c r="I7" s="120">
        <v>86.5</v>
      </c>
      <c r="J7" s="108">
        <f>SUM(I7/$O7)*100</f>
        <v>97.409909909909913</v>
      </c>
      <c r="K7" s="58">
        <f>'PY2022Q3 EX'!H5*100</f>
        <v>90</v>
      </c>
      <c r="L7" s="108">
        <f>SUM(K7/$O7)*100</f>
        <v>101.35135135135135</v>
      </c>
      <c r="M7" s="58">
        <v>89.7</v>
      </c>
      <c r="N7" s="114">
        <f>SUM(M7/$O7)*100</f>
        <v>101.01351351351353</v>
      </c>
      <c r="O7" s="26">
        <v>88.8</v>
      </c>
      <c r="P7" s="202">
        <v>88.6</v>
      </c>
      <c r="Q7" s="202">
        <f t="shared" si="1"/>
        <v>99.774774774774784</v>
      </c>
      <c r="R7" s="202">
        <v>88.9</v>
      </c>
      <c r="S7" s="202">
        <f t="shared" si="2"/>
        <v>100.11261261261262</v>
      </c>
      <c r="T7" s="26">
        <v>88.8</v>
      </c>
    </row>
    <row r="8" spans="3:20" ht="20.100000000000001" customHeight="1" x14ac:dyDescent="0.3">
      <c r="C8" s="110" t="s">
        <v>13</v>
      </c>
      <c r="D8" s="58">
        <v>85.9</v>
      </c>
      <c r="E8" s="108">
        <f t="shared" si="0"/>
        <v>96.516853932584283</v>
      </c>
      <c r="F8" s="40">
        <v>89</v>
      </c>
      <c r="G8" s="130">
        <v>85.5</v>
      </c>
      <c r="H8" s="108">
        <f>SUM(G8/$O8)*100</f>
        <v>96.175478065241833</v>
      </c>
      <c r="I8" s="120">
        <v>89.6</v>
      </c>
      <c r="J8" s="108">
        <f>SUM(I8/$O8)*100</f>
        <v>100.78740157480313</v>
      </c>
      <c r="K8" s="58">
        <f>'PY2022Q3 EX'!H6*100</f>
        <v>92.9</v>
      </c>
      <c r="L8" s="108">
        <f>SUM(K8/$O8)*100</f>
        <v>104.49943757030371</v>
      </c>
      <c r="M8" s="58">
        <v>96.2</v>
      </c>
      <c r="N8" s="114">
        <f>SUM(M8/$O8)*100</f>
        <v>108.21147356580427</v>
      </c>
      <c r="O8" s="26">
        <v>88.9</v>
      </c>
      <c r="P8" s="202">
        <v>93.7</v>
      </c>
      <c r="Q8" s="202">
        <f t="shared" si="1"/>
        <v>105.39932508436445</v>
      </c>
      <c r="R8" s="202">
        <v>92.5</v>
      </c>
      <c r="S8" s="202">
        <f t="shared" si="2"/>
        <v>104.04949381327333</v>
      </c>
      <c r="T8" s="112">
        <v>88.9</v>
      </c>
    </row>
    <row r="9" spans="3:20" ht="20.100000000000001" customHeight="1" x14ac:dyDescent="0.3">
      <c r="C9" s="110" t="s">
        <v>16</v>
      </c>
      <c r="D9" s="58">
        <v>100</v>
      </c>
      <c r="E9" s="108">
        <f t="shared" si="0"/>
        <v>153.84615384615387</v>
      </c>
      <c r="F9" s="40">
        <v>65</v>
      </c>
      <c r="G9" s="130">
        <v>90.8</v>
      </c>
      <c r="H9" s="108">
        <f>SUM(G9/$O9)*100</f>
        <v>111.00244498777505</v>
      </c>
      <c r="I9" s="120">
        <v>72.3</v>
      </c>
      <c r="J9" s="108">
        <f>SUM(I9/$O9)*100</f>
        <v>88.38630806845967</v>
      </c>
      <c r="K9" s="58">
        <f>'PY2022Q3 EX'!H7*100</f>
        <v>55.600000000000009</v>
      </c>
      <c r="L9" s="108">
        <f>SUM(K9/$O9)*100</f>
        <v>67.970660146699274</v>
      </c>
      <c r="M9" s="58">
        <v>90</v>
      </c>
      <c r="N9" s="114">
        <f>SUM(M9/$O9)*100</f>
        <v>110.02444987775061</v>
      </c>
      <c r="O9" s="26">
        <v>81.8</v>
      </c>
      <c r="P9" s="202">
        <v>72</v>
      </c>
      <c r="Q9" s="202">
        <f t="shared" si="1"/>
        <v>88.019559902200498</v>
      </c>
      <c r="R9" s="202">
        <v>74.599999999999994</v>
      </c>
      <c r="S9" s="202">
        <f t="shared" si="2"/>
        <v>91.198044009779949</v>
      </c>
      <c r="T9" s="112">
        <v>81.8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100</v>
      </c>
      <c r="E11" s="108">
        <f t="shared" ref="E11:E15" si="3">D11/F11*100</f>
        <v>116.27906976744187</v>
      </c>
      <c r="F11" s="40">
        <v>86</v>
      </c>
      <c r="G11" s="130">
        <v>100</v>
      </c>
      <c r="H11" s="108">
        <f>SUM(G11/$O11)*100</f>
        <v>122.39902080783355</v>
      </c>
      <c r="I11" s="121">
        <v>100</v>
      </c>
      <c r="J11" s="108">
        <f>SUM(I11/$O11)*100</f>
        <v>122.39902080783355</v>
      </c>
      <c r="K11" s="58">
        <f>'PY2022Q3 EX'!H9*100</f>
        <v>100</v>
      </c>
      <c r="L11" s="108">
        <f>SUM(K11/$O11)*100</f>
        <v>122.39902080783355</v>
      </c>
      <c r="M11" s="58">
        <v>100</v>
      </c>
      <c r="N11" s="114">
        <f>SUM(M11/$O11)*100</f>
        <v>122.39902080783355</v>
      </c>
      <c r="O11" s="26">
        <v>81.699999999999989</v>
      </c>
      <c r="P11" s="202">
        <v>100</v>
      </c>
      <c r="Q11" s="202">
        <f>$P11/$T11*100</f>
        <v>122.39902080783354</v>
      </c>
      <c r="R11" s="202">
        <v>100</v>
      </c>
      <c r="S11" s="202">
        <f t="shared" si="2"/>
        <v>122.39902080783354</v>
      </c>
      <c r="T11" s="26">
        <v>81.7</v>
      </c>
    </row>
    <row r="12" spans="3:20" ht="20.100000000000001" customHeight="1" x14ac:dyDescent="0.3">
      <c r="C12" s="110" t="s">
        <v>3</v>
      </c>
      <c r="D12" s="59">
        <v>11685</v>
      </c>
      <c r="E12" s="108">
        <f t="shared" si="3"/>
        <v>137.47058823529412</v>
      </c>
      <c r="F12" s="41">
        <v>8500</v>
      </c>
      <c r="G12" s="134">
        <v>11685</v>
      </c>
      <c r="H12" s="108">
        <f>SUM(G12/$O12)*100</f>
        <v>170.98331870061457</v>
      </c>
      <c r="I12" s="122">
        <v>9239</v>
      </c>
      <c r="J12" s="108">
        <f>SUM(I12/$O12)*100</f>
        <v>135.19168861574479</v>
      </c>
      <c r="K12" s="59">
        <f>'PY2022Q3 EX'!H10</f>
        <v>13571</v>
      </c>
      <c r="L12" s="108">
        <f>SUM(K12/$O12)*100</f>
        <v>198.58062628036288</v>
      </c>
      <c r="M12" s="59">
        <v>21453</v>
      </c>
      <c r="N12" s="114">
        <f>SUM(M12/$O12)*100</f>
        <v>313.91571553994731</v>
      </c>
      <c r="O12" s="60">
        <v>6834</v>
      </c>
      <c r="P12" s="59">
        <v>21453</v>
      </c>
      <c r="Q12" s="202">
        <f t="shared" ref="Q12:Q15" si="4">$P12/$T12*100</f>
        <v>313.91571553994731</v>
      </c>
      <c r="R12" s="59">
        <v>21453</v>
      </c>
      <c r="S12" s="202">
        <f t="shared" si="2"/>
        <v>313.91571553994731</v>
      </c>
      <c r="T12" s="60">
        <v>6834</v>
      </c>
    </row>
    <row r="13" spans="3:20" ht="20.100000000000001" customHeight="1" x14ac:dyDescent="0.3">
      <c r="C13" s="110" t="s">
        <v>10</v>
      </c>
      <c r="D13" s="58">
        <v>85.7</v>
      </c>
      <c r="E13" s="108">
        <f t="shared" si="3"/>
        <v>98.505747126436788</v>
      </c>
      <c r="F13" s="40">
        <v>87</v>
      </c>
      <c r="G13" s="130">
        <v>100</v>
      </c>
      <c r="H13" s="108">
        <f>SUM(G13/$O13)*100</f>
        <v>126.90355329949239</v>
      </c>
      <c r="I13" s="121">
        <v>100</v>
      </c>
      <c r="J13" s="58">
        <f>SUM(I13/$O13)*100</f>
        <v>126.90355329949239</v>
      </c>
      <c r="K13" s="58">
        <f>'PY2022Q3 EX'!H11*100</f>
        <v>100</v>
      </c>
      <c r="L13" s="108">
        <f>SUM(K13/$O13)*100</f>
        <v>126.90355329949239</v>
      </c>
      <c r="M13" s="58">
        <v>100</v>
      </c>
      <c r="N13" s="114">
        <f>SUM(M13/$O13)*100</f>
        <v>126.90355329949239</v>
      </c>
      <c r="O13" s="26">
        <v>78.8</v>
      </c>
      <c r="P13" s="202">
        <v>100</v>
      </c>
      <c r="Q13" s="202">
        <f t="shared" si="4"/>
        <v>126.90355329949239</v>
      </c>
      <c r="R13" s="202">
        <v>100</v>
      </c>
      <c r="S13" s="202">
        <f t="shared" si="2"/>
        <v>126.90355329949239</v>
      </c>
      <c r="T13" s="26">
        <v>78.8</v>
      </c>
    </row>
    <row r="14" spans="3:20" ht="20.100000000000001" customHeight="1" x14ac:dyDescent="0.3">
      <c r="C14" s="110" t="s">
        <v>13</v>
      </c>
      <c r="D14" s="58">
        <v>83.3</v>
      </c>
      <c r="E14" s="108">
        <f t="shared" si="3"/>
        <v>113.79781420765028</v>
      </c>
      <c r="F14" s="40">
        <v>73.2</v>
      </c>
      <c r="G14" s="130">
        <v>75</v>
      </c>
      <c r="H14" s="108">
        <f>SUM(G14/$O14)*100</f>
        <v>93.63295880149812</v>
      </c>
      <c r="I14" s="121">
        <v>100</v>
      </c>
      <c r="J14" s="108">
        <f>SUM(I14/$O14)*100</f>
        <v>124.84394506866417</v>
      </c>
      <c r="K14" s="58">
        <f>'PY2022Q3 EX'!H12*100</f>
        <v>100</v>
      </c>
      <c r="L14" s="108">
        <f>SUM(K14/$O14)*100</f>
        <v>124.84394506866417</v>
      </c>
      <c r="M14" s="58">
        <v>100</v>
      </c>
      <c r="N14" s="114">
        <f>SUM(M14/$O14)*100</f>
        <v>124.84394506866417</v>
      </c>
      <c r="O14" s="26">
        <v>80.100000000000009</v>
      </c>
      <c r="P14" s="202">
        <v>66.7</v>
      </c>
      <c r="Q14" s="202">
        <f t="shared" si="4"/>
        <v>83.270911360799019</v>
      </c>
      <c r="R14" s="202">
        <v>0</v>
      </c>
      <c r="S14" s="202">
        <f t="shared" si="2"/>
        <v>0</v>
      </c>
      <c r="T14" s="112">
        <v>80.099999999999994</v>
      </c>
    </row>
    <row r="15" spans="3:20" ht="20.100000000000001" customHeight="1" x14ac:dyDescent="0.3">
      <c r="C15" s="110" t="s">
        <v>16</v>
      </c>
      <c r="D15" s="58">
        <v>100</v>
      </c>
      <c r="E15" s="108">
        <f t="shared" si="3"/>
        <v>120.04801920768308</v>
      </c>
      <c r="F15" s="40">
        <v>83.3</v>
      </c>
      <c r="G15" s="130">
        <v>100</v>
      </c>
      <c r="H15" s="108">
        <f>SUM(G15/$O15)*100</f>
        <v>123.45679012345678</v>
      </c>
      <c r="I15" s="120">
        <v>0</v>
      </c>
      <c r="J15" s="108">
        <f>SUM(I15/$O15)*100</f>
        <v>0</v>
      </c>
      <c r="K15" s="58">
        <f>'PY2022Q3 EX'!H13*100</f>
        <v>0</v>
      </c>
      <c r="L15" s="108">
        <f>SUM(K15/$O15)*100</f>
        <v>0</v>
      </c>
      <c r="M15" s="58">
        <v>50</v>
      </c>
      <c r="N15" s="114">
        <f>SUM(M15/$O15)*100</f>
        <v>61.728395061728392</v>
      </c>
      <c r="O15" s="26">
        <v>81</v>
      </c>
      <c r="P15" s="202">
        <v>66.7</v>
      </c>
      <c r="Q15" s="202">
        <f t="shared" si="4"/>
        <v>82.345679012345684</v>
      </c>
      <c r="R15" s="202">
        <v>60</v>
      </c>
      <c r="S15" s="202">
        <f t="shared" si="2"/>
        <v>74.074074074074076</v>
      </c>
      <c r="T15" s="112">
        <v>81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72.899999999999991</v>
      </c>
      <c r="E17" s="108">
        <f t="shared" ref="E17:E21" si="5">D17/F17*100</f>
        <v>95.921052631578945</v>
      </c>
      <c r="F17" s="40">
        <v>76</v>
      </c>
      <c r="G17" s="130">
        <v>75.900000000000006</v>
      </c>
      <c r="H17" s="108">
        <f>SUM(G17/$O17)*100</f>
        <v>93.472906403940897</v>
      </c>
      <c r="I17" s="108">
        <v>61.3</v>
      </c>
      <c r="J17" s="108">
        <f>SUM(I17/$O17)*100</f>
        <v>75.49261083743842</v>
      </c>
      <c r="K17" s="58">
        <f>'PY2022Q3 EX'!H15*100</f>
        <v>66</v>
      </c>
      <c r="L17" s="108">
        <f>SUM(K17/$O17)*100</f>
        <v>81.2807881773399</v>
      </c>
      <c r="M17" s="58">
        <v>69.599999999999994</v>
      </c>
      <c r="N17" s="114">
        <f>SUM(M17/$O17)*100</f>
        <v>85.714285714285708</v>
      </c>
      <c r="O17" s="26">
        <v>81.2</v>
      </c>
      <c r="P17" s="202">
        <v>67.2</v>
      </c>
      <c r="Q17" s="202">
        <f>$P17/$T17*100</f>
        <v>82.758620689655174</v>
      </c>
      <c r="R17" s="202">
        <v>70.5</v>
      </c>
      <c r="S17" s="202">
        <f t="shared" si="2"/>
        <v>86.822660098522164</v>
      </c>
      <c r="T17" s="26">
        <v>81.2</v>
      </c>
    </row>
    <row r="18" spans="3:20" ht="20.100000000000001" customHeight="1" x14ac:dyDescent="0.3">
      <c r="C18" s="110" t="s">
        <v>3</v>
      </c>
      <c r="D18" s="59">
        <v>2934</v>
      </c>
      <c r="E18" s="108">
        <f t="shared" si="5"/>
        <v>91.6875</v>
      </c>
      <c r="F18" s="41">
        <v>3200</v>
      </c>
      <c r="G18" s="131">
        <v>2952</v>
      </c>
      <c r="H18" s="108">
        <f>SUM(G18/$O18)*100</f>
        <v>92.25</v>
      </c>
      <c r="I18" s="109">
        <v>1257</v>
      </c>
      <c r="J18" s="108">
        <f>SUM(I18/$O18)*100</f>
        <v>39.28125</v>
      </c>
      <c r="K18" s="59">
        <f>'PY2022Q3 EX'!H16</f>
        <v>3620</v>
      </c>
      <c r="L18" s="108">
        <f>SUM(K18/$O18)*100</f>
        <v>113.12500000000001</v>
      </c>
      <c r="M18" s="59">
        <v>4401</v>
      </c>
      <c r="N18" s="114">
        <f>SUM(M18/$O18)*100</f>
        <v>137.53125</v>
      </c>
      <c r="O18" s="60">
        <v>3200</v>
      </c>
      <c r="P18" s="59">
        <v>4401</v>
      </c>
      <c r="Q18" s="202">
        <f t="shared" ref="Q18:Q21" si="6">$P18/$T18*100</f>
        <v>137.53125</v>
      </c>
      <c r="R18" s="59">
        <v>4401</v>
      </c>
      <c r="S18" s="202">
        <f t="shared" si="2"/>
        <v>137.53125</v>
      </c>
      <c r="T18" s="60">
        <v>3200</v>
      </c>
    </row>
    <row r="19" spans="3:20" ht="20.100000000000001" customHeight="1" x14ac:dyDescent="0.3">
      <c r="C19" s="110" t="s">
        <v>10</v>
      </c>
      <c r="D19" s="58">
        <v>66.7</v>
      </c>
      <c r="E19" s="108">
        <f t="shared" si="5"/>
        <v>87.76315789473685</v>
      </c>
      <c r="F19" s="40">
        <v>76</v>
      </c>
      <c r="G19" s="130">
        <v>63.1</v>
      </c>
      <c r="H19" s="108">
        <f>SUM(G19/$O19)*100</f>
        <v>83.026315789473685</v>
      </c>
      <c r="I19" s="108">
        <v>60</v>
      </c>
      <c r="J19" s="108">
        <f t="shared" ref="J19:J20" si="7">SUM(I19/$O19)*100</f>
        <v>78.94736842105263</v>
      </c>
      <c r="K19" s="58">
        <f>'PY2022Q3 EX'!H17*100</f>
        <v>65.5</v>
      </c>
      <c r="L19" s="108">
        <f t="shared" ref="L19:L20" si="8">SUM(K19/$O19)*100</f>
        <v>86.18421052631578</v>
      </c>
      <c r="M19" s="58">
        <v>58.1</v>
      </c>
      <c r="N19" s="114">
        <f>SUM(M19/$O19)*100</f>
        <v>76.44736842105263</v>
      </c>
      <c r="O19" s="26">
        <v>76</v>
      </c>
      <c r="P19" s="202">
        <v>60.4</v>
      </c>
      <c r="Q19" s="202">
        <f t="shared" si="6"/>
        <v>79.473684210526315</v>
      </c>
      <c r="R19" s="202">
        <v>56.5</v>
      </c>
      <c r="S19" s="202">
        <f t="shared" si="2"/>
        <v>74.342105263157904</v>
      </c>
      <c r="T19" s="26">
        <v>76</v>
      </c>
    </row>
    <row r="20" spans="3:20" ht="20.100000000000001" customHeight="1" x14ac:dyDescent="0.3">
      <c r="C20" s="110" t="s">
        <v>13</v>
      </c>
      <c r="D20" s="58">
        <v>61.6</v>
      </c>
      <c r="E20" s="108">
        <f t="shared" si="5"/>
        <v>88</v>
      </c>
      <c r="F20" s="40">
        <v>70</v>
      </c>
      <c r="G20" s="130">
        <v>63.2</v>
      </c>
      <c r="H20" s="108">
        <f>SUM(G20/$O20)*100</f>
        <v>121.07279693486591</v>
      </c>
      <c r="I20" s="108">
        <v>63.5</v>
      </c>
      <c r="J20" s="108">
        <f t="shared" si="7"/>
        <v>121.64750957854405</v>
      </c>
      <c r="K20" s="58">
        <f>'PY2022Q3 EX'!H18*100</f>
        <v>64.7</v>
      </c>
      <c r="L20" s="108">
        <f t="shared" si="8"/>
        <v>123.94636015325671</v>
      </c>
      <c r="M20" s="58">
        <v>69.2</v>
      </c>
      <c r="N20" s="114">
        <f>SUM(M20/$O20)*100</f>
        <v>132.56704980842912</v>
      </c>
      <c r="O20" s="26">
        <v>52.2</v>
      </c>
      <c r="P20" s="202">
        <v>90</v>
      </c>
      <c r="Q20" s="202">
        <f t="shared" si="6"/>
        <v>172.41379310344826</v>
      </c>
      <c r="R20" s="202">
        <v>73.3</v>
      </c>
      <c r="S20" s="202">
        <f t="shared" si="2"/>
        <v>140.42145593869731</v>
      </c>
      <c r="T20" s="26">
        <v>52.2</v>
      </c>
    </row>
    <row r="21" spans="3:20" ht="20.100000000000001" customHeight="1" x14ac:dyDescent="0.3">
      <c r="C21" s="110" t="s">
        <v>16</v>
      </c>
      <c r="D21" s="58">
        <v>86.2</v>
      </c>
      <c r="E21" s="108">
        <f t="shared" si="5"/>
        <v>136.82539682539684</v>
      </c>
      <c r="F21" s="40">
        <v>63</v>
      </c>
      <c r="G21" s="130">
        <v>73.900000000000006</v>
      </c>
      <c r="H21" s="108">
        <f>SUM(G21/$O21)*100</f>
        <v>100</v>
      </c>
      <c r="I21" s="108">
        <v>84.7</v>
      </c>
      <c r="J21" s="108">
        <f>SUM(I21/$O21)*100</f>
        <v>114.61434370771313</v>
      </c>
      <c r="K21" s="58">
        <f>'PY2022Q3 EX'!H19*100</f>
        <v>84.899999999999991</v>
      </c>
      <c r="L21" s="108">
        <f>SUM(K21/$O21)*100</f>
        <v>114.88497970230038</v>
      </c>
      <c r="M21" s="58">
        <v>92.8</v>
      </c>
      <c r="N21" s="114">
        <f>SUM(M21/$O21)*100</f>
        <v>125.57510148849795</v>
      </c>
      <c r="O21" s="26">
        <v>73.900000000000006</v>
      </c>
      <c r="P21" s="202">
        <v>82.6</v>
      </c>
      <c r="Q21" s="202">
        <f t="shared" si="6"/>
        <v>111.77266576454667</v>
      </c>
      <c r="R21" s="202">
        <v>79.2</v>
      </c>
      <c r="S21" s="202">
        <f t="shared" si="2"/>
        <v>107.17185385656292</v>
      </c>
      <c r="T21" s="112">
        <v>73.900000000000006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72</v>
      </c>
      <c r="E23" s="108">
        <f t="shared" ref="E23:E25" si="9">D23/F23*100</f>
        <v>101.40845070422534</v>
      </c>
      <c r="F23" s="40">
        <v>71</v>
      </c>
      <c r="G23" s="132">
        <v>70.399999999999991</v>
      </c>
      <c r="H23" s="108">
        <f>SUM(G23/$O23)*100</f>
        <v>107.48091603053433</v>
      </c>
      <c r="I23" s="108">
        <v>65.5</v>
      </c>
      <c r="J23" s="108">
        <f>SUM(I23/$O23)*100</f>
        <v>100</v>
      </c>
      <c r="K23" s="58">
        <f>'PY2022Q3 EX'!H21*100</f>
        <v>71.099999999999994</v>
      </c>
      <c r="L23" s="108">
        <f>SUM(K23/$O23)*100</f>
        <v>108.54961832061068</v>
      </c>
      <c r="M23" s="58">
        <v>72.599999999999994</v>
      </c>
      <c r="N23" s="114">
        <f>SUM(M23/$O23)*100</f>
        <v>110.83969465648853</v>
      </c>
      <c r="O23" s="26">
        <v>65.5</v>
      </c>
      <c r="P23" s="202">
        <v>71.8</v>
      </c>
      <c r="Q23" s="202">
        <f>P23/$T23*100</f>
        <v>109.61832061068702</v>
      </c>
      <c r="R23" s="202">
        <v>72.099999999999994</v>
      </c>
      <c r="S23" s="202">
        <f t="shared" si="2"/>
        <v>110.07633587786259</v>
      </c>
      <c r="T23" s="26">
        <v>65.5</v>
      </c>
    </row>
    <row r="24" spans="3:20" ht="20.100000000000001" customHeight="1" x14ac:dyDescent="0.3">
      <c r="C24" s="110" t="s">
        <v>3</v>
      </c>
      <c r="D24" s="59">
        <v>6135</v>
      </c>
      <c r="E24" s="108">
        <f t="shared" si="9"/>
        <v>123.93939393939395</v>
      </c>
      <c r="F24" s="41">
        <v>4950</v>
      </c>
      <c r="G24" s="133">
        <v>6063</v>
      </c>
      <c r="H24" s="108">
        <f>SUM(G24/$O24)*100</f>
        <v>139.18732782369145</v>
      </c>
      <c r="I24" s="117">
        <v>5883</v>
      </c>
      <c r="J24" s="108">
        <f>SUM(I24/$O24)*100</f>
        <v>135.0550964187328</v>
      </c>
      <c r="K24" s="59">
        <f>'PY2022Q3 EX'!H22</f>
        <v>6460</v>
      </c>
      <c r="L24" s="108">
        <f>SUM(K24/$O24)*100</f>
        <v>148.30119375573921</v>
      </c>
      <c r="M24" s="59">
        <v>6479</v>
      </c>
      <c r="N24" s="114">
        <f>SUM(M24/$O24)*100</f>
        <v>148.73737373737376</v>
      </c>
      <c r="O24" s="60">
        <v>4356</v>
      </c>
      <c r="P24" s="59">
        <v>6271</v>
      </c>
      <c r="Q24" s="202" t="e">
        <f t="shared" ref="Q24:Q25" si="10">P24/$U24*100</f>
        <v>#DIV/0!</v>
      </c>
      <c r="R24" s="59">
        <v>6193</v>
      </c>
      <c r="S24" s="202">
        <f t="shared" si="2"/>
        <v>142.17171717171718</v>
      </c>
      <c r="T24" s="60">
        <v>4356</v>
      </c>
    </row>
    <row r="25" spans="3:20" ht="20.100000000000001" customHeight="1" x14ac:dyDescent="0.3">
      <c r="C25" s="115" t="s">
        <v>10</v>
      </c>
      <c r="D25" s="58">
        <v>64.600000000000009</v>
      </c>
      <c r="E25" s="108">
        <f t="shared" si="9"/>
        <v>95.000000000000014</v>
      </c>
      <c r="F25" s="40">
        <v>68</v>
      </c>
      <c r="G25" s="132">
        <v>70.3</v>
      </c>
      <c r="H25" s="108">
        <f>SUM(G25/$O25)*100</f>
        <v>106.35400907715579</v>
      </c>
      <c r="I25" s="108">
        <v>64.8</v>
      </c>
      <c r="J25" s="108">
        <f>SUM(I25/$O25)*100</f>
        <v>98.033282904689841</v>
      </c>
      <c r="K25" s="58">
        <f>'PY2022Q3 EX'!H23*100</f>
        <v>71.3</v>
      </c>
      <c r="L25" s="108">
        <f>SUM(K25/$O25)*100</f>
        <v>107.86686838124054</v>
      </c>
      <c r="M25" s="58">
        <v>70.900000000000006</v>
      </c>
      <c r="N25" s="114">
        <f>SUM(M25/$O25)*100</f>
        <v>107.26172465960666</v>
      </c>
      <c r="O25" s="26">
        <v>66.100000000000009</v>
      </c>
      <c r="P25" s="202">
        <v>71</v>
      </c>
      <c r="Q25" s="202" t="e">
        <f t="shared" si="10"/>
        <v>#DIV/0!</v>
      </c>
      <c r="R25" s="202">
        <v>71.900000000000006</v>
      </c>
      <c r="S25" s="202">
        <f t="shared" si="2"/>
        <v>108.7745839636914</v>
      </c>
      <c r="T25" s="26">
        <v>66.099999999999994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09" t="s">
        <v>7</v>
      </c>
      <c r="D27" s="209"/>
      <c r="E27" s="16"/>
      <c r="F27" s="24"/>
      <c r="L27" s="16"/>
    </row>
    <row r="28" spans="3:20" ht="20.100000000000001" customHeight="1" x14ac:dyDescent="0.3">
      <c r="C28" s="210" t="s">
        <v>8</v>
      </c>
      <c r="D28" s="210"/>
      <c r="E28" s="16"/>
      <c r="F28" s="24"/>
      <c r="L28" s="16"/>
    </row>
    <row r="29" spans="3:20" ht="20.100000000000001" customHeight="1" x14ac:dyDescent="0.3">
      <c r="C29" s="211" t="s">
        <v>9</v>
      </c>
      <c r="D29" s="211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3648" priority="253" operator="between">
      <formula>$F5*0.9</formula>
      <formula>$F5</formula>
    </cfRule>
    <cfRule type="cellIs" dxfId="3647" priority="254" operator="lessThan">
      <formula>$F5*0.9</formula>
    </cfRule>
    <cfRule type="cellIs" dxfId="3646" priority="255" operator="greaterThan">
      <formula>$F5</formula>
    </cfRule>
  </conditionalFormatting>
  <conditionalFormatting sqref="D7">
    <cfRule type="cellIs" dxfId="3645" priority="247" operator="between">
      <formula>$F7*0.9</formula>
      <formula>$F7</formula>
    </cfRule>
    <cfRule type="cellIs" dxfId="3644" priority="248" operator="lessThan">
      <formula>$F7*0.9</formula>
    </cfRule>
    <cfRule type="cellIs" dxfId="3643" priority="249" operator="greaterThan">
      <formula>$F7</formula>
    </cfRule>
  </conditionalFormatting>
  <conditionalFormatting sqref="D6">
    <cfRule type="cellIs" dxfId="3642" priority="244" operator="between">
      <formula>$F6*0.9</formula>
      <formula>$F6</formula>
    </cfRule>
    <cfRule type="cellIs" dxfId="3641" priority="245" operator="lessThan">
      <formula>$F6*0.9</formula>
    </cfRule>
    <cfRule type="cellIs" dxfId="3640" priority="246" operator="greaterThan">
      <formula>$F6</formula>
    </cfRule>
  </conditionalFormatting>
  <conditionalFormatting sqref="D11">
    <cfRule type="cellIs" dxfId="3639" priority="241" operator="between">
      <formula>$F11*0.9</formula>
      <formula>$F11</formula>
    </cfRule>
    <cfRule type="cellIs" dxfId="3638" priority="242" operator="lessThan">
      <formula>$F11*0.9</formula>
    </cfRule>
    <cfRule type="cellIs" dxfId="3637" priority="243" operator="greaterThan">
      <formula>$F11</formula>
    </cfRule>
  </conditionalFormatting>
  <conditionalFormatting sqref="D17">
    <cfRule type="cellIs" dxfId="3636" priority="238" operator="between">
      <formula>$F17*0.9</formula>
      <formula>$F17</formula>
    </cfRule>
    <cfRule type="cellIs" dxfId="3635" priority="239" operator="lessThan">
      <formula>$F17*0.9</formula>
    </cfRule>
    <cfRule type="cellIs" dxfId="3634" priority="240" operator="greaterThan">
      <formula>$F17</formula>
    </cfRule>
  </conditionalFormatting>
  <conditionalFormatting sqref="D23">
    <cfRule type="cellIs" dxfId="3633" priority="235" operator="between">
      <formula>$F23*0.9</formula>
      <formula>$F23</formula>
    </cfRule>
    <cfRule type="cellIs" dxfId="3632" priority="236" operator="lessThan">
      <formula>$F23*0.9</formula>
    </cfRule>
    <cfRule type="cellIs" dxfId="3631" priority="237" operator="greaterThan">
      <formula>$F23</formula>
    </cfRule>
  </conditionalFormatting>
  <conditionalFormatting sqref="D12">
    <cfRule type="cellIs" dxfId="3630" priority="232" operator="between">
      <formula>$F12*0.9</formula>
      <formula>$F12</formula>
    </cfRule>
    <cfRule type="cellIs" dxfId="3629" priority="233" operator="lessThan">
      <formula>$F12*0.9</formula>
    </cfRule>
    <cfRule type="cellIs" dxfId="3628" priority="234" operator="greaterThan">
      <formula>$F12</formula>
    </cfRule>
  </conditionalFormatting>
  <conditionalFormatting sqref="D24">
    <cfRule type="cellIs" dxfId="3627" priority="229" operator="between">
      <formula>$F24*0.9</formula>
      <formula>$F24</formula>
    </cfRule>
    <cfRule type="cellIs" dxfId="3626" priority="230" operator="lessThan">
      <formula>$F24*0.9</formula>
    </cfRule>
    <cfRule type="cellIs" dxfId="3625" priority="231" operator="greaterThan">
      <formula>$F24</formula>
    </cfRule>
  </conditionalFormatting>
  <conditionalFormatting sqref="D13">
    <cfRule type="cellIs" dxfId="3624" priority="226" operator="between">
      <formula>$F13*0.9</formula>
      <formula>$F13</formula>
    </cfRule>
    <cfRule type="cellIs" dxfId="3623" priority="227" operator="lessThan">
      <formula>$F13*0.9</formula>
    </cfRule>
    <cfRule type="cellIs" dxfId="3622" priority="228" operator="greaterThan">
      <formula>$F13</formula>
    </cfRule>
  </conditionalFormatting>
  <conditionalFormatting sqref="D19">
    <cfRule type="cellIs" dxfId="3621" priority="223" operator="between">
      <formula>$F19*0.9</formula>
      <formula>$F19</formula>
    </cfRule>
    <cfRule type="cellIs" dxfId="3620" priority="224" operator="lessThan">
      <formula>$F19*0.9</formula>
    </cfRule>
    <cfRule type="cellIs" dxfId="3619" priority="225" operator="greaterThan">
      <formula>$F19</formula>
    </cfRule>
  </conditionalFormatting>
  <conditionalFormatting sqref="D25">
    <cfRule type="cellIs" dxfId="3618" priority="220" operator="between">
      <formula>$F25*0.9</formula>
      <formula>$F25</formula>
    </cfRule>
    <cfRule type="cellIs" dxfId="3617" priority="221" operator="lessThan">
      <formula>$F25*0.9</formula>
    </cfRule>
    <cfRule type="cellIs" dxfId="3616" priority="222" operator="greaterThan">
      <formula>$F25</formula>
    </cfRule>
  </conditionalFormatting>
  <conditionalFormatting sqref="G5 I5 K5 M5 G17:G21 G11:G15 G7:G9">
    <cfRule type="cellIs" dxfId="3615" priority="274" operator="between">
      <formula>$O5*0.9</formula>
      <formula>$O5</formula>
    </cfRule>
    <cfRule type="cellIs" dxfId="3614" priority="275" operator="lessThan">
      <formula>$O5*0.9</formula>
    </cfRule>
    <cfRule type="cellIs" dxfId="3613" priority="276" operator="greaterThan">
      <formula>$O5</formula>
    </cfRule>
  </conditionalFormatting>
  <conditionalFormatting sqref="G6 I6 K6 M6">
    <cfRule type="cellIs" dxfId="3612" priority="256" operator="between">
      <formula>$O6*0.9</formula>
      <formula>$O6</formula>
    </cfRule>
    <cfRule type="cellIs" dxfId="3611" priority="257" operator="lessThan">
      <formula>$O6*0.9</formula>
    </cfRule>
    <cfRule type="cellIs" dxfId="3610" priority="258" operator="greaterThan">
      <formula>$O6</formula>
    </cfRule>
  </conditionalFormatting>
  <conditionalFormatting sqref="I7 M7">
    <cfRule type="cellIs" dxfId="3609" priority="217" operator="between">
      <formula>$O7*0.9</formula>
      <formula>$O7</formula>
    </cfRule>
    <cfRule type="cellIs" dxfId="3608" priority="218" operator="lessThan">
      <formula>$O7*0.9</formula>
    </cfRule>
    <cfRule type="cellIs" dxfId="3607" priority="219" operator="greaterThan">
      <formula>$O7</formula>
    </cfRule>
  </conditionalFormatting>
  <conditionalFormatting sqref="I11 M11">
    <cfRule type="cellIs" dxfId="3606" priority="271" operator="between">
      <formula>$O11*0.9</formula>
      <formula>$O11</formula>
    </cfRule>
    <cfRule type="cellIs" dxfId="3605" priority="272" operator="lessThan">
      <formula>$O11*0.9</formula>
    </cfRule>
    <cfRule type="cellIs" dxfId="3604" priority="273" operator="greaterThan">
      <formula>$O11</formula>
    </cfRule>
  </conditionalFormatting>
  <conditionalFormatting sqref="I12 M12">
    <cfRule type="cellIs" dxfId="3603" priority="268" operator="between">
      <formula>$O12*0.9</formula>
      <formula>$O12</formula>
    </cfRule>
    <cfRule type="cellIs" dxfId="3602" priority="269" operator="lessThan">
      <formula>$O12*0.9</formula>
    </cfRule>
    <cfRule type="cellIs" dxfId="3601" priority="270" operator="greaterThan">
      <formula>$O12</formula>
    </cfRule>
  </conditionalFormatting>
  <conditionalFormatting sqref="I13 M13">
    <cfRule type="cellIs" dxfId="3600" priority="250" operator="between">
      <formula>$O13*0.9</formula>
      <formula>$O13</formula>
    </cfRule>
    <cfRule type="cellIs" dxfId="3599" priority="251" operator="lessThan">
      <formula>$O13*0.9</formula>
    </cfRule>
    <cfRule type="cellIs" dxfId="3598" priority="252" operator="greaterThan">
      <formula>$O13</formula>
    </cfRule>
  </conditionalFormatting>
  <conditionalFormatting sqref="I14 M14">
    <cfRule type="cellIs" dxfId="3597" priority="214" operator="between">
      <formula>$O14*0.9</formula>
      <formula>$O14</formula>
    </cfRule>
    <cfRule type="cellIs" dxfId="3596" priority="215" operator="lessThan">
      <formula>$O14*0.9</formula>
    </cfRule>
    <cfRule type="cellIs" dxfId="3595" priority="216" operator="greaterThan">
      <formula>$O14</formula>
    </cfRule>
  </conditionalFormatting>
  <conditionalFormatting sqref="I17:I18 M17:M18">
    <cfRule type="cellIs" dxfId="3594" priority="265" operator="between">
      <formula>$O17*0.9</formula>
      <formula>$O17</formula>
    </cfRule>
    <cfRule type="cellIs" dxfId="3593" priority="266" operator="lessThan">
      <formula>$O17*0.9</formula>
    </cfRule>
    <cfRule type="cellIs" dxfId="3592" priority="267" operator="greaterThan">
      <formula>$O17</formula>
    </cfRule>
  </conditionalFormatting>
  <conditionalFormatting sqref="I19 M19">
    <cfRule type="cellIs" dxfId="3591" priority="211" operator="between">
      <formula>$O19*0.9</formula>
      <formula>$O19</formula>
    </cfRule>
    <cfRule type="cellIs" dxfId="3590" priority="212" operator="lessThan">
      <formula>$O19*0.9</formula>
    </cfRule>
    <cfRule type="cellIs" dxfId="3589" priority="213" operator="greaterThan">
      <formula>$O19</formula>
    </cfRule>
  </conditionalFormatting>
  <conditionalFormatting sqref="I20 M20">
    <cfRule type="cellIs" dxfId="3588" priority="208" operator="between">
      <formula>$O20*0.9</formula>
      <formula>$O20</formula>
    </cfRule>
    <cfRule type="cellIs" dxfId="3587" priority="209" operator="lessThan">
      <formula>$O20*0.9</formula>
    </cfRule>
    <cfRule type="cellIs" dxfId="3586" priority="210" operator="greaterThan">
      <formula>$O20</formula>
    </cfRule>
  </conditionalFormatting>
  <conditionalFormatting sqref="I23 M23">
    <cfRule type="cellIs" dxfId="3585" priority="262" operator="between">
      <formula>$O23*0.9</formula>
      <formula>$O23</formula>
    </cfRule>
    <cfRule type="cellIs" dxfId="3584" priority="263" operator="lessThan">
      <formula>$O23*0.9</formula>
    </cfRule>
    <cfRule type="cellIs" dxfId="3583" priority="264" operator="greaterThan">
      <formula>$O23</formula>
    </cfRule>
  </conditionalFormatting>
  <conditionalFormatting sqref="I24 M24">
    <cfRule type="cellIs" dxfId="3582" priority="259" operator="between">
      <formula>$O24*0.9</formula>
      <formula>$O24</formula>
    </cfRule>
    <cfRule type="cellIs" dxfId="3581" priority="260" operator="lessThan">
      <formula>$O24*0.9</formula>
    </cfRule>
    <cfRule type="cellIs" dxfId="3580" priority="261" operator="greaterThan">
      <formula>$O24</formula>
    </cfRule>
  </conditionalFormatting>
  <conditionalFormatting sqref="I25 M25">
    <cfRule type="cellIs" dxfId="3579" priority="205" operator="between">
      <formula>$O25*0.9</formula>
      <formula>$O25</formula>
    </cfRule>
    <cfRule type="cellIs" dxfId="3578" priority="206" operator="lessThan">
      <formula>$O25*0.9</formula>
    </cfRule>
    <cfRule type="cellIs" dxfId="3577" priority="207" operator="greaterThan">
      <formula>$O25</formula>
    </cfRule>
  </conditionalFormatting>
  <conditionalFormatting sqref="D8">
    <cfRule type="cellIs" dxfId="3576" priority="202" operator="between">
      <formula>$F8*0.9</formula>
      <formula>$F8</formula>
    </cfRule>
    <cfRule type="cellIs" dxfId="3575" priority="203" operator="lessThan">
      <formula>$F8*0.9</formula>
    </cfRule>
    <cfRule type="cellIs" dxfId="3574" priority="204" operator="greaterThan">
      <formula>$F8</formula>
    </cfRule>
  </conditionalFormatting>
  <conditionalFormatting sqref="D14">
    <cfRule type="cellIs" dxfId="3573" priority="199" operator="between">
      <formula>$F14*0.9</formula>
      <formula>$F14</formula>
    </cfRule>
    <cfRule type="cellIs" dxfId="3572" priority="200" operator="lessThan">
      <formula>$F14*0.9</formula>
    </cfRule>
    <cfRule type="cellIs" dxfId="3571" priority="201" operator="greaterThan">
      <formula>$F14</formula>
    </cfRule>
  </conditionalFormatting>
  <conditionalFormatting sqref="D20">
    <cfRule type="cellIs" dxfId="3570" priority="196" operator="between">
      <formula>$F20*0.9</formula>
      <formula>$F20</formula>
    </cfRule>
    <cfRule type="cellIs" dxfId="3569" priority="197" operator="lessThan">
      <formula>$F20*0.9</formula>
    </cfRule>
    <cfRule type="cellIs" dxfId="3568" priority="198" operator="greaterThan">
      <formula>$F20</formula>
    </cfRule>
  </conditionalFormatting>
  <conditionalFormatting sqref="I15 M15">
    <cfRule type="cellIs" dxfId="3567" priority="193" operator="between">
      <formula>$O15*0.9</formula>
      <formula>$O15</formula>
    </cfRule>
    <cfRule type="cellIs" dxfId="3566" priority="194" operator="lessThan">
      <formula>$O15*0.9</formula>
    </cfRule>
    <cfRule type="cellIs" dxfId="3565" priority="195" operator="greaterThan">
      <formula>$O15</formula>
    </cfRule>
  </conditionalFormatting>
  <conditionalFormatting sqref="I21 M21">
    <cfRule type="cellIs" dxfId="3564" priority="190" operator="between">
      <formula>$O21*0.9</formula>
      <formula>$O21</formula>
    </cfRule>
    <cfRule type="cellIs" dxfId="3563" priority="191" operator="lessThan">
      <formula>$O21*0.9</formula>
    </cfRule>
    <cfRule type="cellIs" dxfId="3562" priority="192" operator="greaterThan">
      <formula>$O21</formula>
    </cfRule>
  </conditionalFormatting>
  <conditionalFormatting sqref="I8 M8">
    <cfRule type="cellIs" dxfId="3561" priority="187" operator="between">
      <formula>$O8*0.9</formula>
      <formula>$O8</formula>
    </cfRule>
    <cfRule type="cellIs" dxfId="3560" priority="188" operator="lessThan">
      <formula>$O8*0.9</formula>
    </cfRule>
    <cfRule type="cellIs" dxfId="3559" priority="189" operator="greaterThan">
      <formula>$O8</formula>
    </cfRule>
  </conditionalFormatting>
  <conditionalFormatting sqref="I9 M9">
    <cfRule type="cellIs" dxfId="3558" priority="184" operator="between">
      <formula>$O9*0.9</formula>
      <formula>$O9</formula>
    </cfRule>
    <cfRule type="cellIs" dxfId="3557" priority="185" operator="lessThan">
      <formula>$O9*0.9</formula>
    </cfRule>
    <cfRule type="cellIs" dxfId="3556" priority="186" operator="greaterThan">
      <formula>$O9</formula>
    </cfRule>
  </conditionalFormatting>
  <conditionalFormatting sqref="D21 D15 D9">
    <cfRule type="cellIs" dxfId="3555" priority="181" operator="between">
      <formula>$F9*0.9</formula>
      <formula>$F9</formula>
    </cfRule>
    <cfRule type="cellIs" dxfId="3554" priority="182" operator="lessThan">
      <formula>$F9*0.9</formula>
    </cfRule>
    <cfRule type="cellIs" dxfId="3553" priority="183" operator="greaterThan">
      <formula>$F9</formula>
    </cfRule>
  </conditionalFormatting>
  <conditionalFormatting sqref="D18">
    <cfRule type="cellIs" dxfId="3552" priority="178" operator="between">
      <formula>$F18*0.9</formula>
      <formula>$F18</formula>
    </cfRule>
    <cfRule type="cellIs" dxfId="3551" priority="179" operator="lessThan">
      <formula>$F18*0.9</formula>
    </cfRule>
    <cfRule type="cellIs" dxfId="3550" priority="180" operator="greaterThan">
      <formula>$F18</formula>
    </cfRule>
  </conditionalFormatting>
  <conditionalFormatting sqref="G23:G25">
    <cfRule type="cellIs" dxfId="3549" priority="479" operator="between">
      <formula>$O23*0.9</formula>
      <formula>$O23</formula>
    </cfRule>
    <cfRule type="cellIs" dxfId="3548" priority="480" operator="lessThan">
      <formula>$O23*0.9</formula>
    </cfRule>
    <cfRule type="cellIs" dxfId="3547" priority="481" operator="greaterThan">
      <formula>$O23</formula>
    </cfRule>
  </conditionalFormatting>
  <conditionalFormatting sqref="K7:K9">
    <cfRule type="cellIs" dxfId="3546" priority="175" operator="between">
      <formula>$O7*0.9</formula>
      <formula>$O7</formula>
    </cfRule>
    <cfRule type="cellIs" dxfId="3545" priority="176" operator="lessThan">
      <formula>$O7*0.9</formula>
    </cfRule>
    <cfRule type="cellIs" dxfId="3544" priority="177" operator="greaterThan">
      <formula>$O7</formula>
    </cfRule>
  </conditionalFormatting>
  <conditionalFormatting sqref="K11">
    <cfRule type="cellIs" dxfId="3543" priority="172" operator="between">
      <formula>$O11*0.9</formula>
      <formula>$O11</formula>
    </cfRule>
    <cfRule type="cellIs" dxfId="3542" priority="173" operator="lessThan">
      <formula>$O11*0.9</formula>
    </cfRule>
    <cfRule type="cellIs" dxfId="3541" priority="174" operator="greaterThan">
      <formula>$O11</formula>
    </cfRule>
  </conditionalFormatting>
  <conditionalFormatting sqref="K13:K15">
    <cfRule type="cellIs" dxfId="3540" priority="169" operator="between">
      <formula>$O13*0.9</formula>
      <formula>$O13</formula>
    </cfRule>
    <cfRule type="cellIs" dxfId="3539" priority="170" operator="lessThan">
      <formula>$O13*0.9</formula>
    </cfRule>
    <cfRule type="cellIs" dxfId="3538" priority="171" operator="greaterThan">
      <formula>$O13</formula>
    </cfRule>
  </conditionalFormatting>
  <conditionalFormatting sqref="K17">
    <cfRule type="cellIs" dxfId="3537" priority="166" operator="between">
      <formula>$O17*0.9</formula>
      <formula>$O17</formula>
    </cfRule>
    <cfRule type="cellIs" dxfId="3536" priority="167" operator="lessThan">
      <formula>$O17*0.9</formula>
    </cfRule>
    <cfRule type="cellIs" dxfId="3535" priority="168" operator="greaterThan">
      <formula>$O17</formula>
    </cfRule>
  </conditionalFormatting>
  <conditionalFormatting sqref="K19:K21">
    <cfRule type="cellIs" dxfId="3534" priority="163" operator="between">
      <formula>$O19*0.9</formula>
      <formula>$O19</formula>
    </cfRule>
    <cfRule type="cellIs" dxfId="3533" priority="164" operator="lessThan">
      <formula>$O19*0.9</formula>
    </cfRule>
    <cfRule type="cellIs" dxfId="3532" priority="165" operator="greaterThan">
      <formula>$O19</formula>
    </cfRule>
  </conditionalFormatting>
  <conditionalFormatting sqref="K23">
    <cfRule type="cellIs" dxfId="3531" priority="160" operator="between">
      <formula>$O23*0.9</formula>
      <formula>$O23</formula>
    </cfRule>
    <cfRule type="cellIs" dxfId="3530" priority="161" operator="lessThan">
      <formula>$O23*0.9</formula>
    </cfRule>
    <cfRule type="cellIs" dxfId="3529" priority="162" operator="greaterThan">
      <formula>$O23</formula>
    </cfRule>
  </conditionalFormatting>
  <conditionalFormatting sqref="K25">
    <cfRule type="cellIs" dxfId="3528" priority="157" operator="between">
      <formula>$O25*0.9</formula>
      <formula>$O25</formula>
    </cfRule>
    <cfRule type="cellIs" dxfId="3527" priority="158" operator="lessThan">
      <formula>$O25*0.9</formula>
    </cfRule>
    <cfRule type="cellIs" dxfId="3526" priority="159" operator="greaterThan">
      <formula>$O25</formula>
    </cfRule>
  </conditionalFormatting>
  <conditionalFormatting sqref="K12">
    <cfRule type="cellIs" dxfId="3525" priority="154" operator="between">
      <formula>$O12*0.9</formula>
      <formula>$O12</formula>
    </cfRule>
    <cfRule type="cellIs" dxfId="3524" priority="155" operator="lessThan">
      <formula>$O12*0.9</formula>
    </cfRule>
    <cfRule type="cellIs" dxfId="3523" priority="156" operator="greaterThan">
      <formula>$O12</formula>
    </cfRule>
  </conditionalFormatting>
  <conditionalFormatting sqref="K18">
    <cfRule type="cellIs" dxfId="3522" priority="151" operator="between">
      <formula>$O18*0.9</formula>
      <formula>$O18</formula>
    </cfRule>
    <cfRule type="cellIs" dxfId="3521" priority="152" operator="lessThan">
      <formula>$O18*0.9</formula>
    </cfRule>
    <cfRule type="cellIs" dxfId="3520" priority="153" operator="greaterThan">
      <formula>$O18</formula>
    </cfRule>
  </conditionalFormatting>
  <conditionalFormatting sqref="K24">
    <cfRule type="cellIs" dxfId="3519" priority="148" operator="between">
      <formula>$O24*0.9</formula>
      <formula>$O24</formula>
    </cfRule>
    <cfRule type="cellIs" dxfId="3518" priority="149" operator="lessThan">
      <formula>$O24*0.9</formula>
    </cfRule>
    <cfRule type="cellIs" dxfId="3517" priority="150" operator="greaterThan">
      <formula>$O24</formula>
    </cfRule>
  </conditionalFormatting>
  <conditionalFormatting sqref="P5:P9">
    <cfRule type="cellIs" dxfId="3516" priority="34" operator="between">
      <formula>$T5*0.9</formula>
      <formula>$T5</formula>
    </cfRule>
    <cfRule type="cellIs" dxfId="3515" priority="35" operator="lessThan">
      <formula>$T5*0.9</formula>
    </cfRule>
    <cfRule type="cellIs" dxfId="3514" priority="36" operator="greaterThan">
      <formula>$T5</formula>
    </cfRule>
  </conditionalFormatting>
  <conditionalFormatting sqref="P17:P21">
    <cfRule type="cellIs" dxfId="3513" priority="19" operator="between">
      <formula>$T17*0.9</formula>
      <formula>$T17</formula>
    </cfRule>
    <cfRule type="cellIs" dxfId="3512" priority="20" operator="lessThan">
      <formula>$T17*0.9</formula>
    </cfRule>
    <cfRule type="cellIs" dxfId="3511" priority="21" operator="greaterThan">
      <formula>$T17</formula>
    </cfRule>
  </conditionalFormatting>
  <conditionalFormatting sqref="P23:P25">
    <cfRule type="cellIs" dxfId="3510" priority="16" operator="between">
      <formula>$T23*0.9</formula>
      <formula>$T23</formula>
    </cfRule>
    <cfRule type="cellIs" dxfId="3509" priority="17" operator="lessThan">
      <formula>$T23*0.9</formula>
    </cfRule>
    <cfRule type="cellIs" dxfId="3508" priority="18" operator="greaterThan">
      <formula>$T23</formula>
    </cfRule>
  </conditionalFormatting>
  <conditionalFormatting sqref="P11:P15">
    <cfRule type="cellIs" dxfId="3507" priority="13" operator="between">
      <formula>$T11*0.9</formula>
      <formula>$T11</formula>
    </cfRule>
    <cfRule type="cellIs" dxfId="3506" priority="14" operator="lessThan">
      <formula>$T11*0.9</formula>
    </cfRule>
    <cfRule type="cellIs" dxfId="3505" priority="15" operator="greaterThan">
      <formula>$T11</formula>
    </cfRule>
  </conditionalFormatting>
  <conditionalFormatting sqref="R23:R25">
    <cfRule type="cellIs" dxfId="3504" priority="4" operator="between">
      <formula>$T23*0.9</formula>
      <formula>$T23</formula>
    </cfRule>
    <cfRule type="cellIs" dxfId="3503" priority="5" operator="lessThan">
      <formula>$T23*0.9</formula>
    </cfRule>
    <cfRule type="cellIs" dxfId="3502" priority="6" operator="greaterThan">
      <formula>$T23</formula>
    </cfRule>
  </conditionalFormatting>
  <conditionalFormatting sqref="R5:R9">
    <cfRule type="cellIs" dxfId="3501" priority="10" operator="between">
      <formula>$T5*0.9</formula>
      <formula>$T5</formula>
    </cfRule>
    <cfRule type="cellIs" dxfId="3500" priority="11" operator="lessThan">
      <formula>$T5*0.9</formula>
    </cfRule>
    <cfRule type="cellIs" dxfId="3499" priority="12" operator="greaterThan">
      <formula>$T5</formula>
    </cfRule>
  </conditionalFormatting>
  <conditionalFormatting sqref="R17:R21">
    <cfRule type="cellIs" dxfId="3498" priority="1" operator="between">
      <formula>$T17*0.9</formula>
      <formula>$T17</formula>
    </cfRule>
    <cfRule type="cellIs" dxfId="3497" priority="2" operator="lessThan">
      <formula>$T17*0.9</formula>
    </cfRule>
    <cfRule type="cellIs" dxfId="3496" priority="3" operator="greaterThan">
      <formula>$T17</formula>
    </cfRule>
  </conditionalFormatting>
  <conditionalFormatting sqref="R11:R15">
    <cfRule type="cellIs" dxfId="3495" priority="7" operator="between">
      <formula>$T11*0.9</formula>
      <formula>$T11</formula>
    </cfRule>
    <cfRule type="cellIs" dxfId="3494" priority="8" operator="lessThan">
      <formula>$T11*0.9</formula>
    </cfRule>
    <cfRule type="cellIs" dxfId="3493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A7D0-2A3F-4936-A460-D1DB9F2753F3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07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84</v>
      </c>
      <c r="E5" s="108">
        <f>D5/F5*100</f>
        <v>88.421052631578945</v>
      </c>
      <c r="F5" s="40">
        <v>95</v>
      </c>
      <c r="G5" s="130">
        <v>81.5</v>
      </c>
      <c r="H5" s="108">
        <f>SUM(G5/$O5)*100</f>
        <v>85.879873551106428</v>
      </c>
      <c r="I5" s="120">
        <v>84.4</v>
      </c>
      <c r="J5" s="108">
        <f>SUM(I5/$O5)*100</f>
        <v>88.935721812434153</v>
      </c>
      <c r="K5" s="58">
        <f>'PY2022Q3 EX'!I3*100</f>
        <v>85.7</v>
      </c>
      <c r="L5" s="108">
        <f>SUM(K5/$O5)*100</f>
        <v>90.305584826132772</v>
      </c>
      <c r="M5" s="58">
        <v>96.2</v>
      </c>
      <c r="N5" s="114">
        <f>SUM(M5/$O5)*100</f>
        <v>101.36986301369863</v>
      </c>
      <c r="O5" s="25">
        <v>94.899999999999991</v>
      </c>
      <c r="P5" s="202">
        <v>100</v>
      </c>
      <c r="Q5" s="202">
        <f>$P5/$T5*100</f>
        <v>105.3740779768177</v>
      </c>
      <c r="R5" s="202">
        <v>91.7</v>
      </c>
      <c r="S5" s="202">
        <f>$R5/$T5*100</f>
        <v>96.628029504741832</v>
      </c>
      <c r="T5" s="25">
        <v>94.9</v>
      </c>
    </row>
    <row r="6" spans="3:20" ht="20.100000000000001" customHeight="1" x14ac:dyDescent="0.3">
      <c r="C6" s="110" t="s">
        <v>3</v>
      </c>
      <c r="D6" s="59">
        <v>9269</v>
      </c>
      <c r="E6" s="108">
        <f t="shared" ref="E6:E9" si="0">D6/F6*100</f>
        <v>82.758928571428569</v>
      </c>
      <c r="F6" s="41">
        <v>11200</v>
      </c>
      <c r="G6" s="134">
        <v>10258</v>
      </c>
      <c r="H6" s="108">
        <f>SUM(G6/$O6)*100</f>
        <v>106.82078517130063</v>
      </c>
      <c r="I6" s="119">
        <v>10767</v>
      </c>
      <c r="J6" s="108">
        <f>SUM(I6/$O6)*100</f>
        <v>112.12121212121211</v>
      </c>
      <c r="K6" s="59">
        <f>'PY2022Q3 EX'!I4</f>
        <v>10777</v>
      </c>
      <c r="L6" s="108">
        <f>SUM(K6/$O6)*100</f>
        <v>112.2253462459648</v>
      </c>
      <c r="M6" s="59">
        <v>12220</v>
      </c>
      <c r="N6" s="114">
        <f>SUM(M6/$O6)*100</f>
        <v>127.25190044777675</v>
      </c>
      <c r="O6" s="60">
        <v>9603</v>
      </c>
      <c r="P6" s="59">
        <v>14287.5</v>
      </c>
      <c r="Q6" s="202">
        <f t="shared" ref="Q6:Q9" si="1">$P6/$T6*100</f>
        <v>148.78163074039364</v>
      </c>
      <c r="R6" s="59">
        <v>10787</v>
      </c>
      <c r="S6" s="202">
        <f t="shared" ref="S6:S25" si="2">$R6/$T6*100</f>
        <v>112.32948037071748</v>
      </c>
      <c r="T6" s="60">
        <v>9603</v>
      </c>
    </row>
    <row r="7" spans="3:20" ht="20.100000000000001" customHeight="1" x14ac:dyDescent="0.3">
      <c r="C7" s="110" t="s">
        <v>10</v>
      </c>
      <c r="D7" s="58">
        <v>100</v>
      </c>
      <c r="E7" s="108">
        <f t="shared" si="0"/>
        <v>105.26315789473684</v>
      </c>
      <c r="F7" s="40">
        <v>95</v>
      </c>
      <c r="G7" s="130">
        <v>100</v>
      </c>
      <c r="H7" s="108">
        <f>SUM(G7/$O7)*100</f>
        <v>111.73184357541899</v>
      </c>
      <c r="I7" s="120">
        <v>88</v>
      </c>
      <c r="J7" s="108">
        <f>SUM(I7/$O7)*100</f>
        <v>98.324022346368707</v>
      </c>
      <c r="K7" s="58">
        <f>'PY2022Q3 EX'!I5*100</f>
        <v>88.9</v>
      </c>
      <c r="L7" s="108">
        <f>SUM(K7/$O7)*100</f>
        <v>99.329608938547494</v>
      </c>
      <c r="M7" s="58">
        <v>90.6</v>
      </c>
      <c r="N7" s="114">
        <f>SUM(M7/$O7)*100</f>
        <v>101.2290502793296</v>
      </c>
      <c r="O7" s="26">
        <v>89.5</v>
      </c>
      <c r="P7" s="202">
        <v>91.4</v>
      </c>
      <c r="Q7" s="202">
        <f t="shared" si="1"/>
        <v>102.12290502793297</v>
      </c>
      <c r="R7" s="202">
        <v>100</v>
      </c>
      <c r="S7" s="202">
        <f t="shared" si="2"/>
        <v>111.73184357541899</v>
      </c>
      <c r="T7" s="26">
        <v>89.5</v>
      </c>
    </row>
    <row r="8" spans="3:20" ht="20.100000000000001" customHeight="1" x14ac:dyDescent="0.3">
      <c r="C8" s="110" t="s">
        <v>13</v>
      </c>
      <c r="D8" s="58">
        <v>90</v>
      </c>
      <c r="E8" s="108">
        <f t="shared" si="0"/>
        <v>108.43373493975903</v>
      </c>
      <c r="F8" s="40">
        <v>83</v>
      </c>
      <c r="G8" s="130">
        <v>92.9</v>
      </c>
      <c r="H8" s="108">
        <f>SUM(G8/$O8)*100</f>
        <v>106.2929061784897</v>
      </c>
      <c r="I8" s="120">
        <v>60</v>
      </c>
      <c r="J8" s="108">
        <f>SUM(I8/$O8)*100</f>
        <v>68.649885583524025</v>
      </c>
      <c r="K8" s="58">
        <f>'PY2022Q3 EX'!I6*100</f>
        <v>63</v>
      </c>
      <c r="L8" s="108">
        <f>SUM(K8/$O8)*100</f>
        <v>72.082379862700222</v>
      </c>
      <c r="M8" s="58">
        <v>65.599999999999994</v>
      </c>
      <c r="N8" s="114">
        <f>SUM(M8/$O8)*100</f>
        <v>75.057208237986259</v>
      </c>
      <c r="O8" s="26">
        <v>87.4</v>
      </c>
      <c r="P8" s="202">
        <v>65.7</v>
      </c>
      <c r="Q8" s="202">
        <f t="shared" si="1"/>
        <v>75.171624713958806</v>
      </c>
      <c r="R8" s="202">
        <v>80.8</v>
      </c>
      <c r="S8" s="202">
        <f t="shared" si="2"/>
        <v>92.448512585812352</v>
      </c>
      <c r="T8" s="112">
        <v>87.4</v>
      </c>
    </row>
    <row r="9" spans="3:20" ht="20.100000000000001" customHeight="1" x14ac:dyDescent="0.3">
      <c r="C9" s="110" t="s">
        <v>16</v>
      </c>
      <c r="D9" s="58">
        <v>93.300000000000011</v>
      </c>
      <c r="E9" s="108">
        <f t="shared" si="0"/>
        <v>155.50000000000003</v>
      </c>
      <c r="F9" s="40">
        <v>60</v>
      </c>
      <c r="G9" s="130">
        <v>70.599999999999994</v>
      </c>
      <c r="H9" s="108">
        <f>SUM(G9/$O9)*100</f>
        <v>117.66666666666666</v>
      </c>
      <c r="I9" s="120">
        <v>55.6</v>
      </c>
      <c r="J9" s="108">
        <f>SUM(I9/$O9)*100</f>
        <v>92.666666666666657</v>
      </c>
      <c r="K9" s="58">
        <f>'PY2022Q3 EX'!I7*100</f>
        <v>39.1</v>
      </c>
      <c r="L9" s="108">
        <f>SUM(K9/$O9)*100</f>
        <v>65.166666666666671</v>
      </c>
      <c r="M9" s="58">
        <v>62.5</v>
      </c>
      <c r="N9" s="114">
        <f>SUM(M9/$O9)*100</f>
        <v>104.16666666666667</v>
      </c>
      <c r="O9" s="26">
        <v>60</v>
      </c>
      <c r="P9" s="202">
        <v>73.900000000000006</v>
      </c>
      <c r="Q9" s="202">
        <f t="shared" si="1"/>
        <v>123.16666666666667</v>
      </c>
      <c r="R9" s="202">
        <v>60</v>
      </c>
      <c r="S9" s="202">
        <f t="shared" si="2"/>
        <v>100</v>
      </c>
      <c r="T9" s="112">
        <v>60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100</v>
      </c>
      <c r="E11" s="108">
        <f t="shared" ref="E11:E15" si="3">D11/F11*100</f>
        <v>111.11111111111111</v>
      </c>
      <c r="F11" s="40">
        <v>90</v>
      </c>
      <c r="G11" s="130">
        <v>0</v>
      </c>
      <c r="H11" s="108">
        <f>SUM(G11/$O11)*100</f>
        <v>0</v>
      </c>
      <c r="I11" s="143">
        <v>0</v>
      </c>
      <c r="J11" s="108">
        <f>SUM(I11/$O11)*100</f>
        <v>0</v>
      </c>
      <c r="K11" s="58">
        <f>'PY2022Q3 EX'!I9*100</f>
        <v>0</v>
      </c>
      <c r="L11" s="108">
        <f>SUM(K11/$O11)*100</f>
        <v>0</v>
      </c>
      <c r="M11" s="58">
        <v>100</v>
      </c>
      <c r="N11" s="114">
        <f>SUM(M11/$O11)*100</f>
        <v>111.23470522803115</v>
      </c>
      <c r="O11" s="26">
        <v>89.9</v>
      </c>
      <c r="P11" s="202">
        <v>100</v>
      </c>
      <c r="Q11" s="202">
        <f>$P11/$T11*100</f>
        <v>111.23470522803115</v>
      </c>
      <c r="R11" s="202">
        <v>100</v>
      </c>
      <c r="S11" s="202">
        <f t="shared" si="2"/>
        <v>111.23470522803115</v>
      </c>
      <c r="T11" s="26">
        <v>89.9</v>
      </c>
    </row>
    <row r="12" spans="3:20" ht="20.100000000000001" customHeight="1" x14ac:dyDescent="0.3">
      <c r="C12" s="110" t="s">
        <v>3</v>
      </c>
      <c r="D12" s="59">
        <v>9969</v>
      </c>
      <c r="E12" s="108">
        <f t="shared" si="3"/>
        <v>146.60294117647058</v>
      </c>
      <c r="F12" s="41">
        <v>6800</v>
      </c>
      <c r="G12" s="134">
        <v>0</v>
      </c>
      <c r="H12" s="108">
        <f>SUM(G12/$O12)*100</f>
        <v>0</v>
      </c>
      <c r="I12" s="144">
        <v>0</v>
      </c>
      <c r="J12" s="108">
        <f>SUM(I12/$O12)*100</f>
        <v>0</v>
      </c>
      <c r="K12" s="59">
        <f>'PY2022Q3 EX'!I10</f>
        <v>0</v>
      </c>
      <c r="L12" s="108">
        <f>SUM(K12/$O12)*100</f>
        <v>0</v>
      </c>
      <c r="M12" s="59">
        <v>2697</v>
      </c>
      <c r="N12" s="114">
        <f>SUM(M12/$O12)*100</f>
        <v>27.91636476555222</v>
      </c>
      <c r="O12" s="60">
        <v>9661</v>
      </c>
      <c r="P12" s="59">
        <v>2697</v>
      </c>
      <c r="Q12" s="202">
        <f t="shared" ref="Q12:Q15" si="4">$P12/$T12*100</f>
        <v>27.91636476555222</v>
      </c>
      <c r="R12" s="59">
        <v>2697</v>
      </c>
      <c r="S12" s="202">
        <f t="shared" si="2"/>
        <v>27.91636476555222</v>
      </c>
      <c r="T12" s="60">
        <v>9661</v>
      </c>
    </row>
    <row r="13" spans="3:20" ht="20.100000000000001" customHeight="1" x14ac:dyDescent="0.3">
      <c r="C13" s="110" t="s">
        <v>10</v>
      </c>
      <c r="D13" s="58">
        <v>100</v>
      </c>
      <c r="E13" s="108">
        <f t="shared" si="3"/>
        <v>121.65450121654501</v>
      </c>
      <c r="F13" s="40">
        <v>82.199999999999989</v>
      </c>
      <c r="G13" s="130">
        <v>100</v>
      </c>
      <c r="H13" s="108">
        <f>SUM(G13/$O13)*100</f>
        <v>144.92753623188406</v>
      </c>
      <c r="I13" s="121">
        <v>100</v>
      </c>
      <c r="J13" s="58">
        <f>SUM(I13/$O13)*100</f>
        <v>144.92753623188406</v>
      </c>
      <c r="K13" s="58">
        <f>'PY2022Q3 EX'!I11*100</f>
        <v>0</v>
      </c>
      <c r="L13" s="108">
        <f>SUM(K13/$O13)*100</f>
        <v>0</v>
      </c>
      <c r="M13" s="58">
        <v>0</v>
      </c>
      <c r="N13" s="114">
        <f>SUM(M13/$O13)*100</f>
        <v>0</v>
      </c>
      <c r="O13" s="26">
        <v>69</v>
      </c>
      <c r="P13" s="202">
        <v>0</v>
      </c>
      <c r="Q13" s="202">
        <f t="shared" si="4"/>
        <v>0</v>
      </c>
      <c r="R13" s="202">
        <v>0</v>
      </c>
      <c r="S13" s="202">
        <f t="shared" si="2"/>
        <v>0</v>
      </c>
      <c r="T13" s="26">
        <v>69</v>
      </c>
    </row>
    <row r="14" spans="3:20" ht="20.100000000000001" customHeight="1" x14ac:dyDescent="0.3">
      <c r="C14" s="110" t="s">
        <v>13</v>
      </c>
      <c r="D14" s="58">
        <v>100</v>
      </c>
      <c r="E14" s="108">
        <f t="shared" si="3"/>
        <v>136.61202185792348</v>
      </c>
      <c r="F14" s="40">
        <v>73.2</v>
      </c>
      <c r="G14" s="130">
        <v>100</v>
      </c>
      <c r="H14" s="108">
        <f>SUM(G14/$O14)*100</f>
        <v>102.04081632653062</v>
      </c>
      <c r="I14" s="121">
        <v>100</v>
      </c>
      <c r="J14" s="108">
        <f>SUM(I14/$O14)*100</f>
        <v>102.04081632653062</v>
      </c>
      <c r="K14" s="58">
        <f>'PY2022Q3 EX'!I12*100</f>
        <v>0</v>
      </c>
      <c r="L14" s="108">
        <f>SUM(K14/$O14)*100</f>
        <v>0</v>
      </c>
      <c r="M14" s="58">
        <v>0</v>
      </c>
      <c r="N14" s="114">
        <f>SUM(M14/$O14)*100</f>
        <v>0</v>
      </c>
      <c r="O14" s="26">
        <v>98</v>
      </c>
      <c r="P14" s="202">
        <v>0</v>
      </c>
      <c r="Q14" s="202">
        <f t="shared" si="4"/>
        <v>0</v>
      </c>
      <c r="R14" s="202">
        <v>100</v>
      </c>
      <c r="S14" s="202">
        <f t="shared" si="2"/>
        <v>102.04081632653062</v>
      </c>
      <c r="T14" s="112">
        <v>98</v>
      </c>
    </row>
    <row r="15" spans="3:20" ht="20.100000000000001" customHeight="1" x14ac:dyDescent="0.3">
      <c r="C15" s="110" t="s">
        <v>16</v>
      </c>
      <c r="D15" s="58">
        <v>100</v>
      </c>
      <c r="E15" s="108">
        <f t="shared" si="3"/>
        <v>111.11111111111111</v>
      </c>
      <c r="F15" s="40">
        <v>90</v>
      </c>
      <c r="G15" s="130">
        <v>66.7</v>
      </c>
      <c r="H15" s="108">
        <f>SUM(G15/$O15)*100</f>
        <v>85.18518518518519</v>
      </c>
      <c r="I15" s="121">
        <v>66.7</v>
      </c>
      <c r="J15" s="108">
        <f>SUM(I15/$O15)*100</f>
        <v>85.18518518518519</v>
      </c>
      <c r="K15" s="58">
        <f>'PY2022Q3 EX'!I13*100</f>
        <v>33.300000000000004</v>
      </c>
      <c r="L15" s="108">
        <f>SUM(K15/$O15)*100</f>
        <v>42.528735632183917</v>
      </c>
      <c r="M15" s="58">
        <v>50</v>
      </c>
      <c r="N15" s="114">
        <f>SUM(M15/$O15)*100</f>
        <v>63.85696040868455</v>
      </c>
      <c r="O15" s="26">
        <v>78.3</v>
      </c>
      <c r="P15" s="202">
        <v>50</v>
      </c>
      <c r="Q15" s="202">
        <f t="shared" si="4"/>
        <v>63.85696040868455</v>
      </c>
      <c r="R15" s="202">
        <v>33.299999999999997</v>
      </c>
      <c r="S15" s="202">
        <f t="shared" si="2"/>
        <v>42.528735632183903</v>
      </c>
      <c r="T15" s="112">
        <v>78.3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67.600000000000009</v>
      </c>
      <c r="E17" s="108">
        <f t="shared" ref="E17:E21" si="5">D17/F17*100</f>
        <v>74.285714285714306</v>
      </c>
      <c r="F17" s="40">
        <v>91</v>
      </c>
      <c r="G17" s="130">
        <v>67</v>
      </c>
      <c r="H17" s="108">
        <f>SUM(G17/$O17)*100</f>
        <v>84.917617237008869</v>
      </c>
      <c r="I17" s="108">
        <v>60.5</v>
      </c>
      <c r="J17" s="108">
        <f>SUM(I17/$O17)*100</f>
        <v>76.679340937896072</v>
      </c>
      <c r="K17" s="58">
        <f>'PY2022Q3 EX'!I15*100</f>
        <v>65.600000000000009</v>
      </c>
      <c r="L17" s="108">
        <f>SUM(K17/$O17)*100</f>
        <v>83.143219264892281</v>
      </c>
      <c r="M17" s="58">
        <v>86.4</v>
      </c>
      <c r="N17" s="114">
        <f>SUM(M17/$O17)*100</f>
        <v>109.50570342205323</v>
      </c>
      <c r="O17" s="26">
        <v>78.900000000000006</v>
      </c>
      <c r="P17" s="202">
        <v>85.7</v>
      </c>
      <c r="Q17" s="202">
        <f>$P17/$T17*100</f>
        <v>108.61850443599492</v>
      </c>
      <c r="R17" s="202">
        <v>80</v>
      </c>
      <c r="S17" s="202">
        <f t="shared" si="2"/>
        <v>101.39416983523446</v>
      </c>
      <c r="T17" s="26">
        <v>78.900000000000006</v>
      </c>
    </row>
    <row r="18" spans="3:20" ht="20.100000000000001" customHeight="1" x14ac:dyDescent="0.3">
      <c r="C18" s="110" t="s">
        <v>3</v>
      </c>
      <c r="D18" s="59">
        <v>3702</v>
      </c>
      <c r="E18" s="108">
        <f t="shared" si="5"/>
        <v>102.83333333333333</v>
      </c>
      <c r="F18" s="41">
        <v>3600</v>
      </c>
      <c r="G18" s="131">
        <v>3367</v>
      </c>
      <c r="H18" s="108">
        <f>SUM(G18/$O18)*100</f>
        <v>109.1763942931258</v>
      </c>
      <c r="I18" s="109">
        <v>3166</v>
      </c>
      <c r="J18" s="108">
        <f>SUM(I18/$O18)*100</f>
        <v>102.65888456549933</v>
      </c>
      <c r="K18" s="59">
        <f>'PY2022Q3 EX'!I16</f>
        <v>3185</v>
      </c>
      <c r="L18" s="108">
        <f>SUM(K18/$O18)*100</f>
        <v>103.27496757457848</v>
      </c>
      <c r="M18" s="59">
        <v>3407.5</v>
      </c>
      <c r="N18" s="114">
        <f>SUM(M18/$O18)*100</f>
        <v>110.48962386511025</v>
      </c>
      <c r="O18" s="60">
        <v>3084</v>
      </c>
      <c r="P18" s="59">
        <v>4744.68</v>
      </c>
      <c r="Q18" s="202">
        <f t="shared" ref="Q18:Q21" si="6">$P18/$T18*100</f>
        <v>153.84824902723736</v>
      </c>
      <c r="R18" s="59">
        <v>4400</v>
      </c>
      <c r="S18" s="202">
        <f t="shared" si="2"/>
        <v>142.67185473411155</v>
      </c>
      <c r="T18" s="60">
        <v>3084</v>
      </c>
    </row>
    <row r="19" spans="3:20" ht="20.100000000000001" customHeight="1" x14ac:dyDescent="0.3">
      <c r="C19" s="110" t="s">
        <v>10</v>
      </c>
      <c r="D19" s="58">
        <v>88.9</v>
      </c>
      <c r="E19" s="108">
        <f t="shared" si="5"/>
        <v>113.97435897435899</v>
      </c>
      <c r="F19" s="40">
        <v>78</v>
      </c>
      <c r="G19" s="130">
        <v>92.600000000000009</v>
      </c>
      <c r="H19" s="108">
        <f t="shared" ref="H19:H20" si="7">SUM(G19/$O19)*100</f>
        <v>120.57291666666667</v>
      </c>
      <c r="I19" s="108">
        <v>59.5</v>
      </c>
      <c r="J19" s="108">
        <f t="shared" ref="J19:J20" si="8">SUM(I19/$O19)*100</f>
        <v>77.473958333333343</v>
      </c>
      <c r="K19" s="58">
        <f>'PY2022Q3 EX'!I17*100</f>
        <v>61.9</v>
      </c>
      <c r="L19" s="108">
        <f t="shared" ref="L19:L20" si="9">SUM(K19/$O19)*100</f>
        <v>80.598958333333343</v>
      </c>
      <c r="M19" s="58">
        <v>61.1</v>
      </c>
      <c r="N19" s="114">
        <f>SUM(M19/$O19)*100</f>
        <v>79.557291666666671</v>
      </c>
      <c r="O19" s="26">
        <v>76.8</v>
      </c>
      <c r="P19" s="202">
        <v>60.1</v>
      </c>
      <c r="Q19" s="202">
        <f t="shared" si="6"/>
        <v>78.255208333333343</v>
      </c>
      <c r="R19" s="202">
        <v>90.9</v>
      </c>
      <c r="S19" s="202">
        <f t="shared" si="2"/>
        <v>118.35937500000003</v>
      </c>
      <c r="T19" s="26">
        <v>76.8</v>
      </c>
    </row>
    <row r="20" spans="3:20" ht="20.100000000000001" customHeight="1" x14ac:dyDescent="0.3">
      <c r="C20" s="110" t="s">
        <v>13</v>
      </c>
      <c r="D20" s="58">
        <v>86.1</v>
      </c>
      <c r="E20" s="108">
        <f t="shared" si="5"/>
        <v>123</v>
      </c>
      <c r="F20" s="40">
        <v>70</v>
      </c>
      <c r="G20" s="130">
        <v>96.3</v>
      </c>
      <c r="H20" s="108">
        <f t="shared" si="7"/>
        <v>146.35258358662614</v>
      </c>
      <c r="I20" s="108">
        <v>30.8</v>
      </c>
      <c r="J20" s="108">
        <f t="shared" si="8"/>
        <v>46.808510638297875</v>
      </c>
      <c r="K20" s="58">
        <f>'PY2022Q3 EX'!I18*100</f>
        <v>32</v>
      </c>
      <c r="L20" s="108">
        <f t="shared" si="9"/>
        <v>48.632218844984806</v>
      </c>
      <c r="M20" s="58">
        <v>28.3</v>
      </c>
      <c r="N20" s="114">
        <f>SUM(M20/$O20)*100</f>
        <v>43.009118541033438</v>
      </c>
      <c r="O20" s="26">
        <v>65.8</v>
      </c>
      <c r="P20" s="202">
        <v>0</v>
      </c>
      <c r="Q20" s="202">
        <f t="shared" si="6"/>
        <v>0</v>
      </c>
      <c r="R20" s="202">
        <v>86.4</v>
      </c>
      <c r="S20" s="202">
        <f t="shared" si="2"/>
        <v>131.30699088145897</v>
      </c>
      <c r="T20" s="26">
        <v>65.8</v>
      </c>
    </row>
    <row r="21" spans="3:20" ht="20.100000000000001" customHeight="1" x14ac:dyDescent="0.3">
      <c r="C21" s="110" t="s">
        <v>16</v>
      </c>
      <c r="D21" s="58">
        <v>68.600000000000009</v>
      </c>
      <c r="E21" s="108">
        <f t="shared" si="5"/>
        <v>124.72727272727273</v>
      </c>
      <c r="F21" s="40">
        <v>55.000000000000007</v>
      </c>
      <c r="G21" s="130">
        <v>93.8</v>
      </c>
      <c r="H21" s="108">
        <f>SUM(G21/$O21)*100</f>
        <v>189.49494949494948</v>
      </c>
      <c r="I21" s="108">
        <v>56.4</v>
      </c>
      <c r="J21" s="108">
        <f>SUM(I21/$O21)*100</f>
        <v>113.93939393939394</v>
      </c>
      <c r="K21" s="58">
        <f>'PY2022Q3 EX'!I19*100</f>
        <v>55.000000000000007</v>
      </c>
      <c r="L21" s="108">
        <f>SUM(K21/$O21)*100</f>
        <v>111.11111111111111</v>
      </c>
      <c r="M21" s="58">
        <v>22.9</v>
      </c>
      <c r="N21" s="114">
        <f>SUM(M21/$O21)*100</f>
        <v>46.262626262626263</v>
      </c>
      <c r="O21" s="26">
        <v>49.5</v>
      </c>
      <c r="P21" s="202">
        <v>80</v>
      </c>
      <c r="Q21" s="202">
        <f t="shared" si="6"/>
        <v>161.61616161616161</v>
      </c>
      <c r="R21" s="202">
        <v>68.400000000000006</v>
      </c>
      <c r="S21" s="202">
        <f t="shared" si="2"/>
        <v>138.18181818181819</v>
      </c>
      <c r="T21" s="112">
        <v>49.5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57.9</v>
      </c>
      <c r="E23" s="108">
        <f t="shared" ref="E23:E25" si="10">D23/F23*100</f>
        <v>81.549295774647888</v>
      </c>
      <c r="F23" s="40">
        <v>71</v>
      </c>
      <c r="G23" s="132">
        <v>58.3</v>
      </c>
      <c r="H23" s="108">
        <f>SUM(G23/$O23)*100</f>
        <v>83.166904422253936</v>
      </c>
      <c r="I23" s="108">
        <v>56.1</v>
      </c>
      <c r="J23" s="108">
        <f>SUM(I23/$O23)*100</f>
        <v>80.028530670470772</v>
      </c>
      <c r="K23" s="58">
        <f>'PY2022Q3 EX'!I21*100</f>
        <v>60.8</v>
      </c>
      <c r="L23" s="108">
        <f>SUM(K23/$O23)*100</f>
        <v>86.733238231098426</v>
      </c>
      <c r="M23" s="58">
        <v>59</v>
      </c>
      <c r="N23" s="114">
        <f>SUM(M23/$O23)*100</f>
        <v>84.165477888730393</v>
      </c>
      <c r="O23" s="26">
        <v>70.099999999999994</v>
      </c>
      <c r="P23" s="202">
        <v>59</v>
      </c>
      <c r="Q23" s="202">
        <f>P23/$T23*100</f>
        <v>84.165477888730393</v>
      </c>
      <c r="R23" s="202">
        <v>60.3</v>
      </c>
      <c r="S23" s="202">
        <f t="shared" si="2"/>
        <v>86.019971469329533</v>
      </c>
      <c r="T23" s="26">
        <v>70.099999999999994</v>
      </c>
    </row>
    <row r="24" spans="3:20" ht="20.100000000000001" customHeight="1" x14ac:dyDescent="0.3">
      <c r="C24" s="110" t="s">
        <v>3</v>
      </c>
      <c r="D24" s="59">
        <v>4985</v>
      </c>
      <c r="E24" s="108">
        <f t="shared" si="10"/>
        <v>108.3695652173913</v>
      </c>
      <c r="F24" s="41">
        <v>4600</v>
      </c>
      <c r="G24" s="133">
        <v>5146</v>
      </c>
      <c r="H24" s="108">
        <f>SUM(G24/$O24)*100</f>
        <v>116.18875592684579</v>
      </c>
      <c r="I24" s="117">
        <v>5061</v>
      </c>
      <c r="J24" s="108">
        <f>SUM(I24/$O24)*100</f>
        <v>114.26958681417926</v>
      </c>
      <c r="K24" s="59">
        <f>'PY2022Q3 EX'!I22</f>
        <v>4959</v>
      </c>
      <c r="L24" s="108">
        <f>SUM(K24/$O24)*100</f>
        <v>111.96658387897946</v>
      </c>
      <c r="M24" s="59">
        <v>4996</v>
      </c>
      <c r="N24" s="114">
        <f>SUM(M24/$O24)*100</f>
        <v>112.80198690449312</v>
      </c>
      <c r="O24" s="60">
        <v>4429</v>
      </c>
      <c r="P24" s="59">
        <v>5410.5</v>
      </c>
      <c r="Q24" s="202">
        <f t="shared" ref="Q24:Q25" si="11">P24/$T24*100</f>
        <v>122.16075863626101</v>
      </c>
      <c r="R24" s="59">
        <v>5575</v>
      </c>
      <c r="S24" s="202">
        <f t="shared" si="2"/>
        <v>125.87491533077444</v>
      </c>
      <c r="T24" s="60">
        <v>4429</v>
      </c>
    </row>
    <row r="25" spans="3:20" ht="20.100000000000001" customHeight="1" x14ac:dyDescent="0.3">
      <c r="C25" s="115" t="s">
        <v>10</v>
      </c>
      <c r="D25" s="58">
        <v>57.699999999999996</v>
      </c>
      <c r="E25" s="108">
        <f t="shared" si="10"/>
        <v>83.623188405797094</v>
      </c>
      <c r="F25" s="40">
        <v>69</v>
      </c>
      <c r="G25" s="132">
        <v>58.4</v>
      </c>
      <c r="H25" s="108">
        <f>SUM(G25/$O25)*100</f>
        <v>85.505124450951669</v>
      </c>
      <c r="I25" s="108">
        <v>58.7</v>
      </c>
      <c r="J25" s="108">
        <f>SUM(I25/$O25)*100</f>
        <v>85.944363103953137</v>
      </c>
      <c r="K25" s="58">
        <f>'PY2022Q3 EX'!I23*100</f>
        <v>60.099999999999994</v>
      </c>
      <c r="L25" s="108">
        <f>SUM(K25/$O25)*100</f>
        <v>87.994143484626619</v>
      </c>
      <c r="M25" s="58">
        <v>58.8</v>
      </c>
      <c r="N25" s="114">
        <f>SUM(M25/$O25)*100</f>
        <v>86.09077598828695</v>
      </c>
      <c r="O25" s="26">
        <v>68.300000000000011</v>
      </c>
      <c r="P25" s="202">
        <v>60</v>
      </c>
      <c r="Q25" s="202">
        <f t="shared" si="11"/>
        <v>87.847730600292834</v>
      </c>
      <c r="R25" s="202">
        <v>61.1</v>
      </c>
      <c r="S25" s="202">
        <f t="shared" si="2"/>
        <v>89.458272327964877</v>
      </c>
      <c r="T25" s="26">
        <v>68.3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09" t="s">
        <v>7</v>
      </c>
      <c r="D27" s="209"/>
      <c r="E27" s="16"/>
      <c r="F27" s="24"/>
      <c r="L27" s="16"/>
    </row>
    <row r="28" spans="3:20" ht="20.100000000000001" customHeight="1" x14ac:dyDescent="0.3">
      <c r="C28" s="210" t="s">
        <v>8</v>
      </c>
      <c r="D28" s="210"/>
      <c r="E28" s="16"/>
      <c r="F28" s="24"/>
      <c r="L28" s="16"/>
    </row>
    <row r="29" spans="3:20" ht="20.100000000000001" customHeight="1" x14ac:dyDescent="0.3">
      <c r="C29" s="211" t="s">
        <v>9</v>
      </c>
      <c r="D29" s="211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3492" priority="193" operator="between">
      <formula>$F5*0.9</formula>
      <formula>$F5</formula>
    </cfRule>
    <cfRule type="cellIs" dxfId="3491" priority="194" operator="lessThan">
      <formula>$F5*0.9</formula>
    </cfRule>
    <cfRule type="cellIs" dxfId="3490" priority="195" operator="greaterThan">
      <formula>$F5</formula>
    </cfRule>
  </conditionalFormatting>
  <conditionalFormatting sqref="D7">
    <cfRule type="cellIs" dxfId="3489" priority="187" operator="between">
      <formula>$F7*0.9</formula>
      <formula>$F7</formula>
    </cfRule>
    <cfRule type="cellIs" dxfId="3488" priority="188" operator="lessThan">
      <formula>$F7*0.9</formula>
    </cfRule>
    <cfRule type="cellIs" dxfId="3487" priority="189" operator="greaterThan">
      <formula>$F7</formula>
    </cfRule>
  </conditionalFormatting>
  <conditionalFormatting sqref="D6">
    <cfRule type="cellIs" dxfId="3486" priority="184" operator="between">
      <formula>$F6*0.9</formula>
      <formula>$F6</formula>
    </cfRule>
    <cfRule type="cellIs" dxfId="3485" priority="185" operator="lessThan">
      <formula>$F6*0.9</formula>
    </cfRule>
    <cfRule type="cellIs" dxfId="3484" priority="186" operator="greaterThan">
      <formula>$F6</formula>
    </cfRule>
  </conditionalFormatting>
  <conditionalFormatting sqref="D11">
    <cfRule type="cellIs" dxfId="3483" priority="181" operator="between">
      <formula>$F11*0.9</formula>
      <formula>$F11</formula>
    </cfRule>
    <cfRule type="cellIs" dxfId="3482" priority="182" operator="lessThan">
      <formula>$F11*0.9</formula>
    </cfRule>
    <cfRule type="cellIs" dxfId="3481" priority="183" operator="greaterThan">
      <formula>$F11</formula>
    </cfRule>
  </conditionalFormatting>
  <conditionalFormatting sqref="D17">
    <cfRule type="cellIs" dxfId="3480" priority="178" operator="between">
      <formula>$F17*0.9</formula>
      <formula>$F17</formula>
    </cfRule>
    <cfRule type="cellIs" dxfId="3479" priority="179" operator="lessThan">
      <formula>$F17*0.9</formula>
    </cfRule>
    <cfRule type="cellIs" dxfId="3478" priority="180" operator="greaterThan">
      <formula>$F17</formula>
    </cfRule>
  </conditionalFormatting>
  <conditionalFormatting sqref="D23">
    <cfRule type="cellIs" dxfId="3477" priority="175" operator="between">
      <formula>$F23*0.9</formula>
      <formula>$F23</formula>
    </cfRule>
    <cfRule type="cellIs" dxfId="3476" priority="176" operator="lessThan">
      <formula>$F23*0.9</formula>
    </cfRule>
    <cfRule type="cellIs" dxfId="3475" priority="177" operator="greaterThan">
      <formula>$F23</formula>
    </cfRule>
  </conditionalFormatting>
  <conditionalFormatting sqref="D12">
    <cfRule type="cellIs" dxfId="3474" priority="172" operator="between">
      <formula>$F12*0.9</formula>
      <formula>$F12</formula>
    </cfRule>
    <cfRule type="cellIs" dxfId="3473" priority="173" operator="lessThan">
      <formula>$F12*0.9</formula>
    </cfRule>
    <cfRule type="cellIs" dxfId="3472" priority="174" operator="greaterThan">
      <formula>$F12</formula>
    </cfRule>
  </conditionalFormatting>
  <conditionalFormatting sqref="D24">
    <cfRule type="cellIs" dxfId="3471" priority="169" operator="between">
      <formula>$F24*0.9</formula>
      <formula>$F24</formula>
    </cfRule>
    <cfRule type="cellIs" dxfId="3470" priority="170" operator="lessThan">
      <formula>$F24*0.9</formula>
    </cfRule>
    <cfRule type="cellIs" dxfId="3469" priority="171" operator="greaterThan">
      <formula>$F24</formula>
    </cfRule>
  </conditionalFormatting>
  <conditionalFormatting sqref="D13">
    <cfRule type="cellIs" dxfId="3468" priority="166" operator="between">
      <formula>$F13*0.9</formula>
      <formula>$F13</formula>
    </cfRule>
    <cfRule type="cellIs" dxfId="3467" priority="167" operator="lessThan">
      <formula>$F13*0.9</formula>
    </cfRule>
    <cfRule type="cellIs" dxfId="3466" priority="168" operator="greaterThan">
      <formula>$F13</formula>
    </cfRule>
  </conditionalFormatting>
  <conditionalFormatting sqref="D19">
    <cfRule type="cellIs" dxfId="3465" priority="163" operator="between">
      <formula>$F19*0.9</formula>
      <formula>$F19</formula>
    </cfRule>
    <cfRule type="cellIs" dxfId="3464" priority="164" operator="lessThan">
      <formula>$F19*0.9</formula>
    </cfRule>
    <cfRule type="cellIs" dxfId="3463" priority="165" operator="greaterThan">
      <formula>$F19</formula>
    </cfRule>
  </conditionalFormatting>
  <conditionalFormatting sqref="D25">
    <cfRule type="cellIs" dxfId="3462" priority="160" operator="between">
      <formula>$F25*0.9</formula>
      <formula>$F25</formula>
    </cfRule>
    <cfRule type="cellIs" dxfId="3461" priority="161" operator="lessThan">
      <formula>$F25*0.9</formula>
    </cfRule>
    <cfRule type="cellIs" dxfId="3460" priority="162" operator="greaterThan">
      <formula>$F25</formula>
    </cfRule>
  </conditionalFormatting>
  <conditionalFormatting sqref="G5 I5 K5 M5">
    <cfRule type="cellIs" dxfId="3459" priority="214" operator="between">
      <formula>$O5*0.9</formula>
      <formula>$O5</formula>
    </cfRule>
    <cfRule type="cellIs" dxfId="3458" priority="215" operator="lessThan">
      <formula>$O5*0.9</formula>
    </cfRule>
    <cfRule type="cellIs" dxfId="3457" priority="216" operator="greaterThan">
      <formula>$O5</formula>
    </cfRule>
  </conditionalFormatting>
  <conditionalFormatting sqref="G6 I6 K6 M6">
    <cfRule type="cellIs" dxfId="3456" priority="196" operator="between">
      <formula>$O6*0.9</formula>
      <formula>$O6</formula>
    </cfRule>
    <cfRule type="cellIs" dxfId="3455" priority="197" operator="lessThan">
      <formula>$O6*0.9</formula>
    </cfRule>
    <cfRule type="cellIs" dxfId="3454" priority="198" operator="greaterThan">
      <formula>$O6</formula>
    </cfRule>
  </conditionalFormatting>
  <conditionalFormatting sqref="G7 I7 M7">
    <cfRule type="cellIs" dxfId="3453" priority="157" operator="between">
      <formula>$O7*0.9</formula>
      <formula>$O7</formula>
    </cfRule>
    <cfRule type="cellIs" dxfId="3452" priority="158" operator="lessThan">
      <formula>$O7*0.9</formula>
    </cfRule>
    <cfRule type="cellIs" dxfId="3451" priority="159" operator="greaterThan">
      <formula>$O7</formula>
    </cfRule>
  </conditionalFormatting>
  <conditionalFormatting sqref="G11 I11 M11">
    <cfRule type="cellIs" dxfId="3450" priority="211" operator="between">
      <formula>$O11*0.9</formula>
      <formula>$O11</formula>
    </cfRule>
    <cfRule type="cellIs" dxfId="3449" priority="212" operator="lessThan">
      <formula>$O11*0.9</formula>
    </cfRule>
    <cfRule type="cellIs" dxfId="3448" priority="213" operator="greaterThan">
      <formula>$O11</formula>
    </cfRule>
  </conditionalFormatting>
  <conditionalFormatting sqref="G12 I12 M12">
    <cfRule type="cellIs" dxfId="3447" priority="208" operator="between">
      <formula>$O12*0.9</formula>
      <formula>$O12</formula>
    </cfRule>
    <cfRule type="cellIs" dxfId="3446" priority="209" operator="lessThan">
      <formula>$O12*0.9</formula>
    </cfRule>
    <cfRule type="cellIs" dxfId="3445" priority="210" operator="greaterThan">
      <formula>$O12</formula>
    </cfRule>
  </conditionalFormatting>
  <conditionalFormatting sqref="G13 I13 M13">
    <cfRule type="cellIs" dxfId="3444" priority="190" operator="between">
      <formula>$O13*0.9</formula>
      <formula>$O13</formula>
    </cfRule>
    <cfRule type="cellIs" dxfId="3443" priority="191" operator="lessThan">
      <formula>$O13*0.9</formula>
    </cfRule>
    <cfRule type="cellIs" dxfId="3442" priority="192" operator="greaterThan">
      <formula>$O13</formula>
    </cfRule>
  </conditionalFormatting>
  <conditionalFormatting sqref="G14 I14 M14">
    <cfRule type="cellIs" dxfId="3441" priority="154" operator="between">
      <formula>$O14*0.9</formula>
      <formula>$O14</formula>
    </cfRule>
    <cfRule type="cellIs" dxfId="3440" priority="155" operator="lessThan">
      <formula>$O14*0.9</formula>
    </cfRule>
    <cfRule type="cellIs" dxfId="3439" priority="156" operator="greaterThan">
      <formula>$O14</formula>
    </cfRule>
  </conditionalFormatting>
  <conditionalFormatting sqref="G17:G18 I17:I18 M17:M18">
    <cfRule type="cellIs" dxfId="3438" priority="205" operator="between">
      <formula>$O17*0.9</formula>
      <formula>$O17</formula>
    </cfRule>
    <cfRule type="cellIs" dxfId="3437" priority="206" operator="lessThan">
      <formula>$O17*0.9</formula>
    </cfRule>
    <cfRule type="cellIs" dxfId="3436" priority="207" operator="greaterThan">
      <formula>$O17</formula>
    </cfRule>
  </conditionalFormatting>
  <conditionalFormatting sqref="G19 I19 M19">
    <cfRule type="cellIs" dxfId="3435" priority="151" operator="between">
      <formula>$O19*0.9</formula>
      <formula>$O19</formula>
    </cfRule>
    <cfRule type="cellIs" dxfId="3434" priority="152" operator="lessThan">
      <formula>$O19*0.9</formula>
    </cfRule>
    <cfRule type="cellIs" dxfId="3433" priority="153" operator="greaterThan">
      <formula>$O19</formula>
    </cfRule>
  </conditionalFormatting>
  <conditionalFormatting sqref="G20 I20 M20">
    <cfRule type="cellIs" dxfId="3432" priority="148" operator="between">
      <formula>$O20*0.9</formula>
      <formula>$O20</formula>
    </cfRule>
    <cfRule type="cellIs" dxfId="3431" priority="149" operator="lessThan">
      <formula>$O20*0.9</formula>
    </cfRule>
    <cfRule type="cellIs" dxfId="3430" priority="150" operator="greaterThan">
      <formula>$O20</formula>
    </cfRule>
  </conditionalFormatting>
  <conditionalFormatting sqref="G23 I23 M23">
    <cfRule type="cellIs" dxfId="3429" priority="202" operator="between">
      <formula>$O23*0.9</formula>
      <formula>$O23</formula>
    </cfRule>
    <cfRule type="cellIs" dxfId="3428" priority="203" operator="lessThan">
      <formula>$O23*0.9</formula>
    </cfRule>
    <cfRule type="cellIs" dxfId="3427" priority="204" operator="greaterThan">
      <formula>$O23</formula>
    </cfRule>
  </conditionalFormatting>
  <conditionalFormatting sqref="G24 I24 M24">
    <cfRule type="cellIs" dxfId="3426" priority="199" operator="between">
      <formula>$O24*0.9</formula>
      <formula>$O24</formula>
    </cfRule>
    <cfRule type="cellIs" dxfId="3425" priority="200" operator="lessThan">
      <formula>$O24*0.9</formula>
    </cfRule>
    <cfRule type="cellIs" dxfId="3424" priority="201" operator="greaterThan">
      <formula>$O24</formula>
    </cfRule>
  </conditionalFormatting>
  <conditionalFormatting sqref="G25 I25 M25">
    <cfRule type="cellIs" dxfId="3423" priority="145" operator="between">
      <formula>$O25*0.9</formula>
      <formula>$O25</formula>
    </cfRule>
    <cfRule type="cellIs" dxfId="3422" priority="146" operator="lessThan">
      <formula>$O25*0.9</formula>
    </cfRule>
    <cfRule type="cellIs" dxfId="3421" priority="147" operator="greaterThan">
      <formula>$O25</formula>
    </cfRule>
  </conditionalFormatting>
  <conditionalFormatting sqref="D8">
    <cfRule type="cellIs" dxfId="3420" priority="142" operator="between">
      <formula>$F8*0.9</formula>
      <formula>$F8</formula>
    </cfRule>
    <cfRule type="cellIs" dxfId="3419" priority="143" operator="lessThan">
      <formula>$F8*0.9</formula>
    </cfRule>
    <cfRule type="cellIs" dxfId="3418" priority="144" operator="greaterThan">
      <formula>$F8</formula>
    </cfRule>
  </conditionalFormatting>
  <conditionalFormatting sqref="D14">
    <cfRule type="cellIs" dxfId="3417" priority="139" operator="between">
      <formula>$F14*0.9</formula>
      <formula>$F14</formula>
    </cfRule>
    <cfRule type="cellIs" dxfId="3416" priority="140" operator="lessThan">
      <formula>$F14*0.9</formula>
    </cfRule>
    <cfRule type="cellIs" dxfId="3415" priority="141" operator="greaterThan">
      <formula>$F14</formula>
    </cfRule>
  </conditionalFormatting>
  <conditionalFormatting sqref="D20">
    <cfRule type="cellIs" dxfId="3414" priority="136" operator="between">
      <formula>$F20*0.9</formula>
      <formula>$F20</formula>
    </cfRule>
    <cfRule type="cellIs" dxfId="3413" priority="137" operator="lessThan">
      <formula>$F20*0.9</formula>
    </cfRule>
    <cfRule type="cellIs" dxfId="3412" priority="138" operator="greaterThan">
      <formula>$F20</formula>
    </cfRule>
  </conditionalFormatting>
  <conditionalFormatting sqref="G15 I15 M15">
    <cfRule type="cellIs" dxfId="3411" priority="133" operator="between">
      <formula>$O15*0.9</formula>
      <formula>$O15</formula>
    </cfRule>
    <cfRule type="cellIs" dxfId="3410" priority="134" operator="lessThan">
      <formula>$O15*0.9</formula>
    </cfRule>
    <cfRule type="cellIs" dxfId="3409" priority="135" operator="greaterThan">
      <formula>$O15</formula>
    </cfRule>
  </conditionalFormatting>
  <conditionalFormatting sqref="G21 I21 M21">
    <cfRule type="cellIs" dxfId="3408" priority="130" operator="between">
      <formula>$O21*0.9</formula>
      <formula>$O21</formula>
    </cfRule>
    <cfRule type="cellIs" dxfId="3407" priority="131" operator="lessThan">
      <formula>$O21*0.9</formula>
    </cfRule>
    <cfRule type="cellIs" dxfId="3406" priority="132" operator="greaterThan">
      <formula>$O21</formula>
    </cfRule>
  </conditionalFormatting>
  <conditionalFormatting sqref="G8 I8 M8">
    <cfRule type="cellIs" dxfId="3405" priority="127" operator="between">
      <formula>$O8*0.9</formula>
      <formula>$O8</formula>
    </cfRule>
    <cfRule type="cellIs" dxfId="3404" priority="128" operator="lessThan">
      <formula>$O8*0.9</formula>
    </cfRule>
    <cfRule type="cellIs" dxfId="3403" priority="129" operator="greaterThan">
      <formula>$O8</formula>
    </cfRule>
  </conditionalFormatting>
  <conditionalFormatting sqref="G9 I9 M9">
    <cfRule type="cellIs" dxfId="3402" priority="124" operator="between">
      <formula>$O9*0.9</formula>
      <formula>$O9</formula>
    </cfRule>
    <cfRule type="cellIs" dxfId="3401" priority="125" operator="lessThan">
      <formula>$O9*0.9</formula>
    </cfRule>
    <cfRule type="cellIs" dxfId="3400" priority="126" operator="greaterThan">
      <formula>$O9</formula>
    </cfRule>
  </conditionalFormatting>
  <conditionalFormatting sqref="D21 D15 D9">
    <cfRule type="cellIs" dxfId="3399" priority="121" operator="between">
      <formula>$F9*0.9</formula>
      <formula>$F9</formula>
    </cfRule>
    <cfRule type="cellIs" dxfId="3398" priority="122" operator="lessThan">
      <formula>$F9*0.9</formula>
    </cfRule>
    <cfRule type="cellIs" dxfId="3397" priority="123" operator="greaterThan">
      <formula>$F9</formula>
    </cfRule>
  </conditionalFormatting>
  <conditionalFormatting sqref="D18">
    <cfRule type="cellIs" dxfId="3396" priority="118" operator="between">
      <formula>$F18*0.9</formula>
      <formula>$F18</formula>
    </cfRule>
    <cfRule type="cellIs" dxfId="3395" priority="119" operator="lessThan">
      <formula>$F18*0.9</formula>
    </cfRule>
    <cfRule type="cellIs" dxfId="3394" priority="120" operator="greaterThan">
      <formula>$F18</formula>
    </cfRule>
  </conditionalFormatting>
  <conditionalFormatting sqref="K7:K9">
    <cfRule type="cellIs" dxfId="3393" priority="115" operator="between">
      <formula>$O7*0.9</formula>
      <formula>$O7</formula>
    </cfRule>
    <cfRule type="cellIs" dxfId="3392" priority="116" operator="lessThan">
      <formula>$O7*0.9</formula>
    </cfRule>
    <cfRule type="cellIs" dxfId="3391" priority="117" operator="greaterThan">
      <formula>$O7</formula>
    </cfRule>
  </conditionalFormatting>
  <conditionalFormatting sqref="K11">
    <cfRule type="cellIs" dxfId="3390" priority="112" operator="between">
      <formula>$O11*0.9</formula>
      <formula>$O11</formula>
    </cfRule>
    <cfRule type="cellIs" dxfId="3389" priority="113" operator="lessThan">
      <formula>$O11*0.9</formula>
    </cfRule>
    <cfRule type="cellIs" dxfId="3388" priority="114" operator="greaterThan">
      <formula>$O11</formula>
    </cfRule>
  </conditionalFormatting>
  <conditionalFormatting sqref="K13:K15">
    <cfRule type="cellIs" dxfId="3387" priority="109" operator="between">
      <formula>$O13*0.9</formula>
      <formula>$O13</formula>
    </cfRule>
    <cfRule type="cellIs" dxfId="3386" priority="110" operator="lessThan">
      <formula>$O13*0.9</formula>
    </cfRule>
    <cfRule type="cellIs" dxfId="3385" priority="111" operator="greaterThan">
      <formula>$O13</formula>
    </cfRule>
  </conditionalFormatting>
  <conditionalFormatting sqref="K17">
    <cfRule type="cellIs" dxfId="3384" priority="106" operator="between">
      <formula>$O17*0.9</formula>
      <formula>$O17</formula>
    </cfRule>
    <cfRule type="cellIs" dxfId="3383" priority="107" operator="lessThan">
      <formula>$O17*0.9</formula>
    </cfRule>
    <cfRule type="cellIs" dxfId="3382" priority="108" operator="greaterThan">
      <formula>$O17</formula>
    </cfRule>
  </conditionalFormatting>
  <conditionalFormatting sqref="K19:K21">
    <cfRule type="cellIs" dxfId="3381" priority="103" operator="between">
      <formula>$O19*0.9</formula>
      <formula>$O19</formula>
    </cfRule>
    <cfRule type="cellIs" dxfId="3380" priority="104" operator="lessThan">
      <formula>$O19*0.9</formula>
    </cfRule>
    <cfRule type="cellIs" dxfId="3379" priority="105" operator="greaterThan">
      <formula>$O19</formula>
    </cfRule>
  </conditionalFormatting>
  <conditionalFormatting sqref="K23">
    <cfRule type="cellIs" dxfId="3378" priority="100" operator="between">
      <formula>$O23*0.9</formula>
      <formula>$O23</formula>
    </cfRule>
    <cfRule type="cellIs" dxfId="3377" priority="101" operator="lessThan">
      <formula>$O23*0.9</formula>
    </cfRule>
    <cfRule type="cellIs" dxfId="3376" priority="102" operator="greaterThan">
      <formula>$O23</formula>
    </cfRule>
  </conditionalFormatting>
  <conditionalFormatting sqref="K25">
    <cfRule type="cellIs" dxfId="3375" priority="97" operator="between">
      <formula>$O25*0.9</formula>
      <formula>$O25</formula>
    </cfRule>
    <cfRule type="cellIs" dxfId="3374" priority="98" operator="lessThan">
      <formula>$O25*0.9</formula>
    </cfRule>
    <cfRule type="cellIs" dxfId="3373" priority="99" operator="greaterThan">
      <formula>$O25</formula>
    </cfRule>
  </conditionalFormatting>
  <conditionalFormatting sqref="K12">
    <cfRule type="cellIs" dxfId="3372" priority="94" operator="between">
      <formula>$O12*0.9</formula>
      <formula>$O12</formula>
    </cfRule>
    <cfRule type="cellIs" dxfId="3371" priority="95" operator="lessThan">
      <formula>$O12*0.9</formula>
    </cfRule>
    <cfRule type="cellIs" dxfId="3370" priority="96" operator="greaterThan">
      <formula>$O12</formula>
    </cfRule>
  </conditionalFormatting>
  <conditionalFormatting sqref="K18">
    <cfRule type="cellIs" dxfId="3369" priority="91" operator="between">
      <formula>$O18*0.9</formula>
      <formula>$O18</formula>
    </cfRule>
    <cfRule type="cellIs" dxfId="3368" priority="92" operator="lessThan">
      <formula>$O18*0.9</formula>
    </cfRule>
    <cfRule type="cellIs" dxfId="3367" priority="93" operator="greaterThan">
      <formula>$O18</formula>
    </cfRule>
  </conditionalFormatting>
  <conditionalFormatting sqref="K24">
    <cfRule type="cellIs" dxfId="3366" priority="88" operator="between">
      <formula>$O24*0.9</formula>
      <formula>$O24</formula>
    </cfRule>
    <cfRule type="cellIs" dxfId="3365" priority="89" operator="lessThan">
      <formula>$O24*0.9</formula>
    </cfRule>
    <cfRule type="cellIs" dxfId="3364" priority="90" operator="greaterThan">
      <formula>$O24</formula>
    </cfRule>
  </conditionalFormatting>
  <conditionalFormatting sqref="P5:P9">
    <cfRule type="cellIs" dxfId="3363" priority="34" operator="between">
      <formula>$T5*0.9</formula>
      <formula>$T5</formula>
    </cfRule>
    <cfRule type="cellIs" dxfId="3362" priority="35" operator="lessThan">
      <formula>$T5*0.9</formula>
    </cfRule>
    <cfRule type="cellIs" dxfId="3361" priority="36" operator="greaterThan">
      <formula>$T5</formula>
    </cfRule>
  </conditionalFormatting>
  <conditionalFormatting sqref="P17:P21">
    <cfRule type="cellIs" dxfId="3360" priority="19" operator="between">
      <formula>$T17*0.9</formula>
      <formula>$T17</formula>
    </cfRule>
    <cfRule type="cellIs" dxfId="3359" priority="20" operator="lessThan">
      <formula>$T17*0.9</formula>
    </cfRule>
    <cfRule type="cellIs" dxfId="3358" priority="21" operator="greaterThan">
      <formula>$T17</formula>
    </cfRule>
  </conditionalFormatting>
  <conditionalFormatting sqref="P23:P25">
    <cfRule type="cellIs" dxfId="3357" priority="16" operator="between">
      <formula>$T23*0.9</formula>
      <formula>$T23</formula>
    </cfRule>
    <cfRule type="cellIs" dxfId="3356" priority="17" operator="lessThan">
      <formula>$T23*0.9</formula>
    </cfRule>
    <cfRule type="cellIs" dxfId="3355" priority="18" operator="greaterThan">
      <formula>$T23</formula>
    </cfRule>
  </conditionalFormatting>
  <conditionalFormatting sqref="P11:P15">
    <cfRule type="cellIs" dxfId="3354" priority="13" operator="between">
      <formula>$T11*0.9</formula>
      <formula>$T11</formula>
    </cfRule>
    <cfRule type="cellIs" dxfId="3353" priority="14" operator="lessThan">
      <formula>$T11*0.9</formula>
    </cfRule>
    <cfRule type="cellIs" dxfId="3352" priority="15" operator="greaterThan">
      <formula>$T11</formula>
    </cfRule>
  </conditionalFormatting>
  <conditionalFormatting sqref="R23:R25">
    <cfRule type="cellIs" dxfId="3351" priority="4" operator="between">
      <formula>$T23*0.9</formula>
      <formula>$T23</formula>
    </cfRule>
    <cfRule type="cellIs" dxfId="3350" priority="5" operator="lessThan">
      <formula>$T23*0.9</formula>
    </cfRule>
    <cfRule type="cellIs" dxfId="3349" priority="6" operator="greaterThan">
      <formula>$T23</formula>
    </cfRule>
  </conditionalFormatting>
  <conditionalFormatting sqref="R5:R9">
    <cfRule type="cellIs" dxfId="3348" priority="10" operator="between">
      <formula>$T5*0.9</formula>
      <formula>$T5</formula>
    </cfRule>
    <cfRule type="cellIs" dxfId="3347" priority="11" operator="lessThan">
      <formula>$T5*0.9</formula>
    </cfRule>
    <cfRule type="cellIs" dxfId="3346" priority="12" operator="greaterThan">
      <formula>$T5</formula>
    </cfRule>
  </conditionalFormatting>
  <conditionalFormatting sqref="R17:R21">
    <cfRule type="cellIs" dxfId="3345" priority="1" operator="between">
      <formula>$T17*0.9</formula>
      <formula>$T17</formula>
    </cfRule>
    <cfRule type="cellIs" dxfId="3344" priority="2" operator="lessThan">
      <formula>$T17*0.9</formula>
    </cfRule>
    <cfRule type="cellIs" dxfId="3343" priority="3" operator="greaterThan">
      <formula>$T17</formula>
    </cfRule>
  </conditionalFormatting>
  <conditionalFormatting sqref="R11:R15">
    <cfRule type="cellIs" dxfId="3342" priority="7" operator="between">
      <formula>$T11*0.9</formula>
      <formula>$T11</formula>
    </cfRule>
    <cfRule type="cellIs" dxfId="3341" priority="8" operator="lessThan">
      <formula>$T11*0.9</formula>
    </cfRule>
    <cfRule type="cellIs" dxfId="3340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A7DA-8C00-4833-9121-4E80F4360203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S5" sqref="S5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6" width="9.109375" style="16"/>
    <col min="17" max="17" width="10.44140625" style="16" bestFit="1" customWidth="1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08</v>
      </c>
      <c r="D2" s="16"/>
      <c r="E2" s="16"/>
      <c r="F2" s="6"/>
      <c r="G2" s="9"/>
      <c r="H2" s="9"/>
      <c r="L2" s="16"/>
      <c r="O2" s="6"/>
    </row>
    <row r="3" spans="3:20" ht="86.4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97.5</v>
      </c>
      <c r="E5" s="108">
        <f>D5/F5*100</f>
        <v>108.33333333333333</v>
      </c>
      <c r="F5" s="40">
        <v>90</v>
      </c>
      <c r="G5" s="130">
        <v>97.5</v>
      </c>
      <c r="H5" s="108">
        <f>SUM(G5/$O5)*100</f>
        <v>106.55737704918033</v>
      </c>
      <c r="I5" s="120">
        <v>97.4</v>
      </c>
      <c r="J5" s="108">
        <f>SUM(I5/$O5)*100</f>
        <v>106.44808743169401</v>
      </c>
      <c r="K5" s="58">
        <f>'PY2022Q3 EX'!J3*100</f>
        <v>96.7</v>
      </c>
      <c r="L5" s="108">
        <f>SUM(K5/$O5)*100</f>
        <v>105.68306010928963</v>
      </c>
      <c r="M5" s="58">
        <v>97</v>
      </c>
      <c r="N5" s="114">
        <f>SUM(M5/$O5)*100</f>
        <v>106.01092896174865</v>
      </c>
      <c r="O5" s="25">
        <v>91.5</v>
      </c>
      <c r="P5" s="202">
        <v>95</v>
      </c>
      <c r="Q5" s="202">
        <f>$P5/$T5*100</f>
        <v>103.82513661202186</v>
      </c>
      <c r="R5" s="202">
        <v>95.9</v>
      </c>
      <c r="S5" s="202">
        <f>$R5/$T5*100</f>
        <v>104.80874316939892</v>
      </c>
      <c r="T5" s="25">
        <v>91.5</v>
      </c>
    </row>
    <row r="6" spans="3:20" ht="20.100000000000001" customHeight="1" x14ac:dyDescent="0.3">
      <c r="C6" s="110" t="s">
        <v>3</v>
      </c>
      <c r="D6" s="59">
        <v>12970</v>
      </c>
      <c r="E6" s="108">
        <f t="shared" ref="E6:E9" si="0">D6/F6*100</f>
        <v>127.15686274509804</v>
      </c>
      <c r="F6" s="41">
        <v>10200</v>
      </c>
      <c r="G6" s="134">
        <v>12965</v>
      </c>
      <c r="H6" s="108">
        <f>SUM(G6/$O6)*100</f>
        <v>120.0462962962963</v>
      </c>
      <c r="I6" s="119">
        <v>12919</v>
      </c>
      <c r="J6" s="108">
        <f>SUM(I6/$O6)*100</f>
        <v>119.62037037037037</v>
      </c>
      <c r="K6" s="59">
        <f>'PY2022Q3 EX'!J4</f>
        <v>12888</v>
      </c>
      <c r="L6" s="108">
        <f>SUM(K6/$O6)*100</f>
        <v>119.33333333333334</v>
      </c>
      <c r="M6" s="59">
        <v>12575.5</v>
      </c>
      <c r="N6" s="114">
        <f>SUM(M6/$O6)*100</f>
        <v>116.43981481481482</v>
      </c>
      <c r="O6" s="60">
        <v>10800</v>
      </c>
      <c r="P6" s="59">
        <v>12614.5</v>
      </c>
      <c r="Q6" s="202">
        <f t="shared" ref="Q6:Q9" si="1">$P6/$T6*100</f>
        <v>116.80092592592592</v>
      </c>
      <c r="R6" s="59">
        <v>12665</v>
      </c>
      <c r="S6" s="202">
        <f t="shared" ref="S6:S25" si="2">$R6/$T6*100</f>
        <v>117.26851851851852</v>
      </c>
      <c r="T6" s="60">
        <v>10800</v>
      </c>
    </row>
    <row r="7" spans="3:20" ht="20.100000000000001" customHeight="1" x14ac:dyDescent="0.3">
      <c r="C7" s="110" t="s">
        <v>10</v>
      </c>
      <c r="D7" s="58">
        <v>97.5</v>
      </c>
      <c r="E7" s="108">
        <f t="shared" si="0"/>
        <v>108.93854748603351</v>
      </c>
      <c r="F7" s="40">
        <v>89.5</v>
      </c>
      <c r="G7" s="130">
        <v>97.1</v>
      </c>
      <c r="H7" s="108">
        <f>SUM(G7/$O7)*100</f>
        <v>107.88888888888889</v>
      </c>
      <c r="I7" s="120">
        <v>96</v>
      </c>
      <c r="J7" s="108">
        <f>SUM(I7/$O7)*100</f>
        <v>106.66666666666667</v>
      </c>
      <c r="K7" s="58">
        <f>'PY2022Q3 EX'!J5*100</f>
        <v>96.1</v>
      </c>
      <c r="L7" s="108">
        <f>SUM(K7/$O7)*100</f>
        <v>106.77777777777777</v>
      </c>
      <c r="M7" s="58">
        <v>96</v>
      </c>
      <c r="N7" s="114">
        <f>SUM(M7/$O7)*100</f>
        <v>106.66666666666667</v>
      </c>
      <c r="O7" s="26">
        <v>90</v>
      </c>
      <c r="P7" s="202">
        <v>95</v>
      </c>
      <c r="Q7" s="202">
        <f t="shared" si="1"/>
        <v>105.55555555555556</v>
      </c>
      <c r="R7" s="202">
        <v>96.4</v>
      </c>
      <c r="S7" s="202">
        <f t="shared" si="2"/>
        <v>107.11111111111111</v>
      </c>
      <c r="T7" s="26">
        <v>90</v>
      </c>
    </row>
    <row r="8" spans="3:20" ht="20.100000000000001" customHeight="1" x14ac:dyDescent="0.3">
      <c r="C8" s="110" t="s">
        <v>13</v>
      </c>
      <c r="D8" s="58">
        <v>95.199999999999989</v>
      </c>
      <c r="E8" s="108">
        <f t="shared" si="0"/>
        <v>109.42528735632182</v>
      </c>
      <c r="F8" s="40">
        <v>87</v>
      </c>
      <c r="G8" s="130">
        <v>95.3</v>
      </c>
      <c r="H8" s="108">
        <f>SUM(G8/$O8)*100</f>
        <v>108.29545454545455</v>
      </c>
      <c r="I8" s="120">
        <v>93.1</v>
      </c>
      <c r="J8" s="108">
        <f>SUM(I8/$O8)*100</f>
        <v>105.79545454545453</v>
      </c>
      <c r="K8" s="58">
        <f>'PY2022Q3 EX'!J6*100</f>
        <v>92.7</v>
      </c>
      <c r="L8" s="108">
        <f>SUM(K8/$O8)*100</f>
        <v>105.34090909090909</v>
      </c>
      <c r="M8" s="58">
        <v>91.3</v>
      </c>
      <c r="N8" s="114">
        <f>SUM(M8/$O8)*100</f>
        <v>103.74999999999999</v>
      </c>
      <c r="O8" s="26">
        <v>88</v>
      </c>
      <c r="P8" s="202">
        <v>88.8</v>
      </c>
      <c r="Q8" s="202">
        <f t="shared" si="1"/>
        <v>100.33898305084745</v>
      </c>
      <c r="R8" s="202">
        <v>85.1</v>
      </c>
      <c r="S8" s="202">
        <f t="shared" si="2"/>
        <v>96.158192090395474</v>
      </c>
      <c r="T8" s="112">
        <v>88.5</v>
      </c>
    </row>
    <row r="9" spans="3:20" ht="20.100000000000001" customHeight="1" x14ac:dyDescent="0.3">
      <c r="C9" s="110" t="s">
        <v>16</v>
      </c>
      <c r="D9" s="58">
        <v>92.800000000000011</v>
      </c>
      <c r="E9" s="108">
        <f t="shared" si="0"/>
        <v>149.67741935483875</v>
      </c>
      <c r="F9" s="40">
        <v>62</v>
      </c>
      <c r="G9" s="130">
        <v>77.600000000000009</v>
      </c>
      <c r="H9" s="108">
        <f>SUM(G9/$O9)*100</f>
        <v>110.85714285714288</v>
      </c>
      <c r="I9" s="120">
        <v>79.599999999999994</v>
      </c>
      <c r="J9" s="108">
        <f>SUM(I9/$O9)*100</f>
        <v>113.71428571428569</v>
      </c>
      <c r="K9" s="58">
        <f>'PY2022Q3 EX'!J7*100</f>
        <v>63.3</v>
      </c>
      <c r="L9" s="108">
        <f>SUM(K9/$O9)*100</f>
        <v>90.428571428571431</v>
      </c>
      <c r="M9" s="58">
        <v>94.7</v>
      </c>
      <c r="N9" s="114">
        <f>SUM(M9/$O9)*100</f>
        <v>135.28571428571431</v>
      </c>
      <c r="O9" s="26">
        <v>70</v>
      </c>
      <c r="P9" s="202">
        <v>85.8</v>
      </c>
      <c r="Q9" s="202">
        <f t="shared" si="1"/>
        <v>114.39999999999999</v>
      </c>
      <c r="R9" s="202">
        <v>90.8</v>
      </c>
      <c r="S9" s="202">
        <f t="shared" si="2"/>
        <v>121.06666666666666</v>
      </c>
      <c r="T9" s="112">
        <v>75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86.7</v>
      </c>
      <c r="E11" s="108">
        <f t="shared" ref="E11:E15" si="3">D11/F11*100</f>
        <v>102</v>
      </c>
      <c r="F11" s="40">
        <v>85</v>
      </c>
      <c r="G11" s="130">
        <v>90.3</v>
      </c>
      <c r="H11" s="108">
        <f>SUM(G11/$O11)*100</f>
        <v>103.79310344827586</v>
      </c>
      <c r="I11" s="121">
        <v>92.7</v>
      </c>
      <c r="J11" s="108">
        <f>SUM(I11/$O11)*100</f>
        <v>106.55172413793103</v>
      </c>
      <c r="K11" s="58">
        <f>'PY2022Q3 EX'!J9*100</f>
        <v>93</v>
      </c>
      <c r="L11" s="108">
        <f>SUM(K11/$O11)*100</f>
        <v>106.89655172413792</v>
      </c>
      <c r="M11" s="58">
        <v>95.3</v>
      </c>
      <c r="N11" s="114">
        <f>SUM(M11/$O11)*100</f>
        <v>109.54022988505747</v>
      </c>
      <c r="O11" s="26">
        <v>87</v>
      </c>
      <c r="P11" s="202">
        <v>95.3</v>
      </c>
      <c r="Q11" s="202">
        <f>$P11/$T11*100</f>
        <v>108.91428571428573</v>
      </c>
      <c r="R11" s="202">
        <v>97.1</v>
      </c>
      <c r="S11" s="202">
        <f t="shared" si="2"/>
        <v>110.97142857142856</v>
      </c>
      <c r="T11" s="26">
        <v>87.5</v>
      </c>
    </row>
    <row r="12" spans="3:20" ht="20.100000000000001" customHeight="1" x14ac:dyDescent="0.3">
      <c r="C12" s="110" t="s">
        <v>3</v>
      </c>
      <c r="D12" s="59">
        <v>14182</v>
      </c>
      <c r="E12" s="108">
        <f t="shared" si="3"/>
        <v>172.95121951219511</v>
      </c>
      <c r="F12" s="41">
        <v>8200</v>
      </c>
      <c r="G12" s="134">
        <v>12090</v>
      </c>
      <c r="H12" s="108">
        <f>SUM(G12/$O12)*100</f>
        <v>127.26315789473684</v>
      </c>
      <c r="I12" s="122">
        <v>12899</v>
      </c>
      <c r="J12" s="108">
        <f>SUM(I12/$O12)*100</f>
        <v>135.77894736842103</v>
      </c>
      <c r="K12" s="59">
        <f>'PY2022Q3 EX'!J10</f>
        <v>11570</v>
      </c>
      <c r="L12" s="108">
        <f>SUM(K12/$O12)*100</f>
        <v>121.78947368421053</v>
      </c>
      <c r="M12" s="59">
        <v>11246</v>
      </c>
      <c r="N12" s="114">
        <f>SUM(M12/$O12)*100</f>
        <v>118.37894736842105</v>
      </c>
      <c r="O12" s="60">
        <v>9500</v>
      </c>
      <c r="P12" s="59">
        <v>11466</v>
      </c>
      <c r="Q12" s="202">
        <f t="shared" ref="Q12:Q15" si="4">$P12/$T12*100</f>
        <v>120.69473684210526</v>
      </c>
      <c r="R12" s="59">
        <v>11246</v>
      </c>
      <c r="S12" s="202">
        <f t="shared" si="2"/>
        <v>118.37894736842105</v>
      </c>
      <c r="T12" s="60">
        <v>9500</v>
      </c>
    </row>
    <row r="13" spans="3:20" ht="20.100000000000001" customHeight="1" x14ac:dyDescent="0.3">
      <c r="C13" s="110" t="s">
        <v>10</v>
      </c>
      <c r="D13" s="58">
        <v>80</v>
      </c>
      <c r="E13" s="108">
        <f t="shared" si="3"/>
        <v>98.76543209876543</v>
      </c>
      <c r="F13" s="40">
        <v>81</v>
      </c>
      <c r="G13" s="130">
        <v>78.900000000000006</v>
      </c>
      <c r="H13" s="108">
        <f>SUM(G13/$O13)*100</f>
        <v>98.012422360248451</v>
      </c>
      <c r="I13" s="121">
        <v>83.3</v>
      </c>
      <c r="J13" s="58">
        <f>SUM(I13/$O13)*100</f>
        <v>103.47826086956522</v>
      </c>
      <c r="K13" s="58">
        <f>'PY2022Q3 EX'!J11*100</f>
        <v>87.1</v>
      </c>
      <c r="L13" s="108">
        <f>SUM(K13/$O13)*100</f>
        <v>108.19875776397514</v>
      </c>
      <c r="M13" s="58">
        <v>87.8</v>
      </c>
      <c r="N13" s="114">
        <f>SUM(M13/$O13)*100</f>
        <v>109.06832298136646</v>
      </c>
      <c r="O13" s="26">
        <v>80.5</v>
      </c>
      <c r="P13" s="202">
        <v>88.4</v>
      </c>
      <c r="Q13" s="202">
        <f t="shared" si="4"/>
        <v>108.46625766871168</v>
      </c>
      <c r="R13" s="202">
        <v>88.4</v>
      </c>
      <c r="S13" s="202">
        <f t="shared" si="2"/>
        <v>108.46625766871168</v>
      </c>
      <c r="T13" s="26">
        <v>81.5</v>
      </c>
    </row>
    <row r="14" spans="3:20" ht="20.100000000000001" customHeight="1" x14ac:dyDescent="0.3">
      <c r="C14" s="110" t="s">
        <v>13</v>
      </c>
      <c r="D14" s="58">
        <v>86.7</v>
      </c>
      <c r="E14" s="108">
        <f t="shared" si="3"/>
        <v>123.85714285714286</v>
      </c>
      <c r="F14" s="40">
        <v>70</v>
      </c>
      <c r="G14" s="130">
        <v>89.5</v>
      </c>
      <c r="H14" s="108">
        <f>SUM(G14/$O14)*100</f>
        <v>123.27823691460055</v>
      </c>
      <c r="I14" s="121">
        <v>86.7</v>
      </c>
      <c r="J14" s="108">
        <f>SUM(I14/$O14)*100</f>
        <v>119.42148760330579</v>
      </c>
      <c r="K14" s="58">
        <f>'PY2022Q3 EX'!J12*100</f>
        <v>83.3</v>
      </c>
      <c r="L14" s="108">
        <f>SUM(K14/$O14)*100</f>
        <v>114.73829201101928</v>
      </c>
      <c r="M14" s="58">
        <v>90</v>
      </c>
      <c r="N14" s="114">
        <f>SUM(M14/$O14)*100</f>
        <v>123.96694214876034</v>
      </c>
      <c r="O14" s="26">
        <v>72.599999999999994</v>
      </c>
      <c r="P14" s="202">
        <v>83.3</v>
      </c>
      <c r="Q14" s="202">
        <f t="shared" si="4"/>
        <v>114.73829201101928</v>
      </c>
      <c r="R14" s="202">
        <v>88.1</v>
      </c>
      <c r="S14" s="202">
        <f t="shared" si="2"/>
        <v>121.34986225895317</v>
      </c>
      <c r="T14" s="112">
        <v>72.599999999999994</v>
      </c>
    </row>
    <row r="15" spans="3:20" ht="20.100000000000001" customHeight="1" x14ac:dyDescent="0.3">
      <c r="C15" s="110" t="s">
        <v>16</v>
      </c>
      <c r="D15" s="58">
        <v>85.2</v>
      </c>
      <c r="E15" s="108">
        <f t="shared" si="3"/>
        <v>137.41935483870969</v>
      </c>
      <c r="F15" s="40">
        <v>62</v>
      </c>
      <c r="G15" s="130">
        <v>89.1</v>
      </c>
      <c r="H15" s="108">
        <f>SUM(G15/$O15)*100</f>
        <v>118.8</v>
      </c>
      <c r="I15" s="121">
        <v>82</v>
      </c>
      <c r="J15" s="108">
        <f>SUM(I15/$O15)*100</f>
        <v>109.33333333333333</v>
      </c>
      <c r="K15" s="58">
        <f>'PY2022Q3 EX'!J13*100</f>
        <v>75.599999999999994</v>
      </c>
      <c r="L15" s="108">
        <f>SUM(K15/$O15)*100</f>
        <v>100.8</v>
      </c>
      <c r="M15" s="58">
        <v>94.4</v>
      </c>
      <c r="N15" s="114">
        <f>SUM(M15/$O15)*100</f>
        <v>125.86666666666669</v>
      </c>
      <c r="O15" s="26">
        <v>75</v>
      </c>
      <c r="P15" s="202">
        <v>75.7</v>
      </c>
      <c r="Q15" s="202">
        <f t="shared" si="4"/>
        <v>97.051282051282044</v>
      </c>
      <c r="R15" s="202">
        <v>76.900000000000006</v>
      </c>
      <c r="S15" s="202">
        <f t="shared" si="2"/>
        <v>98.589743589743591</v>
      </c>
      <c r="T15" s="112">
        <v>78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86</v>
      </c>
      <c r="E17" s="108">
        <f t="shared" ref="E17:E21" si="5">D17/F17*100</f>
        <v>108.17610062893081</v>
      </c>
      <c r="F17" s="40">
        <v>79.5</v>
      </c>
      <c r="G17" s="130">
        <v>85.2</v>
      </c>
      <c r="H17" s="108">
        <f>SUM(G17/$O17)*100</f>
        <v>105.83850931677019</v>
      </c>
      <c r="I17" s="108">
        <v>84.4</v>
      </c>
      <c r="J17" s="108">
        <f>SUM(I17/$O17)*100</f>
        <v>104.84472049689441</v>
      </c>
      <c r="K17" s="58">
        <f>'PY2022Q3 EX'!J15*100</f>
        <v>87.5</v>
      </c>
      <c r="L17" s="108">
        <f>SUM(K17/$O17)*100</f>
        <v>108.69565217391303</v>
      </c>
      <c r="M17" s="58">
        <v>86.2</v>
      </c>
      <c r="N17" s="114">
        <f>SUM(M17/$O17)*100</f>
        <v>107.08074534161491</v>
      </c>
      <c r="O17" s="26">
        <v>80.5</v>
      </c>
      <c r="P17" s="202">
        <v>86.9</v>
      </c>
      <c r="Q17" s="202">
        <f>$P17/$T17*100</f>
        <v>107.95031055900621</v>
      </c>
      <c r="R17" s="202">
        <v>85.4</v>
      </c>
      <c r="S17" s="202">
        <f t="shared" si="2"/>
        <v>106.08695652173914</v>
      </c>
      <c r="T17" s="26">
        <v>80.5</v>
      </c>
    </row>
    <row r="18" spans="3:20" ht="20.100000000000001" customHeight="1" x14ac:dyDescent="0.3">
      <c r="C18" s="110" t="s">
        <v>3</v>
      </c>
      <c r="D18" s="59">
        <v>4470</v>
      </c>
      <c r="E18" s="108">
        <f t="shared" si="5"/>
        <v>137.53846153846155</v>
      </c>
      <c r="F18" s="41">
        <v>3250</v>
      </c>
      <c r="G18" s="131">
        <v>4503</v>
      </c>
      <c r="H18" s="108">
        <f>SUM(G18/$O18)*100</f>
        <v>116.53726708074534</v>
      </c>
      <c r="I18" s="109">
        <v>4446</v>
      </c>
      <c r="J18" s="108">
        <f>SUM(I18/$O18)*100</f>
        <v>115.06211180124224</v>
      </c>
      <c r="K18" s="59">
        <f>'PY2022Q3 EX'!J16</f>
        <v>5246</v>
      </c>
      <c r="L18" s="108">
        <f>SUM(K18/$O18)*100</f>
        <v>135.76604554865423</v>
      </c>
      <c r="M18" s="59">
        <v>5022</v>
      </c>
      <c r="N18" s="114">
        <f>SUM(M18/$O18)*100</f>
        <v>129.96894409937889</v>
      </c>
      <c r="O18" s="60">
        <v>3864</v>
      </c>
      <c r="P18" s="59">
        <v>4800</v>
      </c>
      <c r="Q18" s="202">
        <f t="shared" ref="Q18:Q21" si="6">$P18/$T18*100</f>
        <v>124.22360248447204</v>
      </c>
      <c r="R18" s="59">
        <v>5133</v>
      </c>
      <c r="S18" s="202">
        <f t="shared" si="2"/>
        <v>132.84161490683232</v>
      </c>
      <c r="T18" s="60">
        <v>3864</v>
      </c>
    </row>
    <row r="19" spans="3:20" ht="20.100000000000001" customHeight="1" x14ac:dyDescent="0.3">
      <c r="C19" s="110" t="s">
        <v>10</v>
      </c>
      <c r="D19" s="58">
        <v>84.399999999999991</v>
      </c>
      <c r="E19" s="108">
        <f t="shared" si="5"/>
        <v>111.05263157894736</v>
      </c>
      <c r="F19" s="40">
        <v>76</v>
      </c>
      <c r="G19" s="130">
        <v>84.2</v>
      </c>
      <c r="H19" s="108">
        <f t="shared" ref="H19:H20" si="7">SUM(G19/$O19)*100</f>
        <v>108.50515463917525</v>
      </c>
      <c r="I19" s="108">
        <v>82.4</v>
      </c>
      <c r="J19" s="108">
        <f t="shared" ref="J19:J20" si="8">SUM(I19/$O19)*100</f>
        <v>106.18556701030928</v>
      </c>
      <c r="K19" s="58">
        <f>'PY2022Q3 EX'!J17*100</f>
        <v>83.399999999999991</v>
      </c>
      <c r="L19" s="108">
        <f t="shared" ref="L19:L20" si="9">SUM(K19/$O19)*100</f>
        <v>107.47422680412369</v>
      </c>
      <c r="M19" s="58">
        <v>83.2</v>
      </c>
      <c r="N19" s="114">
        <f>SUM(M19/$O19)*100</f>
        <v>107.21649484536083</v>
      </c>
      <c r="O19" s="26">
        <v>77.600000000000009</v>
      </c>
      <c r="P19" s="202">
        <v>84.6</v>
      </c>
      <c r="Q19" s="202">
        <f t="shared" si="6"/>
        <v>109.02061855670102</v>
      </c>
      <c r="R19" s="202">
        <v>84.2</v>
      </c>
      <c r="S19" s="202">
        <f t="shared" si="2"/>
        <v>108.50515463917527</v>
      </c>
      <c r="T19" s="26">
        <v>77.599999999999994</v>
      </c>
    </row>
    <row r="20" spans="3:20" ht="20.100000000000001" customHeight="1" x14ac:dyDescent="0.3">
      <c r="C20" s="110" t="s">
        <v>13</v>
      </c>
      <c r="D20" s="58">
        <v>92.4</v>
      </c>
      <c r="E20" s="108">
        <f t="shared" si="5"/>
        <v>118.46153846153847</v>
      </c>
      <c r="F20" s="40">
        <v>78</v>
      </c>
      <c r="G20" s="130">
        <v>89.8</v>
      </c>
      <c r="H20" s="108">
        <f t="shared" si="7"/>
        <v>112.25</v>
      </c>
      <c r="I20" s="108">
        <v>82.4</v>
      </c>
      <c r="J20" s="108">
        <f t="shared" si="8"/>
        <v>103</v>
      </c>
      <c r="K20" s="58">
        <f>'PY2022Q3 EX'!J18*100</f>
        <v>80.400000000000006</v>
      </c>
      <c r="L20" s="108">
        <f t="shared" si="9"/>
        <v>100.50000000000001</v>
      </c>
      <c r="M20" s="58">
        <v>79.3</v>
      </c>
      <c r="N20" s="114">
        <f>SUM(M20/$O20)*100</f>
        <v>99.125</v>
      </c>
      <c r="O20" s="26">
        <v>80</v>
      </c>
      <c r="P20" s="202">
        <v>70.5</v>
      </c>
      <c r="Q20" s="202">
        <f t="shared" si="6"/>
        <v>84.431137724550894</v>
      </c>
      <c r="R20" s="202">
        <v>65.599999999999994</v>
      </c>
      <c r="S20" s="202">
        <f t="shared" si="2"/>
        <v>78.562874251496993</v>
      </c>
      <c r="T20" s="26">
        <v>83.5</v>
      </c>
    </row>
    <row r="21" spans="3:20" ht="20.100000000000001" customHeight="1" x14ac:dyDescent="0.3">
      <c r="C21" s="110" t="s">
        <v>16</v>
      </c>
      <c r="D21" s="58">
        <v>92.9</v>
      </c>
      <c r="E21" s="108">
        <f t="shared" si="5"/>
        <v>154.83333333333334</v>
      </c>
      <c r="F21" s="40">
        <v>60</v>
      </c>
      <c r="G21" s="130">
        <v>84.899999999999991</v>
      </c>
      <c r="H21" s="108">
        <f>SUM(G21/$O21)*100</f>
        <v>130.61538461538461</v>
      </c>
      <c r="I21" s="108">
        <v>79.8</v>
      </c>
      <c r="J21" s="108">
        <f>SUM(I21/$O21)*100</f>
        <v>122.76923076923076</v>
      </c>
      <c r="K21" s="58">
        <f>'PY2022Q3 EX'!J19*100</f>
        <v>79.3</v>
      </c>
      <c r="L21" s="108">
        <f>SUM(K21/$O21)*100</f>
        <v>122</v>
      </c>
      <c r="M21" s="58">
        <v>91.5</v>
      </c>
      <c r="N21" s="114">
        <f>SUM(M21/$O21)*100</f>
        <v>140.76923076923077</v>
      </c>
      <c r="O21" s="26">
        <v>65</v>
      </c>
      <c r="P21" s="202">
        <v>80.7</v>
      </c>
      <c r="Q21" s="202">
        <f t="shared" si="6"/>
        <v>115.28571428571428</v>
      </c>
      <c r="R21" s="202">
        <v>86.6</v>
      </c>
      <c r="S21" s="202">
        <f t="shared" si="2"/>
        <v>123.71428571428571</v>
      </c>
      <c r="T21" s="112">
        <v>70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64.400000000000006</v>
      </c>
      <c r="E23" s="108">
        <f t="shared" ref="E23:E25" si="10">D23/F23*100</f>
        <v>92</v>
      </c>
      <c r="F23" s="40">
        <v>70</v>
      </c>
      <c r="G23" s="132">
        <v>64.900000000000006</v>
      </c>
      <c r="H23" s="108">
        <f>SUM(G23/$O23)*100</f>
        <v>92.056737588652496</v>
      </c>
      <c r="I23" s="108">
        <v>64.099999999999994</v>
      </c>
      <c r="J23" s="108">
        <f>SUM(I23/$O23)*100</f>
        <v>90.921985815602824</v>
      </c>
      <c r="K23" s="58">
        <f>'PY2022Q3 EX'!J21*100</f>
        <v>67.7</v>
      </c>
      <c r="L23" s="108">
        <f>SUM(K23/$O23)*100</f>
        <v>96.028368794326241</v>
      </c>
      <c r="M23" s="58">
        <v>70</v>
      </c>
      <c r="N23" s="114">
        <f>SUM(M23/$O23)*100</f>
        <v>99.290780141843967</v>
      </c>
      <c r="O23" s="26">
        <v>70.5</v>
      </c>
      <c r="P23" s="202">
        <v>71.900000000000006</v>
      </c>
      <c r="Q23" s="202">
        <f>P23/$T23*100</f>
        <v>101.98581560283688</v>
      </c>
      <c r="R23" s="202">
        <v>70.8</v>
      </c>
      <c r="S23" s="202">
        <f t="shared" si="2"/>
        <v>100.42553191489361</v>
      </c>
      <c r="T23" s="26">
        <v>70.5</v>
      </c>
    </row>
    <row r="24" spans="3:20" ht="20.100000000000001" customHeight="1" x14ac:dyDescent="0.3">
      <c r="C24" s="110" t="s">
        <v>3</v>
      </c>
      <c r="D24" s="59">
        <v>7107</v>
      </c>
      <c r="E24" s="108">
        <f t="shared" si="10"/>
        <v>139.35294117647058</v>
      </c>
      <c r="F24" s="41">
        <v>5100</v>
      </c>
      <c r="G24" s="133">
        <v>7282</v>
      </c>
      <c r="H24" s="108">
        <f>SUM(G24/$O24)*100</f>
        <v>125.55172413793103</v>
      </c>
      <c r="I24" s="117">
        <v>7385</v>
      </c>
      <c r="J24" s="108">
        <f>SUM(I24/$O24)*100</f>
        <v>127.32758620689654</v>
      </c>
      <c r="K24" s="59">
        <f>'PY2022Q3 EX'!J22</f>
        <v>7781.5</v>
      </c>
      <c r="L24" s="108">
        <f>SUM(K24/$O24)*100</f>
        <v>134.16379310344828</v>
      </c>
      <c r="M24" s="59">
        <v>7894</v>
      </c>
      <c r="N24" s="114">
        <f>SUM(M24/$O24)*100</f>
        <v>136.10344827586206</v>
      </c>
      <c r="O24" s="60">
        <v>5800</v>
      </c>
      <c r="P24" s="59">
        <v>8054</v>
      </c>
      <c r="Q24" s="202">
        <f t="shared" ref="Q24:Q25" si="11">P24/$T24*100</f>
        <v>136.50847457627117</v>
      </c>
      <c r="R24" s="59">
        <v>8086</v>
      </c>
      <c r="S24" s="202">
        <f t="shared" si="2"/>
        <v>137.05084745762713</v>
      </c>
      <c r="T24" s="60">
        <v>5900</v>
      </c>
    </row>
    <row r="25" spans="3:20" ht="20.100000000000001" customHeight="1" x14ac:dyDescent="0.3">
      <c r="C25" s="115" t="s">
        <v>10</v>
      </c>
      <c r="D25" s="58">
        <v>66.900000000000006</v>
      </c>
      <c r="E25" s="108">
        <f t="shared" si="10"/>
        <v>98.382352941176478</v>
      </c>
      <c r="F25" s="40">
        <v>68</v>
      </c>
      <c r="G25" s="132">
        <v>68.7</v>
      </c>
      <c r="H25" s="108">
        <f>SUM(G25/$O25)*100</f>
        <v>101.02941176470588</v>
      </c>
      <c r="I25" s="108">
        <v>65.599999999999994</v>
      </c>
      <c r="J25" s="108">
        <f>SUM(I25/$O25)*100</f>
        <v>96.470588235294102</v>
      </c>
      <c r="K25" s="58">
        <f>'PY2022Q3 EX'!J23*100</f>
        <v>69</v>
      </c>
      <c r="L25" s="108">
        <f>SUM(K25/$O25)*100</f>
        <v>101.47058823529412</v>
      </c>
      <c r="M25" s="58">
        <v>69.7</v>
      </c>
      <c r="N25" s="114">
        <f>SUM(M25/$O25)*100</f>
        <v>102.50000000000001</v>
      </c>
      <c r="O25" s="26">
        <v>68</v>
      </c>
      <c r="P25" s="202">
        <v>69.3</v>
      </c>
      <c r="Q25" s="202">
        <f t="shared" si="11"/>
        <v>101.16788321167883</v>
      </c>
      <c r="R25" s="202">
        <v>69.8</v>
      </c>
      <c r="S25" s="202">
        <f t="shared" si="2"/>
        <v>101.89781021897811</v>
      </c>
      <c r="T25" s="26">
        <v>68.5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3339" priority="193" operator="between">
      <formula>$F5*0.9</formula>
      <formula>$F5</formula>
    </cfRule>
    <cfRule type="cellIs" dxfId="3338" priority="194" operator="lessThan">
      <formula>$F5*0.9</formula>
    </cfRule>
    <cfRule type="cellIs" dxfId="3337" priority="195" operator="greaterThan">
      <formula>$F5</formula>
    </cfRule>
  </conditionalFormatting>
  <conditionalFormatting sqref="D7">
    <cfRule type="cellIs" dxfId="3336" priority="187" operator="between">
      <formula>$F7*0.9</formula>
      <formula>$F7</formula>
    </cfRule>
    <cfRule type="cellIs" dxfId="3335" priority="188" operator="lessThan">
      <formula>$F7*0.9</formula>
    </cfRule>
    <cfRule type="cellIs" dxfId="3334" priority="189" operator="greaterThan">
      <formula>$F7</formula>
    </cfRule>
  </conditionalFormatting>
  <conditionalFormatting sqref="D6">
    <cfRule type="cellIs" dxfId="3333" priority="184" operator="between">
      <formula>$F6*0.9</formula>
      <formula>$F6</formula>
    </cfRule>
    <cfRule type="cellIs" dxfId="3332" priority="185" operator="lessThan">
      <formula>$F6*0.9</formula>
    </cfRule>
    <cfRule type="cellIs" dxfId="3331" priority="186" operator="greaterThan">
      <formula>$F6</formula>
    </cfRule>
  </conditionalFormatting>
  <conditionalFormatting sqref="D11">
    <cfRule type="cellIs" dxfId="3330" priority="181" operator="between">
      <formula>$F11*0.9</formula>
      <formula>$F11</formula>
    </cfRule>
    <cfRule type="cellIs" dxfId="3329" priority="182" operator="lessThan">
      <formula>$F11*0.9</formula>
    </cfRule>
    <cfRule type="cellIs" dxfId="3328" priority="183" operator="greaterThan">
      <formula>$F11</formula>
    </cfRule>
  </conditionalFormatting>
  <conditionalFormatting sqref="D17">
    <cfRule type="cellIs" dxfId="3327" priority="178" operator="between">
      <formula>$F17*0.9</formula>
      <formula>$F17</formula>
    </cfRule>
    <cfRule type="cellIs" dxfId="3326" priority="179" operator="lessThan">
      <formula>$F17*0.9</formula>
    </cfRule>
    <cfRule type="cellIs" dxfId="3325" priority="180" operator="greaterThan">
      <formula>$F17</formula>
    </cfRule>
  </conditionalFormatting>
  <conditionalFormatting sqref="D23">
    <cfRule type="cellIs" dxfId="3324" priority="175" operator="between">
      <formula>$F23*0.9</formula>
      <formula>$F23</formula>
    </cfRule>
    <cfRule type="cellIs" dxfId="3323" priority="176" operator="lessThan">
      <formula>$F23*0.9</formula>
    </cfRule>
    <cfRule type="cellIs" dxfId="3322" priority="177" operator="greaterThan">
      <formula>$F23</formula>
    </cfRule>
  </conditionalFormatting>
  <conditionalFormatting sqref="D12">
    <cfRule type="cellIs" dxfId="3321" priority="172" operator="between">
      <formula>$F12*0.9</formula>
      <formula>$F12</formula>
    </cfRule>
    <cfRule type="cellIs" dxfId="3320" priority="173" operator="lessThan">
      <formula>$F12*0.9</formula>
    </cfRule>
    <cfRule type="cellIs" dxfId="3319" priority="174" operator="greaterThan">
      <formula>$F12</formula>
    </cfRule>
  </conditionalFormatting>
  <conditionalFormatting sqref="D24">
    <cfRule type="cellIs" dxfId="3318" priority="169" operator="between">
      <formula>$F24*0.9</formula>
      <formula>$F24</formula>
    </cfRule>
    <cfRule type="cellIs" dxfId="3317" priority="170" operator="lessThan">
      <formula>$F24*0.9</formula>
    </cfRule>
    <cfRule type="cellIs" dxfId="3316" priority="171" operator="greaterThan">
      <formula>$F24</formula>
    </cfRule>
  </conditionalFormatting>
  <conditionalFormatting sqref="D13">
    <cfRule type="cellIs" dxfId="3315" priority="166" operator="between">
      <formula>$F13*0.9</formula>
      <formula>$F13</formula>
    </cfRule>
    <cfRule type="cellIs" dxfId="3314" priority="167" operator="lessThan">
      <formula>$F13*0.9</formula>
    </cfRule>
    <cfRule type="cellIs" dxfId="3313" priority="168" operator="greaterThan">
      <formula>$F13</formula>
    </cfRule>
  </conditionalFormatting>
  <conditionalFormatting sqref="D19">
    <cfRule type="cellIs" dxfId="3312" priority="163" operator="between">
      <formula>$F19*0.9</formula>
      <formula>$F19</formula>
    </cfRule>
    <cfRule type="cellIs" dxfId="3311" priority="164" operator="lessThan">
      <formula>$F19*0.9</formula>
    </cfRule>
    <cfRule type="cellIs" dxfId="3310" priority="165" operator="greaterThan">
      <formula>$F19</formula>
    </cfRule>
  </conditionalFormatting>
  <conditionalFormatting sqref="D25">
    <cfRule type="cellIs" dxfId="3309" priority="160" operator="between">
      <formula>$F25*0.9</formula>
      <formula>$F25</formula>
    </cfRule>
    <cfRule type="cellIs" dxfId="3308" priority="161" operator="lessThan">
      <formula>$F25*0.9</formula>
    </cfRule>
    <cfRule type="cellIs" dxfId="3307" priority="162" operator="greaterThan">
      <formula>$F25</formula>
    </cfRule>
  </conditionalFormatting>
  <conditionalFormatting sqref="G5 I5 K5 M5">
    <cfRule type="cellIs" dxfId="3306" priority="214" operator="between">
      <formula>$O5*0.9</formula>
      <formula>$O5</formula>
    </cfRule>
    <cfRule type="cellIs" dxfId="3305" priority="215" operator="lessThan">
      <formula>$O5*0.9</formula>
    </cfRule>
    <cfRule type="cellIs" dxfId="3304" priority="216" operator="greaterThan">
      <formula>$O5</formula>
    </cfRule>
  </conditionalFormatting>
  <conditionalFormatting sqref="G6 I6 K6 M6">
    <cfRule type="cellIs" dxfId="3303" priority="196" operator="between">
      <formula>$O6*0.9</formula>
      <formula>$O6</formula>
    </cfRule>
    <cfRule type="cellIs" dxfId="3302" priority="197" operator="lessThan">
      <formula>$O6*0.9</formula>
    </cfRule>
    <cfRule type="cellIs" dxfId="3301" priority="198" operator="greaterThan">
      <formula>$O6</formula>
    </cfRule>
  </conditionalFormatting>
  <conditionalFormatting sqref="G7 I7 M7">
    <cfRule type="cellIs" dxfId="3300" priority="157" operator="between">
      <formula>$O7*0.9</formula>
      <formula>$O7</formula>
    </cfRule>
    <cfRule type="cellIs" dxfId="3299" priority="158" operator="lessThan">
      <formula>$O7*0.9</formula>
    </cfRule>
    <cfRule type="cellIs" dxfId="3298" priority="159" operator="greaterThan">
      <formula>$O7</formula>
    </cfRule>
  </conditionalFormatting>
  <conditionalFormatting sqref="G11 I11 M11">
    <cfRule type="cellIs" dxfId="3297" priority="211" operator="between">
      <formula>$O11*0.9</formula>
      <formula>$O11</formula>
    </cfRule>
    <cfRule type="cellIs" dxfId="3296" priority="212" operator="lessThan">
      <formula>$O11*0.9</formula>
    </cfRule>
    <cfRule type="cellIs" dxfId="3295" priority="213" operator="greaterThan">
      <formula>$O11</formula>
    </cfRule>
  </conditionalFormatting>
  <conditionalFormatting sqref="G12 I12 M12">
    <cfRule type="cellIs" dxfId="3294" priority="208" operator="between">
      <formula>$O12*0.9</formula>
      <formula>$O12</formula>
    </cfRule>
    <cfRule type="cellIs" dxfId="3293" priority="209" operator="lessThan">
      <formula>$O12*0.9</formula>
    </cfRule>
    <cfRule type="cellIs" dxfId="3292" priority="210" operator="greaterThan">
      <formula>$O12</formula>
    </cfRule>
  </conditionalFormatting>
  <conditionalFormatting sqref="G13 I13 M13">
    <cfRule type="cellIs" dxfId="3291" priority="190" operator="between">
      <formula>$O13*0.9</formula>
      <formula>$O13</formula>
    </cfRule>
    <cfRule type="cellIs" dxfId="3290" priority="191" operator="lessThan">
      <formula>$O13*0.9</formula>
    </cfRule>
    <cfRule type="cellIs" dxfId="3289" priority="192" operator="greaterThan">
      <formula>$O13</formula>
    </cfRule>
  </conditionalFormatting>
  <conditionalFormatting sqref="G14 I14 M14">
    <cfRule type="cellIs" dxfId="3288" priority="154" operator="between">
      <formula>$O14*0.9</formula>
      <formula>$O14</formula>
    </cfRule>
    <cfRule type="cellIs" dxfId="3287" priority="155" operator="lessThan">
      <formula>$O14*0.9</formula>
    </cfRule>
    <cfRule type="cellIs" dxfId="3286" priority="156" operator="greaterThan">
      <formula>$O14</formula>
    </cfRule>
  </conditionalFormatting>
  <conditionalFormatting sqref="G17:G18 I17:I18 M17:M18">
    <cfRule type="cellIs" dxfId="3285" priority="205" operator="between">
      <formula>$O17*0.9</formula>
      <formula>$O17</formula>
    </cfRule>
    <cfRule type="cellIs" dxfId="3284" priority="206" operator="lessThan">
      <formula>$O17*0.9</formula>
    </cfRule>
    <cfRule type="cellIs" dxfId="3283" priority="207" operator="greaterThan">
      <formula>$O17</formula>
    </cfRule>
  </conditionalFormatting>
  <conditionalFormatting sqref="G19 I19 M19">
    <cfRule type="cellIs" dxfId="3282" priority="151" operator="between">
      <formula>$O19*0.9</formula>
      <formula>$O19</formula>
    </cfRule>
    <cfRule type="cellIs" dxfId="3281" priority="152" operator="lessThan">
      <formula>$O19*0.9</formula>
    </cfRule>
    <cfRule type="cellIs" dxfId="3280" priority="153" operator="greaterThan">
      <formula>$O19</formula>
    </cfRule>
  </conditionalFormatting>
  <conditionalFormatting sqref="G20 I20 M20">
    <cfRule type="cellIs" dxfId="3279" priority="148" operator="between">
      <formula>$O20*0.9</formula>
      <formula>$O20</formula>
    </cfRule>
    <cfRule type="cellIs" dxfId="3278" priority="149" operator="lessThan">
      <formula>$O20*0.9</formula>
    </cfRule>
    <cfRule type="cellIs" dxfId="3277" priority="150" operator="greaterThan">
      <formula>$O20</formula>
    </cfRule>
  </conditionalFormatting>
  <conditionalFormatting sqref="G23 I23 M23">
    <cfRule type="cellIs" dxfId="3276" priority="202" operator="between">
      <formula>$O23*0.9</formula>
      <formula>$O23</formula>
    </cfRule>
    <cfRule type="cellIs" dxfId="3275" priority="203" operator="lessThan">
      <formula>$O23*0.9</formula>
    </cfRule>
    <cfRule type="cellIs" dxfId="3274" priority="204" operator="greaterThan">
      <formula>$O23</formula>
    </cfRule>
  </conditionalFormatting>
  <conditionalFormatting sqref="G24 I24 M24">
    <cfRule type="cellIs" dxfId="3273" priority="199" operator="between">
      <formula>$O24*0.9</formula>
      <formula>$O24</formula>
    </cfRule>
    <cfRule type="cellIs" dxfId="3272" priority="200" operator="lessThan">
      <formula>$O24*0.9</formula>
    </cfRule>
    <cfRule type="cellIs" dxfId="3271" priority="201" operator="greaterThan">
      <formula>$O24</formula>
    </cfRule>
  </conditionalFormatting>
  <conditionalFormatting sqref="G25 I25 M25">
    <cfRule type="cellIs" dxfId="3270" priority="145" operator="between">
      <formula>$O25*0.9</formula>
      <formula>$O25</formula>
    </cfRule>
    <cfRule type="cellIs" dxfId="3269" priority="146" operator="lessThan">
      <formula>$O25*0.9</formula>
    </cfRule>
    <cfRule type="cellIs" dxfId="3268" priority="147" operator="greaterThan">
      <formula>$O25</formula>
    </cfRule>
  </conditionalFormatting>
  <conditionalFormatting sqref="D8">
    <cfRule type="cellIs" dxfId="3267" priority="142" operator="between">
      <formula>$F8*0.9</formula>
      <formula>$F8</formula>
    </cfRule>
    <cfRule type="cellIs" dxfId="3266" priority="143" operator="lessThan">
      <formula>$F8*0.9</formula>
    </cfRule>
    <cfRule type="cellIs" dxfId="3265" priority="144" operator="greaterThan">
      <formula>$F8</formula>
    </cfRule>
  </conditionalFormatting>
  <conditionalFormatting sqref="D14">
    <cfRule type="cellIs" dxfId="3264" priority="139" operator="between">
      <formula>$F14*0.9</formula>
      <formula>$F14</formula>
    </cfRule>
    <cfRule type="cellIs" dxfId="3263" priority="140" operator="lessThan">
      <formula>$F14*0.9</formula>
    </cfRule>
    <cfRule type="cellIs" dxfId="3262" priority="141" operator="greaterThan">
      <formula>$F14</formula>
    </cfRule>
  </conditionalFormatting>
  <conditionalFormatting sqref="D20">
    <cfRule type="cellIs" dxfId="3261" priority="136" operator="between">
      <formula>$F20*0.9</formula>
      <formula>$F20</formula>
    </cfRule>
    <cfRule type="cellIs" dxfId="3260" priority="137" operator="lessThan">
      <formula>$F20*0.9</formula>
    </cfRule>
    <cfRule type="cellIs" dxfId="3259" priority="138" operator="greaterThan">
      <formula>$F20</formula>
    </cfRule>
  </conditionalFormatting>
  <conditionalFormatting sqref="G15 I15 M15">
    <cfRule type="cellIs" dxfId="3258" priority="133" operator="between">
      <formula>$O15*0.9</formula>
      <formula>$O15</formula>
    </cfRule>
    <cfRule type="cellIs" dxfId="3257" priority="134" operator="lessThan">
      <formula>$O15*0.9</formula>
    </cfRule>
    <cfRule type="cellIs" dxfId="3256" priority="135" operator="greaterThan">
      <formula>$O15</formula>
    </cfRule>
  </conditionalFormatting>
  <conditionalFormatting sqref="G21 I21 M21">
    <cfRule type="cellIs" dxfId="3255" priority="130" operator="between">
      <formula>$O21*0.9</formula>
      <formula>$O21</formula>
    </cfRule>
    <cfRule type="cellIs" dxfId="3254" priority="131" operator="lessThan">
      <formula>$O21*0.9</formula>
    </cfRule>
    <cfRule type="cellIs" dxfId="3253" priority="132" operator="greaterThan">
      <formula>$O21</formula>
    </cfRule>
  </conditionalFormatting>
  <conditionalFormatting sqref="G8 I8 M8">
    <cfRule type="cellIs" dxfId="3252" priority="127" operator="between">
      <formula>$O8*0.9</formula>
      <formula>$O8</formula>
    </cfRule>
    <cfRule type="cellIs" dxfId="3251" priority="128" operator="lessThan">
      <formula>$O8*0.9</formula>
    </cfRule>
    <cfRule type="cellIs" dxfId="3250" priority="129" operator="greaterThan">
      <formula>$O8</formula>
    </cfRule>
  </conditionalFormatting>
  <conditionalFormatting sqref="G9 I9 M9">
    <cfRule type="cellIs" dxfId="3249" priority="124" operator="between">
      <formula>$O9*0.9</formula>
      <formula>$O9</formula>
    </cfRule>
    <cfRule type="cellIs" dxfId="3248" priority="125" operator="lessThan">
      <formula>$O9*0.9</formula>
    </cfRule>
    <cfRule type="cellIs" dxfId="3247" priority="126" operator="greaterThan">
      <formula>$O9</formula>
    </cfRule>
  </conditionalFormatting>
  <conditionalFormatting sqref="D21 D15 D9">
    <cfRule type="cellIs" dxfId="3246" priority="121" operator="between">
      <formula>$F9*0.9</formula>
      <formula>$F9</formula>
    </cfRule>
    <cfRule type="cellIs" dxfId="3245" priority="122" operator="lessThan">
      <formula>$F9*0.9</formula>
    </cfRule>
    <cfRule type="cellIs" dxfId="3244" priority="123" operator="greaterThan">
      <formula>$F9</formula>
    </cfRule>
  </conditionalFormatting>
  <conditionalFormatting sqref="D18">
    <cfRule type="cellIs" dxfId="3243" priority="118" operator="between">
      <formula>$F18*0.9</formula>
      <formula>$F18</formula>
    </cfRule>
    <cfRule type="cellIs" dxfId="3242" priority="119" operator="lessThan">
      <formula>$F18*0.9</formula>
    </cfRule>
    <cfRule type="cellIs" dxfId="3241" priority="120" operator="greaterThan">
      <formula>$F18</formula>
    </cfRule>
  </conditionalFormatting>
  <conditionalFormatting sqref="K7:K9">
    <cfRule type="cellIs" dxfId="3240" priority="115" operator="between">
      <formula>$O7*0.9</formula>
      <formula>$O7</formula>
    </cfRule>
    <cfRule type="cellIs" dxfId="3239" priority="116" operator="lessThan">
      <formula>$O7*0.9</formula>
    </cfRule>
    <cfRule type="cellIs" dxfId="3238" priority="117" operator="greaterThan">
      <formula>$O7</formula>
    </cfRule>
  </conditionalFormatting>
  <conditionalFormatting sqref="K11">
    <cfRule type="cellIs" dxfId="3237" priority="112" operator="between">
      <formula>$O11*0.9</formula>
      <formula>$O11</formula>
    </cfRule>
    <cfRule type="cellIs" dxfId="3236" priority="113" operator="lessThan">
      <formula>$O11*0.9</formula>
    </cfRule>
    <cfRule type="cellIs" dxfId="3235" priority="114" operator="greaterThan">
      <formula>$O11</formula>
    </cfRule>
  </conditionalFormatting>
  <conditionalFormatting sqref="K13:K15">
    <cfRule type="cellIs" dxfId="3234" priority="109" operator="between">
      <formula>$O13*0.9</formula>
      <formula>$O13</formula>
    </cfRule>
    <cfRule type="cellIs" dxfId="3233" priority="110" operator="lessThan">
      <formula>$O13*0.9</formula>
    </cfRule>
    <cfRule type="cellIs" dxfId="3232" priority="111" operator="greaterThan">
      <formula>$O13</formula>
    </cfRule>
  </conditionalFormatting>
  <conditionalFormatting sqref="K17">
    <cfRule type="cellIs" dxfId="3231" priority="106" operator="between">
      <formula>$O17*0.9</formula>
      <formula>$O17</formula>
    </cfRule>
    <cfRule type="cellIs" dxfId="3230" priority="107" operator="lessThan">
      <formula>$O17*0.9</formula>
    </cfRule>
    <cfRule type="cellIs" dxfId="3229" priority="108" operator="greaterThan">
      <formula>$O17</formula>
    </cfRule>
  </conditionalFormatting>
  <conditionalFormatting sqref="K19:K21">
    <cfRule type="cellIs" dxfId="3228" priority="103" operator="between">
      <formula>$O19*0.9</formula>
      <formula>$O19</formula>
    </cfRule>
    <cfRule type="cellIs" dxfId="3227" priority="104" operator="lessThan">
      <formula>$O19*0.9</formula>
    </cfRule>
    <cfRule type="cellIs" dxfId="3226" priority="105" operator="greaterThan">
      <formula>$O19</formula>
    </cfRule>
  </conditionalFormatting>
  <conditionalFormatting sqref="K23">
    <cfRule type="cellIs" dxfId="3225" priority="100" operator="between">
      <formula>$O23*0.9</formula>
      <formula>$O23</formula>
    </cfRule>
    <cfRule type="cellIs" dxfId="3224" priority="101" operator="lessThan">
      <formula>$O23*0.9</formula>
    </cfRule>
    <cfRule type="cellIs" dxfId="3223" priority="102" operator="greaterThan">
      <formula>$O23</formula>
    </cfRule>
  </conditionalFormatting>
  <conditionalFormatting sqref="K25">
    <cfRule type="cellIs" dxfId="3222" priority="97" operator="between">
      <formula>$O25*0.9</formula>
      <formula>$O25</formula>
    </cfRule>
    <cfRule type="cellIs" dxfId="3221" priority="98" operator="lessThan">
      <formula>$O25*0.9</formula>
    </cfRule>
    <cfRule type="cellIs" dxfId="3220" priority="99" operator="greaterThan">
      <formula>$O25</formula>
    </cfRule>
  </conditionalFormatting>
  <conditionalFormatting sqref="K12">
    <cfRule type="cellIs" dxfId="3219" priority="94" operator="between">
      <formula>$O12*0.9</formula>
      <formula>$O12</formula>
    </cfRule>
    <cfRule type="cellIs" dxfId="3218" priority="95" operator="lessThan">
      <formula>$O12*0.9</formula>
    </cfRule>
    <cfRule type="cellIs" dxfId="3217" priority="96" operator="greaterThan">
      <formula>$O12</formula>
    </cfRule>
  </conditionalFormatting>
  <conditionalFormatting sqref="K18">
    <cfRule type="cellIs" dxfId="3216" priority="91" operator="between">
      <formula>$O18*0.9</formula>
      <formula>$O18</formula>
    </cfRule>
    <cfRule type="cellIs" dxfId="3215" priority="92" operator="lessThan">
      <formula>$O18*0.9</formula>
    </cfRule>
    <cfRule type="cellIs" dxfId="3214" priority="93" operator="greaterThan">
      <formula>$O18</formula>
    </cfRule>
  </conditionalFormatting>
  <conditionalFormatting sqref="K24">
    <cfRule type="cellIs" dxfId="3213" priority="88" operator="between">
      <formula>$O24*0.9</formula>
      <formula>$O24</formula>
    </cfRule>
    <cfRule type="cellIs" dxfId="3212" priority="89" operator="lessThan">
      <formula>$O24*0.9</formula>
    </cfRule>
    <cfRule type="cellIs" dxfId="3211" priority="90" operator="greaterThan">
      <formula>$O24</formula>
    </cfRule>
  </conditionalFormatting>
  <conditionalFormatting sqref="P5:P9">
    <cfRule type="cellIs" dxfId="3210" priority="34" operator="between">
      <formula>$T5*0.9</formula>
      <formula>$T5</formula>
    </cfRule>
    <cfRule type="cellIs" dxfId="3209" priority="35" operator="lessThan">
      <formula>$T5*0.9</formula>
    </cfRule>
    <cfRule type="cellIs" dxfId="3208" priority="36" operator="greaterThan">
      <formula>$T5</formula>
    </cfRule>
  </conditionalFormatting>
  <conditionalFormatting sqref="P17:P21">
    <cfRule type="cellIs" dxfId="3207" priority="19" operator="between">
      <formula>$T17*0.9</formula>
      <formula>$T17</formula>
    </cfRule>
    <cfRule type="cellIs" dxfId="3206" priority="20" operator="lessThan">
      <formula>$T17*0.9</formula>
    </cfRule>
    <cfRule type="cellIs" dxfId="3205" priority="21" operator="greaterThan">
      <formula>$T17</formula>
    </cfRule>
  </conditionalFormatting>
  <conditionalFormatting sqref="P23:P25">
    <cfRule type="cellIs" dxfId="3204" priority="16" operator="between">
      <formula>$T23*0.9</formula>
      <formula>$T23</formula>
    </cfRule>
    <cfRule type="cellIs" dxfId="3203" priority="17" operator="lessThan">
      <formula>$T23*0.9</formula>
    </cfRule>
    <cfRule type="cellIs" dxfId="3202" priority="18" operator="greaterThan">
      <formula>$T23</formula>
    </cfRule>
  </conditionalFormatting>
  <conditionalFormatting sqref="P11:P15">
    <cfRule type="cellIs" dxfId="3201" priority="13" operator="between">
      <formula>$T11*0.9</formula>
      <formula>$T11</formula>
    </cfRule>
    <cfRule type="cellIs" dxfId="3200" priority="14" operator="lessThan">
      <formula>$T11*0.9</formula>
    </cfRule>
    <cfRule type="cellIs" dxfId="3199" priority="15" operator="greaterThan">
      <formula>$T11</formula>
    </cfRule>
  </conditionalFormatting>
  <conditionalFormatting sqref="R23:R25">
    <cfRule type="cellIs" dxfId="3198" priority="4" operator="between">
      <formula>$T23*0.9</formula>
      <formula>$T23</formula>
    </cfRule>
    <cfRule type="cellIs" dxfId="3197" priority="5" operator="lessThan">
      <formula>$T23*0.9</formula>
    </cfRule>
    <cfRule type="cellIs" dxfId="3196" priority="6" operator="greaterThan">
      <formula>$T23</formula>
    </cfRule>
  </conditionalFormatting>
  <conditionalFormatting sqref="R5:R9">
    <cfRule type="cellIs" dxfId="3195" priority="10" operator="between">
      <formula>$T5*0.9</formula>
      <formula>$T5</formula>
    </cfRule>
    <cfRule type="cellIs" dxfId="3194" priority="11" operator="lessThan">
      <formula>$T5*0.9</formula>
    </cfRule>
    <cfRule type="cellIs" dxfId="3193" priority="12" operator="greaterThan">
      <formula>$T5</formula>
    </cfRule>
  </conditionalFormatting>
  <conditionalFormatting sqref="R17:R21">
    <cfRule type="cellIs" dxfId="3192" priority="1" operator="between">
      <formula>$T17*0.9</formula>
      <formula>$T17</formula>
    </cfRule>
    <cfRule type="cellIs" dxfId="3191" priority="2" operator="lessThan">
      <formula>$T17*0.9</formula>
    </cfRule>
    <cfRule type="cellIs" dxfId="3190" priority="3" operator="greaterThan">
      <formula>$T17</formula>
    </cfRule>
  </conditionalFormatting>
  <conditionalFormatting sqref="R11:R15">
    <cfRule type="cellIs" dxfId="3189" priority="7" operator="between">
      <formula>$T11*0.9</formula>
      <formula>$T11</formula>
    </cfRule>
    <cfRule type="cellIs" dxfId="3188" priority="8" operator="lessThan">
      <formula>$T11*0.9</formula>
    </cfRule>
    <cfRule type="cellIs" dxfId="3187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9934-DD06-4323-BB1E-FABF7708775D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S5" sqref="S5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09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64.7</v>
      </c>
      <c r="E5" s="108">
        <f>D5/F5*100</f>
        <v>75.672514619883046</v>
      </c>
      <c r="F5" s="40">
        <v>85.5</v>
      </c>
      <c r="G5" s="130">
        <v>64.600000000000009</v>
      </c>
      <c r="H5" s="108">
        <f>SUM(G5/$O5)*100</f>
        <v>76.449704142011839</v>
      </c>
      <c r="I5" s="120">
        <v>59.1</v>
      </c>
      <c r="J5" s="108">
        <f>SUM(I5/$O5)*100</f>
        <v>69.940828402366861</v>
      </c>
      <c r="K5" s="58">
        <f>'PY2022Q3 EX'!K3*100</f>
        <v>65</v>
      </c>
      <c r="L5" s="108">
        <f>SUM(K5/$O5)*100</f>
        <v>76.923076923076934</v>
      </c>
      <c r="M5" s="58">
        <v>76.099999999999994</v>
      </c>
      <c r="N5" s="114">
        <f>SUM(M5/$O5)*100</f>
        <v>90.059171597633124</v>
      </c>
      <c r="O5" s="25">
        <v>84.5</v>
      </c>
      <c r="P5" s="202">
        <v>73.5</v>
      </c>
      <c r="Q5" s="202">
        <f>$P5/$T5*100</f>
        <v>86.982248520710058</v>
      </c>
      <c r="R5" s="202">
        <v>71.400000000000006</v>
      </c>
      <c r="S5" s="202">
        <f>$R5/$T5*100</f>
        <v>84.49704142011835</v>
      </c>
      <c r="T5" s="25">
        <v>84.5</v>
      </c>
    </row>
    <row r="6" spans="3:20" ht="20.100000000000001" customHeight="1" x14ac:dyDescent="0.3">
      <c r="C6" s="110" t="s">
        <v>3</v>
      </c>
      <c r="D6" s="59">
        <v>8359</v>
      </c>
      <c r="E6" s="108">
        <f t="shared" ref="E6:E9" si="0">D6/F6*100</f>
        <v>92.87777777777778</v>
      </c>
      <c r="F6" s="41">
        <v>9000</v>
      </c>
      <c r="G6" s="134">
        <v>8070</v>
      </c>
      <c r="H6" s="108">
        <f>SUM(G6/$O6)*100</f>
        <v>85.405863054291459</v>
      </c>
      <c r="I6" s="119">
        <v>7129</v>
      </c>
      <c r="J6" s="108">
        <f>SUM(I6/$O6)*100</f>
        <v>75.447137263202464</v>
      </c>
      <c r="K6" s="59">
        <f>'PY2022Q3 EX'!K4</f>
        <v>8030</v>
      </c>
      <c r="L6" s="108">
        <f>SUM(K6/$O6)*100</f>
        <v>84.982537834691513</v>
      </c>
      <c r="M6" s="59">
        <v>8608</v>
      </c>
      <c r="N6" s="114">
        <f>SUM(M6/$O6)*100</f>
        <v>91.099587257910883</v>
      </c>
      <c r="O6" s="60">
        <v>9449</v>
      </c>
      <c r="P6" s="59">
        <v>9865</v>
      </c>
      <c r="Q6" s="202">
        <f t="shared" ref="Q6:Q9" si="1">$P6/$T6*100</f>
        <v>104.40258228383956</v>
      </c>
      <c r="R6" s="59">
        <v>8608</v>
      </c>
      <c r="S6" s="202">
        <f t="shared" ref="S6:S25" si="2">$R6/$T6*100</f>
        <v>91.099587257910883</v>
      </c>
      <c r="T6" s="60">
        <v>9449</v>
      </c>
    </row>
    <row r="7" spans="3:20" ht="20.100000000000001" customHeight="1" x14ac:dyDescent="0.3">
      <c r="C7" s="110" t="s">
        <v>10</v>
      </c>
      <c r="D7" s="58">
        <v>80.600000000000009</v>
      </c>
      <c r="E7" s="108">
        <f t="shared" si="0"/>
        <v>94.823529411764724</v>
      </c>
      <c r="F7" s="40">
        <v>85</v>
      </c>
      <c r="G7" s="130">
        <v>71.599999999999994</v>
      </c>
      <c r="H7" s="108">
        <f>SUM(G7/$O7)*100</f>
        <v>84.633569739952719</v>
      </c>
      <c r="I7" s="120">
        <v>65.400000000000006</v>
      </c>
      <c r="J7" s="108">
        <f>SUM(I7/$O7)*100</f>
        <v>77.304964539007102</v>
      </c>
      <c r="K7" s="58">
        <f>'PY2022Q3 EX'!K5*100</f>
        <v>68.100000000000009</v>
      </c>
      <c r="L7" s="108">
        <f>SUM(K7/$O7)*100</f>
        <v>80.496453900709227</v>
      </c>
      <c r="M7" s="58">
        <v>65.5</v>
      </c>
      <c r="N7" s="114">
        <f>SUM(M7/$O7)*100</f>
        <v>77.423167848699777</v>
      </c>
      <c r="O7" s="26">
        <v>84.6</v>
      </c>
      <c r="P7" s="202">
        <v>68.900000000000006</v>
      </c>
      <c r="Q7" s="202">
        <f t="shared" si="1"/>
        <v>81.442080378250608</v>
      </c>
      <c r="R7" s="202">
        <v>80.400000000000006</v>
      </c>
      <c r="S7" s="202">
        <f t="shared" si="2"/>
        <v>95.035460992907815</v>
      </c>
      <c r="T7" s="26">
        <v>84.6</v>
      </c>
    </row>
    <row r="8" spans="3:20" ht="20.100000000000001" customHeight="1" x14ac:dyDescent="0.3">
      <c r="C8" s="110" t="s">
        <v>13</v>
      </c>
      <c r="D8" s="58">
        <v>80.400000000000006</v>
      </c>
      <c r="E8" s="108">
        <f t="shared" si="0"/>
        <v>94.588235294117652</v>
      </c>
      <c r="F8" s="40">
        <v>85</v>
      </c>
      <c r="G8" s="130">
        <v>69.199999999999989</v>
      </c>
      <c r="H8" s="108">
        <f>SUM(G8/$O8)*100</f>
        <v>83.3734939759036</v>
      </c>
      <c r="I8" s="120">
        <v>59.6</v>
      </c>
      <c r="J8" s="108">
        <f>SUM(I8/$O8)*100</f>
        <v>71.807228915662662</v>
      </c>
      <c r="K8" s="58">
        <f>'PY2022Q3 EX'!K6*100</f>
        <v>54.500000000000007</v>
      </c>
      <c r="L8" s="108">
        <f>SUM(K8/$O8)*100</f>
        <v>65.662650602409641</v>
      </c>
      <c r="M8" s="58">
        <v>51.7</v>
      </c>
      <c r="N8" s="114">
        <f>SUM(M8/$O8)*100</f>
        <v>62.289156626506028</v>
      </c>
      <c r="O8" s="26">
        <v>83</v>
      </c>
      <c r="P8" s="202">
        <v>53.7</v>
      </c>
      <c r="Q8" s="202">
        <f t="shared" si="1"/>
        <v>64.698795180722897</v>
      </c>
      <c r="R8" s="202">
        <v>48.3</v>
      </c>
      <c r="S8" s="202">
        <f t="shared" si="2"/>
        <v>58.192771084337345</v>
      </c>
      <c r="T8" s="112">
        <v>83</v>
      </c>
    </row>
    <row r="9" spans="3:20" ht="20.100000000000001" customHeight="1" x14ac:dyDescent="0.3">
      <c r="C9" s="110" t="s">
        <v>16</v>
      </c>
      <c r="D9" s="58">
        <v>35.799999999999997</v>
      </c>
      <c r="E9" s="108">
        <f t="shared" si="0"/>
        <v>74.583333333333329</v>
      </c>
      <c r="F9" s="40">
        <v>48</v>
      </c>
      <c r="G9" s="130">
        <v>32.800000000000004</v>
      </c>
      <c r="H9" s="108">
        <f>SUM(G9/$O9)*100</f>
        <v>62.955854126679469</v>
      </c>
      <c r="I9" s="120">
        <v>54.2</v>
      </c>
      <c r="J9" s="108">
        <f>SUM(I9/$O9)*100</f>
        <v>104.03071017274472</v>
      </c>
      <c r="K9" s="58">
        <f>'PY2022Q3 EX'!K7*100</f>
        <v>52.5</v>
      </c>
      <c r="L9" s="108">
        <f>SUM(K9/$O9)*100</f>
        <v>100.76775431861805</v>
      </c>
      <c r="M9" s="58">
        <v>65.099999999999994</v>
      </c>
      <c r="N9" s="114">
        <f>SUM(M9/$O9)*100</f>
        <v>124.95201535508636</v>
      </c>
      <c r="O9" s="26">
        <v>52.1</v>
      </c>
      <c r="P9" s="202">
        <v>51</v>
      </c>
      <c r="Q9" s="202">
        <f t="shared" si="1"/>
        <v>97.888675623800381</v>
      </c>
      <c r="R9" s="202">
        <v>55.1</v>
      </c>
      <c r="S9" s="202">
        <f t="shared" si="2"/>
        <v>105.75815738963531</v>
      </c>
      <c r="T9" s="112">
        <v>52.1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45.5</v>
      </c>
      <c r="E11" s="108">
        <f t="shared" ref="E11:E15" si="3">D11/F11*100</f>
        <v>54.819277108433738</v>
      </c>
      <c r="F11" s="40">
        <v>83</v>
      </c>
      <c r="G11" s="130">
        <v>33.300000000000004</v>
      </c>
      <c r="H11" s="108">
        <f>SUM(G11/$O11)*100</f>
        <v>53.709677419354854</v>
      </c>
      <c r="I11" s="121">
        <v>46.7</v>
      </c>
      <c r="J11" s="108">
        <f>SUM(I11/$O11)*100</f>
        <v>75.322580645161295</v>
      </c>
      <c r="K11" s="58">
        <f>'PY2022Q3 EX'!K9*100</f>
        <v>46.7</v>
      </c>
      <c r="L11" s="108">
        <f>SUM(K11/$O11)*100</f>
        <v>75.322580645161295</v>
      </c>
      <c r="M11" s="58">
        <v>77.8</v>
      </c>
      <c r="N11" s="114">
        <f>SUM(M11/$O11)*100</f>
        <v>125.48387096774194</v>
      </c>
      <c r="O11" s="26">
        <v>62</v>
      </c>
      <c r="P11" s="202">
        <v>85.7</v>
      </c>
      <c r="Q11" s="202">
        <f>$P11/$T11*100</f>
        <v>138.2258064516129</v>
      </c>
      <c r="R11" s="202">
        <v>100</v>
      </c>
      <c r="S11" s="202">
        <f t="shared" si="2"/>
        <v>161.29032258064515</v>
      </c>
      <c r="T11" s="26">
        <v>62</v>
      </c>
    </row>
    <row r="12" spans="3:20" ht="20.100000000000001" customHeight="1" x14ac:dyDescent="0.3">
      <c r="C12" s="110" t="s">
        <v>3</v>
      </c>
      <c r="D12" s="59">
        <v>6414</v>
      </c>
      <c r="E12" s="108">
        <f t="shared" si="3"/>
        <v>78.219512195121951</v>
      </c>
      <c r="F12" s="41">
        <v>8200</v>
      </c>
      <c r="G12" s="134">
        <v>6414</v>
      </c>
      <c r="H12" s="108">
        <f>SUM(G12/$O12)*100</f>
        <v>67.829949238578678</v>
      </c>
      <c r="I12" s="122">
        <v>6529</v>
      </c>
      <c r="J12" s="108">
        <f>SUM(I12/$O12)*100</f>
        <v>69.046108291032155</v>
      </c>
      <c r="K12" s="59">
        <f>'PY2022Q3 EX'!K10</f>
        <v>6529</v>
      </c>
      <c r="L12" s="108">
        <f>SUM(K12/$O12)*100</f>
        <v>69.046108291032155</v>
      </c>
      <c r="M12" s="59">
        <v>4728</v>
      </c>
      <c r="N12" s="114">
        <f>SUM(M12/$O12)*100</f>
        <v>50</v>
      </c>
      <c r="O12" s="60">
        <v>9456</v>
      </c>
      <c r="P12" s="59">
        <v>8116</v>
      </c>
      <c r="Q12" s="202">
        <f t="shared" ref="Q12:Q15" si="4">$P12/$T12*100</f>
        <v>85.829103214890011</v>
      </c>
      <c r="R12" s="59">
        <v>8288.5</v>
      </c>
      <c r="S12" s="202">
        <f t="shared" si="2"/>
        <v>87.65334179357022</v>
      </c>
      <c r="T12" s="60">
        <v>9456</v>
      </c>
    </row>
    <row r="13" spans="3:20" ht="20.100000000000001" customHeight="1" x14ac:dyDescent="0.3">
      <c r="C13" s="110" t="s">
        <v>10</v>
      </c>
      <c r="D13" s="58">
        <v>75</v>
      </c>
      <c r="E13" s="108">
        <f t="shared" si="3"/>
        <v>93.16770186335404</v>
      </c>
      <c r="F13" s="40">
        <v>80.5</v>
      </c>
      <c r="G13" s="130">
        <v>100</v>
      </c>
      <c r="H13" s="108">
        <f>SUM(G13/$O13)*100</f>
        <v>163.9344262295082</v>
      </c>
      <c r="I13" s="121">
        <v>45.5</v>
      </c>
      <c r="J13" s="58">
        <f>SUM(I13/$O13)*100</f>
        <v>74.590163934426229</v>
      </c>
      <c r="K13" s="58">
        <f>'PY2022Q3 EX'!K11*100</f>
        <v>33.300000000000004</v>
      </c>
      <c r="L13" s="108">
        <f>SUM(K13/$O13)*100</f>
        <v>54.590163934426236</v>
      </c>
      <c r="M13" s="58">
        <v>46.7</v>
      </c>
      <c r="N13" s="114">
        <f>SUM(M13/$O13)*100</f>
        <v>76.557377049180332</v>
      </c>
      <c r="O13" s="26">
        <v>61</v>
      </c>
      <c r="P13" s="202">
        <v>46.7</v>
      </c>
      <c r="Q13" s="202">
        <f t="shared" si="4"/>
        <v>76.557377049180332</v>
      </c>
      <c r="R13" s="202">
        <v>66.7</v>
      </c>
      <c r="S13" s="202">
        <f t="shared" si="2"/>
        <v>109.34426229508196</v>
      </c>
      <c r="T13" s="26">
        <v>61</v>
      </c>
    </row>
    <row r="14" spans="3:20" ht="20.100000000000001" customHeight="1" x14ac:dyDescent="0.3">
      <c r="C14" s="110" t="s">
        <v>13</v>
      </c>
      <c r="D14" s="58">
        <v>100</v>
      </c>
      <c r="E14" s="108">
        <f t="shared" si="3"/>
        <v>132.45033112582783</v>
      </c>
      <c r="F14" s="40">
        <v>75.5</v>
      </c>
      <c r="G14" s="130">
        <v>100</v>
      </c>
      <c r="H14" s="108">
        <f>SUM(G14/$O14)*100</f>
        <v>121.80267965895251</v>
      </c>
      <c r="I14" s="121">
        <v>66.7</v>
      </c>
      <c r="J14" s="108">
        <f>SUM(I14/$O14)*100</f>
        <v>81.242387332521332</v>
      </c>
      <c r="K14" s="58">
        <f>'PY2022Q3 EX'!K12*100</f>
        <v>60</v>
      </c>
      <c r="L14" s="108">
        <f>SUM(K14/$O14)*100</f>
        <v>73.081607795371511</v>
      </c>
      <c r="M14" s="58">
        <v>71.400000000000006</v>
      </c>
      <c r="N14" s="114">
        <f>SUM(M14/$O14)*100</f>
        <v>86.967113276492086</v>
      </c>
      <c r="O14" s="26">
        <v>82.1</v>
      </c>
      <c r="P14" s="202">
        <v>71.400000000000006</v>
      </c>
      <c r="Q14" s="202">
        <f t="shared" si="4"/>
        <v>86.967113276492086</v>
      </c>
      <c r="R14" s="202">
        <v>66.7</v>
      </c>
      <c r="S14" s="202">
        <f t="shared" si="2"/>
        <v>81.242387332521332</v>
      </c>
      <c r="T14" s="112">
        <v>82.1</v>
      </c>
    </row>
    <row r="15" spans="3:20" ht="20.100000000000001" customHeight="1" x14ac:dyDescent="0.3">
      <c r="C15" s="110" t="s">
        <v>16</v>
      </c>
      <c r="D15" s="58">
        <v>37.5</v>
      </c>
      <c r="E15" s="108">
        <f t="shared" si="3"/>
        <v>76.530612244897952</v>
      </c>
      <c r="F15" s="40">
        <v>49</v>
      </c>
      <c r="G15" s="130">
        <v>57.099999999999994</v>
      </c>
      <c r="H15" s="108">
        <f>SUM(G15/$O15)*100</f>
        <v>152.67379679144383</v>
      </c>
      <c r="I15" s="121">
        <v>62.5</v>
      </c>
      <c r="J15" s="108">
        <f>SUM(I15/$O15)*100</f>
        <v>167.11229946524065</v>
      </c>
      <c r="K15" s="58">
        <f>'PY2022Q3 EX'!K13*100</f>
        <v>66.7</v>
      </c>
      <c r="L15" s="108">
        <f>SUM(K15/$O15)*100</f>
        <v>178.34224598930484</v>
      </c>
      <c r="M15" s="58">
        <v>44.4</v>
      </c>
      <c r="N15" s="114">
        <f>SUM(M15/$O15)*100</f>
        <v>118.71657754010695</v>
      </c>
      <c r="O15" s="26">
        <v>37.4</v>
      </c>
      <c r="P15" s="202">
        <v>40</v>
      </c>
      <c r="Q15" s="202">
        <f t="shared" si="4"/>
        <v>106.95187165775401</v>
      </c>
      <c r="R15" s="202">
        <v>33.299999999999997</v>
      </c>
      <c r="S15" s="202">
        <f t="shared" si="2"/>
        <v>89.037433155080208</v>
      </c>
      <c r="T15" s="112">
        <v>37.4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69.399999999999991</v>
      </c>
      <c r="E17" s="108">
        <f t="shared" ref="E17:E21" si="5">D17/F17*100</f>
        <v>87.848101265822777</v>
      </c>
      <c r="F17" s="40">
        <v>79</v>
      </c>
      <c r="G17" s="130">
        <v>70.5</v>
      </c>
      <c r="H17" s="108">
        <f>SUM(G17/$O17)*100</f>
        <v>92.76315789473685</v>
      </c>
      <c r="I17" s="108">
        <v>62</v>
      </c>
      <c r="J17" s="108">
        <f>SUM(I17/$O17)*100</f>
        <v>81.578947368421055</v>
      </c>
      <c r="K17" s="58">
        <f>'PY2022Q3 EX'!K15*100</f>
        <v>68</v>
      </c>
      <c r="L17" s="108">
        <f>SUM(K17/$O17)*100</f>
        <v>89.473684210526315</v>
      </c>
      <c r="M17" s="58">
        <v>64.7</v>
      </c>
      <c r="N17" s="114">
        <f>SUM(M17/$O17)*100</f>
        <v>85.131578947368425</v>
      </c>
      <c r="O17" s="26">
        <v>76</v>
      </c>
      <c r="P17" s="202">
        <v>55.6</v>
      </c>
      <c r="Q17" s="202">
        <f>$P17/$T17*100</f>
        <v>73.15789473684211</v>
      </c>
      <c r="R17" s="202">
        <v>80</v>
      </c>
      <c r="S17" s="202">
        <f t="shared" si="2"/>
        <v>105.26315789473684</v>
      </c>
      <c r="T17" s="26">
        <v>76</v>
      </c>
    </row>
    <row r="18" spans="3:20" ht="20.100000000000001" customHeight="1" x14ac:dyDescent="0.3">
      <c r="C18" s="110" t="s">
        <v>3</v>
      </c>
      <c r="D18" s="59">
        <v>4051</v>
      </c>
      <c r="E18" s="108">
        <f t="shared" si="5"/>
        <v>126.59375</v>
      </c>
      <c r="F18" s="41">
        <v>3200</v>
      </c>
      <c r="G18" s="131">
        <v>4064</v>
      </c>
      <c r="H18" s="108">
        <f>SUM(G18/$O18)*100</f>
        <v>115.35623048538177</v>
      </c>
      <c r="I18" s="109">
        <v>3788</v>
      </c>
      <c r="J18" s="108">
        <f>SUM(I18/$O18)*100</f>
        <v>107.52199829690605</v>
      </c>
      <c r="K18" s="59">
        <f>'PY2022Q3 EX'!K16</f>
        <v>3937</v>
      </c>
      <c r="L18" s="108">
        <f>SUM(K18/$O18)*100</f>
        <v>111.75134828271361</v>
      </c>
      <c r="M18" s="59">
        <v>4169</v>
      </c>
      <c r="N18" s="114">
        <f>SUM(M18/$O18)*100</f>
        <v>118.33664490491059</v>
      </c>
      <c r="O18" s="60">
        <v>3523</v>
      </c>
      <c r="P18" s="59">
        <v>3613</v>
      </c>
      <c r="Q18" s="202">
        <f t="shared" ref="Q18:Q21" si="6">$P18/$T18*100</f>
        <v>102.55464093102469</v>
      </c>
      <c r="R18" s="59">
        <v>6122.5</v>
      </c>
      <c r="S18" s="202">
        <f t="shared" si="2"/>
        <v>173.78654555776328</v>
      </c>
      <c r="T18" s="60">
        <v>3523</v>
      </c>
    </row>
    <row r="19" spans="3:20" ht="20.100000000000001" customHeight="1" x14ac:dyDescent="0.3">
      <c r="C19" s="110" t="s">
        <v>10</v>
      </c>
      <c r="D19" s="58">
        <v>79.2</v>
      </c>
      <c r="E19" s="108">
        <f t="shared" si="5"/>
        <v>107.02702702702702</v>
      </c>
      <c r="F19" s="40">
        <v>74</v>
      </c>
      <c r="G19" s="130">
        <v>76.099999999999994</v>
      </c>
      <c r="H19" s="108">
        <f t="shared" ref="H19:H20" si="7">SUM(G19/$O19)*100</f>
        <v>100.13157894736841</v>
      </c>
      <c r="I19" s="108">
        <v>61.9</v>
      </c>
      <c r="J19" s="108">
        <f t="shared" ref="J19:J20" si="8">SUM(I19/$O19)*100</f>
        <v>81.44736842105263</v>
      </c>
      <c r="K19" s="58">
        <f>'PY2022Q3 EX'!K17*100</f>
        <v>68.8</v>
      </c>
      <c r="L19" s="108">
        <f t="shared" ref="L19:L20" si="9">SUM(K19/$O19)*100</f>
        <v>90.526315789473671</v>
      </c>
      <c r="M19" s="58">
        <v>66.3</v>
      </c>
      <c r="N19" s="114">
        <f>SUM(M19/$O19)*100</f>
        <v>87.23684210526315</v>
      </c>
      <c r="O19" s="26">
        <v>76</v>
      </c>
      <c r="P19" s="202">
        <v>65.8</v>
      </c>
      <c r="Q19" s="202">
        <f t="shared" si="6"/>
        <v>86.578947368421041</v>
      </c>
      <c r="R19" s="202">
        <v>60.8</v>
      </c>
      <c r="S19" s="202">
        <f t="shared" si="2"/>
        <v>80</v>
      </c>
      <c r="T19" s="26">
        <v>76</v>
      </c>
    </row>
    <row r="20" spans="3:20" ht="20.100000000000001" customHeight="1" x14ac:dyDescent="0.3">
      <c r="C20" s="110" t="s">
        <v>13</v>
      </c>
      <c r="D20" s="58">
        <v>84.1</v>
      </c>
      <c r="E20" s="108">
        <f t="shared" si="5"/>
        <v>109.93464052287581</v>
      </c>
      <c r="F20" s="40">
        <v>76.5</v>
      </c>
      <c r="G20" s="130">
        <v>75</v>
      </c>
      <c r="H20" s="108">
        <f t="shared" si="7"/>
        <v>81.521739130434781</v>
      </c>
      <c r="I20" s="108">
        <v>85.2</v>
      </c>
      <c r="J20" s="108">
        <f t="shared" si="8"/>
        <v>92.608695652173907</v>
      </c>
      <c r="K20" s="58">
        <f>'PY2022Q3 EX'!K18*100</f>
        <v>86.5</v>
      </c>
      <c r="L20" s="108">
        <f t="shared" si="9"/>
        <v>94.021739130434781</v>
      </c>
      <c r="M20" s="58">
        <v>87.1</v>
      </c>
      <c r="N20" s="114">
        <f>SUM(M20/$O20)*100</f>
        <v>94.673913043478251</v>
      </c>
      <c r="O20" s="26">
        <v>92</v>
      </c>
      <c r="P20" s="202">
        <v>94.1</v>
      </c>
      <c r="Q20" s="202">
        <f t="shared" si="6"/>
        <v>102.28260869565217</v>
      </c>
      <c r="R20" s="202">
        <v>89.5</v>
      </c>
      <c r="S20" s="202">
        <f t="shared" si="2"/>
        <v>97.282608695652172</v>
      </c>
      <c r="T20" s="26">
        <v>92</v>
      </c>
    </row>
    <row r="21" spans="3:20" ht="20.100000000000001" customHeight="1" x14ac:dyDescent="0.3">
      <c r="C21" s="110" t="s">
        <v>16</v>
      </c>
      <c r="D21" s="58">
        <v>0</v>
      </c>
      <c r="E21" s="108">
        <f t="shared" si="5"/>
        <v>0</v>
      </c>
      <c r="F21" s="40">
        <v>52</v>
      </c>
      <c r="G21" s="130">
        <v>0</v>
      </c>
      <c r="H21" s="108">
        <f>SUM(G21/$O21)*100</f>
        <v>0</v>
      </c>
      <c r="I21" s="108">
        <v>0</v>
      </c>
      <c r="J21" s="108">
        <f>SUM(I21/$O21)*100</f>
        <v>0</v>
      </c>
      <c r="K21" s="58">
        <f>'PY2022Q3 EX'!K19*100</f>
        <v>54.500000000000007</v>
      </c>
      <c r="L21" s="108">
        <f>SUM(K21/$O21)*100</f>
        <v>109.43775100401609</v>
      </c>
      <c r="M21" s="58">
        <v>61.5</v>
      </c>
      <c r="N21" s="114">
        <f>SUM(M21/$O21)*100</f>
        <v>123.49397590361446</v>
      </c>
      <c r="O21" s="26">
        <v>49.8</v>
      </c>
      <c r="P21" s="202">
        <v>22.4</v>
      </c>
      <c r="Q21" s="202">
        <f t="shared" si="6"/>
        <v>44.979919678714857</v>
      </c>
      <c r="R21" s="202">
        <v>77.400000000000006</v>
      </c>
      <c r="S21" s="202">
        <f t="shared" si="2"/>
        <v>155.42168674698797</v>
      </c>
      <c r="T21" s="112">
        <v>49.8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67.100000000000009</v>
      </c>
      <c r="E23" s="108">
        <f t="shared" ref="E23:E25" si="10">D23/F23*100</f>
        <v>98.676470588235304</v>
      </c>
      <c r="F23" s="40">
        <v>68</v>
      </c>
      <c r="G23" s="132">
        <v>67.5</v>
      </c>
      <c r="H23" s="108">
        <f>SUM(G23/$O23)*100</f>
        <v>101.80995475113122</v>
      </c>
      <c r="I23" s="108">
        <v>64.3</v>
      </c>
      <c r="J23" s="108">
        <f>SUM(I23/$O23)*100</f>
        <v>96.983408748114627</v>
      </c>
      <c r="K23" s="58">
        <f>'PY2022Q3 EX'!K21*100</f>
        <v>66.8</v>
      </c>
      <c r="L23" s="108">
        <f>SUM(K23/$O23)*100</f>
        <v>100.75414781297134</v>
      </c>
      <c r="M23" s="58">
        <v>65.5</v>
      </c>
      <c r="N23" s="114">
        <f>SUM(M23/$O23)*100</f>
        <v>98.793363499245856</v>
      </c>
      <c r="O23" s="26">
        <v>66.3</v>
      </c>
      <c r="P23" s="202">
        <v>65.5</v>
      </c>
      <c r="Q23" s="202">
        <f>P23/$T23*100</f>
        <v>98.793363499245856</v>
      </c>
      <c r="R23" s="202">
        <v>64.900000000000006</v>
      </c>
      <c r="S23" s="202">
        <f t="shared" si="2"/>
        <v>97.888386123680249</v>
      </c>
      <c r="T23" s="26">
        <v>66.3</v>
      </c>
    </row>
    <row r="24" spans="3:20" ht="20.100000000000001" customHeight="1" x14ac:dyDescent="0.3">
      <c r="C24" s="110" t="s">
        <v>3</v>
      </c>
      <c r="D24" s="59">
        <v>6668</v>
      </c>
      <c r="E24" s="108">
        <f t="shared" si="10"/>
        <v>128.23076923076923</v>
      </c>
      <c r="F24" s="41">
        <v>5200</v>
      </c>
      <c r="G24" s="133">
        <v>7033</v>
      </c>
      <c r="H24" s="108">
        <f>SUM(G24/$O24)*100</f>
        <v>181.54362416107384</v>
      </c>
      <c r="I24" s="117">
        <v>6751</v>
      </c>
      <c r="J24" s="108">
        <f>SUM(I24/$O24)*100</f>
        <v>174.26432627774909</v>
      </c>
      <c r="K24" s="59">
        <f>'PY2022Q3 EX'!K22</f>
        <v>6956</v>
      </c>
      <c r="L24" s="108">
        <f>SUM(K24/$O24)*100</f>
        <v>179.5560144553433</v>
      </c>
      <c r="M24" s="59">
        <v>6781</v>
      </c>
      <c r="N24" s="114">
        <f>SUM(M24/$O24)*100</f>
        <v>175.03871966959215</v>
      </c>
      <c r="O24" s="60">
        <v>3874</v>
      </c>
      <c r="P24" s="59">
        <v>6508.5</v>
      </c>
      <c r="Q24" s="202">
        <f t="shared" ref="Q24:Q25" si="11">P24/$T24*100</f>
        <v>168.00464636035107</v>
      </c>
      <c r="R24" s="59">
        <v>6802</v>
      </c>
      <c r="S24" s="202">
        <f t="shared" si="2"/>
        <v>175.58079504388229</v>
      </c>
      <c r="T24" s="60">
        <v>3874</v>
      </c>
    </row>
    <row r="25" spans="3:20" ht="20.100000000000001" customHeight="1" x14ac:dyDescent="0.3">
      <c r="C25" s="115" t="s">
        <v>10</v>
      </c>
      <c r="D25" s="58">
        <v>68.7</v>
      </c>
      <c r="E25" s="108">
        <f t="shared" si="10"/>
        <v>101.02941176470588</v>
      </c>
      <c r="F25" s="40">
        <v>68</v>
      </c>
      <c r="G25" s="132">
        <v>70.199999999999989</v>
      </c>
      <c r="H25" s="108">
        <f>SUM(G25/$O25)*100</f>
        <v>105.56390977443608</v>
      </c>
      <c r="I25" s="108">
        <v>65.8</v>
      </c>
      <c r="J25" s="108">
        <f>SUM(I25/$O25)*100</f>
        <v>98.94736842105263</v>
      </c>
      <c r="K25" s="58">
        <f>'PY2022Q3 EX'!K23*100</f>
        <v>69.699999999999989</v>
      </c>
      <c r="L25" s="108">
        <f>SUM(K25/$O25)*100</f>
        <v>104.81203007518796</v>
      </c>
      <c r="M25" s="58">
        <v>68.8</v>
      </c>
      <c r="N25" s="114">
        <f>SUM(M25/$O25)*100</f>
        <v>103.45864661654134</v>
      </c>
      <c r="O25" s="26">
        <v>66.5</v>
      </c>
      <c r="P25" s="202">
        <v>66.7</v>
      </c>
      <c r="Q25" s="202">
        <f t="shared" si="11"/>
        <v>100.30075187969925</v>
      </c>
      <c r="R25" s="202">
        <v>65</v>
      </c>
      <c r="S25" s="202">
        <f t="shared" si="2"/>
        <v>97.744360902255636</v>
      </c>
      <c r="T25" s="26">
        <v>66.5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3186" priority="193" operator="between">
      <formula>$F5*0.9</formula>
      <formula>$F5</formula>
    </cfRule>
    <cfRule type="cellIs" dxfId="3185" priority="194" operator="lessThan">
      <formula>$F5*0.9</formula>
    </cfRule>
    <cfRule type="cellIs" dxfId="3184" priority="195" operator="greaterThan">
      <formula>$F5</formula>
    </cfRule>
  </conditionalFormatting>
  <conditionalFormatting sqref="D7">
    <cfRule type="cellIs" dxfId="3183" priority="187" operator="between">
      <formula>$F7*0.9</formula>
      <formula>$F7</formula>
    </cfRule>
    <cfRule type="cellIs" dxfId="3182" priority="188" operator="lessThan">
      <formula>$F7*0.9</formula>
    </cfRule>
    <cfRule type="cellIs" dxfId="3181" priority="189" operator="greaterThan">
      <formula>$F7</formula>
    </cfRule>
  </conditionalFormatting>
  <conditionalFormatting sqref="D6">
    <cfRule type="cellIs" dxfId="3180" priority="184" operator="between">
      <formula>$F6*0.9</formula>
      <formula>$F6</formula>
    </cfRule>
    <cfRule type="cellIs" dxfId="3179" priority="185" operator="lessThan">
      <formula>$F6*0.9</formula>
    </cfRule>
    <cfRule type="cellIs" dxfId="3178" priority="186" operator="greaterThan">
      <formula>$F6</formula>
    </cfRule>
  </conditionalFormatting>
  <conditionalFormatting sqref="D11">
    <cfRule type="cellIs" dxfId="3177" priority="181" operator="between">
      <formula>$F11*0.9</formula>
      <formula>$F11</formula>
    </cfRule>
    <cfRule type="cellIs" dxfId="3176" priority="182" operator="lessThan">
      <formula>$F11*0.9</formula>
    </cfRule>
    <cfRule type="cellIs" dxfId="3175" priority="183" operator="greaterThan">
      <formula>$F11</formula>
    </cfRule>
  </conditionalFormatting>
  <conditionalFormatting sqref="D17">
    <cfRule type="cellIs" dxfId="3174" priority="178" operator="between">
      <formula>$F17*0.9</formula>
      <formula>$F17</formula>
    </cfRule>
    <cfRule type="cellIs" dxfId="3173" priority="179" operator="lessThan">
      <formula>$F17*0.9</formula>
    </cfRule>
    <cfRule type="cellIs" dxfId="3172" priority="180" operator="greaterThan">
      <formula>$F17</formula>
    </cfRule>
  </conditionalFormatting>
  <conditionalFormatting sqref="D23">
    <cfRule type="cellIs" dxfId="3171" priority="175" operator="between">
      <formula>$F23*0.9</formula>
      <formula>$F23</formula>
    </cfRule>
    <cfRule type="cellIs" dxfId="3170" priority="176" operator="lessThan">
      <formula>$F23*0.9</formula>
    </cfRule>
    <cfRule type="cellIs" dxfId="3169" priority="177" operator="greaterThan">
      <formula>$F23</formula>
    </cfRule>
  </conditionalFormatting>
  <conditionalFormatting sqref="D12">
    <cfRule type="cellIs" dxfId="3168" priority="172" operator="between">
      <formula>$F12*0.9</formula>
      <formula>$F12</formula>
    </cfRule>
    <cfRule type="cellIs" dxfId="3167" priority="173" operator="lessThan">
      <formula>$F12*0.9</formula>
    </cfRule>
    <cfRule type="cellIs" dxfId="3166" priority="174" operator="greaterThan">
      <formula>$F12</formula>
    </cfRule>
  </conditionalFormatting>
  <conditionalFormatting sqref="D24">
    <cfRule type="cellIs" dxfId="3165" priority="169" operator="between">
      <formula>$F24*0.9</formula>
      <formula>$F24</formula>
    </cfRule>
    <cfRule type="cellIs" dxfId="3164" priority="170" operator="lessThan">
      <formula>$F24*0.9</formula>
    </cfRule>
    <cfRule type="cellIs" dxfId="3163" priority="171" operator="greaterThan">
      <formula>$F24</formula>
    </cfRule>
  </conditionalFormatting>
  <conditionalFormatting sqref="D13">
    <cfRule type="cellIs" dxfId="3162" priority="166" operator="between">
      <formula>$F13*0.9</formula>
      <formula>$F13</formula>
    </cfRule>
    <cfRule type="cellIs" dxfId="3161" priority="167" operator="lessThan">
      <formula>$F13*0.9</formula>
    </cfRule>
    <cfRule type="cellIs" dxfId="3160" priority="168" operator="greaterThan">
      <formula>$F13</formula>
    </cfRule>
  </conditionalFormatting>
  <conditionalFormatting sqref="D19">
    <cfRule type="cellIs" dxfId="3159" priority="163" operator="between">
      <formula>$F19*0.9</formula>
      <formula>$F19</formula>
    </cfRule>
    <cfRule type="cellIs" dxfId="3158" priority="164" operator="lessThan">
      <formula>$F19*0.9</formula>
    </cfRule>
    <cfRule type="cellIs" dxfId="3157" priority="165" operator="greaterThan">
      <formula>$F19</formula>
    </cfRule>
  </conditionalFormatting>
  <conditionalFormatting sqref="D25">
    <cfRule type="cellIs" dxfId="3156" priority="160" operator="between">
      <formula>$F25*0.9</formula>
      <formula>$F25</formula>
    </cfRule>
    <cfRule type="cellIs" dxfId="3155" priority="161" operator="lessThan">
      <formula>$F25*0.9</formula>
    </cfRule>
    <cfRule type="cellIs" dxfId="3154" priority="162" operator="greaterThan">
      <formula>$F25</formula>
    </cfRule>
  </conditionalFormatting>
  <conditionalFormatting sqref="G5 I5 K5 M5">
    <cfRule type="cellIs" dxfId="3153" priority="214" operator="between">
      <formula>$O5*0.9</formula>
      <formula>$O5</formula>
    </cfRule>
    <cfRule type="cellIs" dxfId="3152" priority="215" operator="lessThan">
      <formula>$O5*0.9</formula>
    </cfRule>
    <cfRule type="cellIs" dxfId="3151" priority="216" operator="greaterThan">
      <formula>$O5</formula>
    </cfRule>
  </conditionalFormatting>
  <conditionalFormatting sqref="G6 I6 K6 M6">
    <cfRule type="cellIs" dxfId="3150" priority="196" operator="between">
      <formula>$O6*0.9</formula>
      <formula>$O6</formula>
    </cfRule>
    <cfRule type="cellIs" dxfId="3149" priority="197" operator="lessThan">
      <formula>$O6*0.9</formula>
    </cfRule>
    <cfRule type="cellIs" dxfId="3148" priority="198" operator="greaterThan">
      <formula>$O6</formula>
    </cfRule>
  </conditionalFormatting>
  <conditionalFormatting sqref="G7 I7 M7">
    <cfRule type="cellIs" dxfId="3147" priority="157" operator="between">
      <formula>$O7*0.9</formula>
      <formula>$O7</formula>
    </cfRule>
    <cfRule type="cellIs" dxfId="3146" priority="158" operator="lessThan">
      <formula>$O7*0.9</formula>
    </cfRule>
    <cfRule type="cellIs" dxfId="3145" priority="159" operator="greaterThan">
      <formula>$O7</formula>
    </cfRule>
  </conditionalFormatting>
  <conditionalFormatting sqref="G11 I11 M11">
    <cfRule type="cellIs" dxfId="3144" priority="211" operator="between">
      <formula>$O11*0.9</formula>
      <formula>$O11</formula>
    </cfRule>
    <cfRule type="cellIs" dxfId="3143" priority="212" operator="lessThan">
      <formula>$O11*0.9</formula>
    </cfRule>
    <cfRule type="cellIs" dxfId="3142" priority="213" operator="greaterThan">
      <formula>$O11</formula>
    </cfRule>
  </conditionalFormatting>
  <conditionalFormatting sqref="G12 I12 M12">
    <cfRule type="cellIs" dxfId="3141" priority="208" operator="between">
      <formula>$O12*0.9</formula>
      <formula>$O12</formula>
    </cfRule>
    <cfRule type="cellIs" dxfId="3140" priority="209" operator="lessThan">
      <formula>$O12*0.9</formula>
    </cfRule>
    <cfRule type="cellIs" dxfId="3139" priority="210" operator="greaterThan">
      <formula>$O12</formula>
    </cfRule>
  </conditionalFormatting>
  <conditionalFormatting sqref="G13 I13 M13">
    <cfRule type="cellIs" dxfId="3138" priority="190" operator="between">
      <formula>$O13*0.9</formula>
      <formula>$O13</formula>
    </cfRule>
    <cfRule type="cellIs" dxfId="3137" priority="191" operator="lessThan">
      <formula>$O13*0.9</formula>
    </cfRule>
    <cfRule type="cellIs" dxfId="3136" priority="192" operator="greaterThan">
      <formula>$O13</formula>
    </cfRule>
  </conditionalFormatting>
  <conditionalFormatting sqref="G14 I14 M14">
    <cfRule type="cellIs" dxfId="3135" priority="154" operator="between">
      <formula>$O14*0.9</formula>
      <formula>$O14</formula>
    </cfRule>
    <cfRule type="cellIs" dxfId="3134" priority="155" operator="lessThan">
      <formula>$O14*0.9</formula>
    </cfRule>
    <cfRule type="cellIs" dxfId="3133" priority="156" operator="greaterThan">
      <formula>$O14</formula>
    </cfRule>
  </conditionalFormatting>
  <conditionalFormatting sqref="G17:G18 I17:I18 M17:M18">
    <cfRule type="cellIs" dxfId="3132" priority="205" operator="between">
      <formula>$O17*0.9</formula>
      <formula>$O17</formula>
    </cfRule>
    <cfRule type="cellIs" dxfId="3131" priority="206" operator="lessThan">
      <formula>$O17*0.9</formula>
    </cfRule>
    <cfRule type="cellIs" dxfId="3130" priority="207" operator="greaterThan">
      <formula>$O17</formula>
    </cfRule>
  </conditionalFormatting>
  <conditionalFormatting sqref="G19 I19 M19">
    <cfRule type="cellIs" dxfId="3129" priority="151" operator="between">
      <formula>$O19*0.9</formula>
      <formula>$O19</formula>
    </cfRule>
    <cfRule type="cellIs" dxfId="3128" priority="152" operator="lessThan">
      <formula>$O19*0.9</formula>
    </cfRule>
    <cfRule type="cellIs" dxfId="3127" priority="153" operator="greaterThan">
      <formula>$O19</formula>
    </cfRule>
  </conditionalFormatting>
  <conditionalFormatting sqref="G20 I20 M20">
    <cfRule type="cellIs" dxfId="3126" priority="148" operator="between">
      <formula>$O20*0.9</formula>
      <formula>$O20</formula>
    </cfRule>
    <cfRule type="cellIs" dxfId="3125" priority="149" operator="lessThan">
      <formula>$O20*0.9</formula>
    </cfRule>
    <cfRule type="cellIs" dxfId="3124" priority="150" operator="greaterThan">
      <formula>$O20</formula>
    </cfRule>
  </conditionalFormatting>
  <conditionalFormatting sqref="G23 I23 M23">
    <cfRule type="cellIs" dxfId="3123" priority="202" operator="between">
      <formula>$O23*0.9</formula>
      <formula>$O23</formula>
    </cfRule>
    <cfRule type="cellIs" dxfId="3122" priority="203" operator="lessThan">
      <formula>$O23*0.9</formula>
    </cfRule>
    <cfRule type="cellIs" dxfId="3121" priority="204" operator="greaterThan">
      <formula>$O23</formula>
    </cfRule>
  </conditionalFormatting>
  <conditionalFormatting sqref="G24 I24 M24">
    <cfRule type="cellIs" dxfId="3120" priority="199" operator="between">
      <formula>$O24*0.9</formula>
      <formula>$O24</formula>
    </cfRule>
    <cfRule type="cellIs" dxfId="3119" priority="200" operator="lessThan">
      <formula>$O24*0.9</formula>
    </cfRule>
    <cfRule type="cellIs" dxfId="3118" priority="201" operator="greaterThan">
      <formula>$O24</formula>
    </cfRule>
  </conditionalFormatting>
  <conditionalFormatting sqref="G25 I25 M25">
    <cfRule type="cellIs" dxfId="3117" priority="145" operator="between">
      <formula>$O25*0.9</formula>
      <formula>$O25</formula>
    </cfRule>
    <cfRule type="cellIs" dxfId="3116" priority="146" operator="lessThan">
      <formula>$O25*0.9</formula>
    </cfRule>
    <cfRule type="cellIs" dxfId="3115" priority="147" operator="greaterThan">
      <formula>$O25</formula>
    </cfRule>
  </conditionalFormatting>
  <conditionalFormatting sqref="D8">
    <cfRule type="cellIs" dxfId="3114" priority="142" operator="between">
      <formula>$F8*0.9</formula>
      <formula>$F8</formula>
    </cfRule>
    <cfRule type="cellIs" dxfId="3113" priority="143" operator="lessThan">
      <formula>$F8*0.9</formula>
    </cfRule>
    <cfRule type="cellIs" dxfId="3112" priority="144" operator="greaterThan">
      <formula>$F8</formula>
    </cfRule>
  </conditionalFormatting>
  <conditionalFormatting sqref="D14">
    <cfRule type="cellIs" dxfId="3111" priority="139" operator="between">
      <formula>$F14*0.9</formula>
      <formula>$F14</formula>
    </cfRule>
    <cfRule type="cellIs" dxfId="3110" priority="140" operator="lessThan">
      <formula>$F14*0.9</formula>
    </cfRule>
    <cfRule type="cellIs" dxfId="3109" priority="141" operator="greaterThan">
      <formula>$F14</formula>
    </cfRule>
  </conditionalFormatting>
  <conditionalFormatting sqref="D20">
    <cfRule type="cellIs" dxfId="3108" priority="136" operator="between">
      <formula>$F20*0.9</formula>
      <formula>$F20</formula>
    </cfRule>
    <cfRule type="cellIs" dxfId="3107" priority="137" operator="lessThan">
      <formula>$F20*0.9</formula>
    </cfRule>
    <cfRule type="cellIs" dxfId="3106" priority="138" operator="greaterThan">
      <formula>$F20</formula>
    </cfRule>
  </conditionalFormatting>
  <conditionalFormatting sqref="G15 I15 M15">
    <cfRule type="cellIs" dxfId="3105" priority="133" operator="between">
      <formula>$O15*0.9</formula>
      <formula>$O15</formula>
    </cfRule>
    <cfRule type="cellIs" dxfId="3104" priority="134" operator="lessThan">
      <formula>$O15*0.9</formula>
    </cfRule>
    <cfRule type="cellIs" dxfId="3103" priority="135" operator="greaterThan">
      <formula>$O15</formula>
    </cfRule>
  </conditionalFormatting>
  <conditionalFormatting sqref="G21 I21 M21">
    <cfRule type="cellIs" dxfId="3102" priority="130" operator="between">
      <formula>$O21*0.9</formula>
      <formula>$O21</formula>
    </cfRule>
    <cfRule type="cellIs" dxfId="3101" priority="131" operator="lessThan">
      <formula>$O21*0.9</formula>
    </cfRule>
    <cfRule type="cellIs" dxfId="3100" priority="132" operator="greaterThan">
      <formula>$O21</formula>
    </cfRule>
  </conditionalFormatting>
  <conditionalFormatting sqref="G8 I8 M8">
    <cfRule type="cellIs" dxfId="3099" priority="127" operator="between">
      <formula>$O8*0.9</formula>
      <formula>$O8</formula>
    </cfRule>
    <cfRule type="cellIs" dxfId="3098" priority="128" operator="lessThan">
      <formula>$O8*0.9</formula>
    </cfRule>
    <cfRule type="cellIs" dxfId="3097" priority="129" operator="greaterThan">
      <formula>$O8</formula>
    </cfRule>
  </conditionalFormatting>
  <conditionalFormatting sqref="G9 I9 M9">
    <cfRule type="cellIs" dxfId="3096" priority="124" operator="between">
      <formula>$O9*0.9</formula>
      <formula>$O9</formula>
    </cfRule>
    <cfRule type="cellIs" dxfId="3095" priority="125" operator="lessThan">
      <formula>$O9*0.9</formula>
    </cfRule>
    <cfRule type="cellIs" dxfId="3094" priority="126" operator="greaterThan">
      <formula>$O9</formula>
    </cfRule>
  </conditionalFormatting>
  <conditionalFormatting sqref="D21 D15 D9">
    <cfRule type="cellIs" dxfId="3093" priority="121" operator="between">
      <formula>$F9*0.9</formula>
      <formula>$F9</formula>
    </cfRule>
    <cfRule type="cellIs" dxfId="3092" priority="122" operator="lessThan">
      <formula>$F9*0.9</formula>
    </cfRule>
    <cfRule type="cellIs" dxfId="3091" priority="123" operator="greaterThan">
      <formula>$F9</formula>
    </cfRule>
  </conditionalFormatting>
  <conditionalFormatting sqref="D18">
    <cfRule type="cellIs" dxfId="3090" priority="118" operator="between">
      <formula>$F18*0.9</formula>
      <formula>$F18</formula>
    </cfRule>
    <cfRule type="cellIs" dxfId="3089" priority="119" operator="lessThan">
      <formula>$F18*0.9</formula>
    </cfRule>
    <cfRule type="cellIs" dxfId="3088" priority="120" operator="greaterThan">
      <formula>$F18</formula>
    </cfRule>
  </conditionalFormatting>
  <conditionalFormatting sqref="K7:K9">
    <cfRule type="cellIs" dxfId="3087" priority="115" operator="between">
      <formula>$O7*0.9</formula>
      <formula>$O7</formula>
    </cfRule>
    <cfRule type="cellIs" dxfId="3086" priority="116" operator="lessThan">
      <formula>$O7*0.9</formula>
    </cfRule>
    <cfRule type="cellIs" dxfId="3085" priority="117" operator="greaterThan">
      <formula>$O7</formula>
    </cfRule>
  </conditionalFormatting>
  <conditionalFormatting sqref="K11">
    <cfRule type="cellIs" dxfId="3084" priority="112" operator="between">
      <formula>$O11*0.9</formula>
      <formula>$O11</formula>
    </cfRule>
    <cfRule type="cellIs" dxfId="3083" priority="113" operator="lessThan">
      <formula>$O11*0.9</formula>
    </cfRule>
    <cfRule type="cellIs" dxfId="3082" priority="114" operator="greaterThan">
      <formula>$O11</formula>
    </cfRule>
  </conditionalFormatting>
  <conditionalFormatting sqref="K13:K15">
    <cfRule type="cellIs" dxfId="3081" priority="109" operator="between">
      <formula>$O13*0.9</formula>
      <formula>$O13</formula>
    </cfRule>
    <cfRule type="cellIs" dxfId="3080" priority="110" operator="lessThan">
      <formula>$O13*0.9</formula>
    </cfRule>
    <cfRule type="cellIs" dxfId="3079" priority="111" operator="greaterThan">
      <formula>$O13</formula>
    </cfRule>
  </conditionalFormatting>
  <conditionalFormatting sqref="K17">
    <cfRule type="cellIs" dxfId="3078" priority="106" operator="between">
      <formula>$O17*0.9</formula>
      <formula>$O17</formula>
    </cfRule>
    <cfRule type="cellIs" dxfId="3077" priority="107" operator="lessThan">
      <formula>$O17*0.9</formula>
    </cfRule>
    <cfRule type="cellIs" dxfId="3076" priority="108" operator="greaterThan">
      <formula>$O17</formula>
    </cfRule>
  </conditionalFormatting>
  <conditionalFormatting sqref="K19:K21">
    <cfRule type="cellIs" dxfId="3075" priority="103" operator="between">
      <formula>$O19*0.9</formula>
      <formula>$O19</formula>
    </cfRule>
    <cfRule type="cellIs" dxfId="3074" priority="104" operator="lessThan">
      <formula>$O19*0.9</formula>
    </cfRule>
    <cfRule type="cellIs" dxfId="3073" priority="105" operator="greaterThan">
      <formula>$O19</formula>
    </cfRule>
  </conditionalFormatting>
  <conditionalFormatting sqref="K23">
    <cfRule type="cellIs" dxfId="3072" priority="100" operator="between">
      <formula>$O23*0.9</formula>
      <formula>$O23</formula>
    </cfRule>
    <cfRule type="cellIs" dxfId="3071" priority="101" operator="lessThan">
      <formula>$O23*0.9</formula>
    </cfRule>
    <cfRule type="cellIs" dxfId="3070" priority="102" operator="greaterThan">
      <formula>$O23</formula>
    </cfRule>
  </conditionalFormatting>
  <conditionalFormatting sqref="K25">
    <cfRule type="cellIs" dxfId="3069" priority="97" operator="between">
      <formula>$O25*0.9</formula>
      <formula>$O25</formula>
    </cfRule>
    <cfRule type="cellIs" dxfId="3068" priority="98" operator="lessThan">
      <formula>$O25*0.9</formula>
    </cfRule>
    <cfRule type="cellIs" dxfId="3067" priority="99" operator="greaterThan">
      <formula>$O25</formula>
    </cfRule>
  </conditionalFormatting>
  <conditionalFormatting sqref="K12">
    <cfRule type="cellIs" dxfId="3066" priority="94" operator="between">
      <formula>$O12*0.9</formula>
      <formula>$O12</formula>
    </cfRule>
    <cfRule type="cellIs" dxfId="3065" priority="95" operator="lessThan">
      <formula>$O12*0.9</formula>
    </cfRule>
    <cfRule type="cellIs" dxfId="3064" priority="96" operator="greaterThan">
      <formula>$O12</formula>
    </cfRule>
  </conditionalFormatting>
  <conditionalFormatting sqref="K18">
    <cfRule type="cellIs" dxfId="3063" priority="91" operator="between">
      <formula>$O18*0.9</formula>
      <formula>$O18</formula>
    </cfRule>
    <cfRule type="cellIs" dxfId="3062" priority="92" operator="lessThan">
      <formula>$O18*0.9</formula>
    </cfRule>
    <cfRule type="cellIs" dxfId="3061" priority="93" operator="greaterThan">
      <formula>$O18</formula>
    </cfRule>
  </conditionalFormatting>
  <conditionalFormatting sqref="K24">
    <cfRule type="cellIs" dxfId="3060" priority="88" operator="between">
      <formula>$O24*0.9</formula>
      <formula>$O24</formula>
    </cfRule>
    <cfRule type="cellIs" dxfId="3059" priority="89" operator="lessThan">
      <formula>$O24*0.9</formula>
    </cfRule>
    <cfRule type="cellIs" dxfId="3058" priority="90" operator="greaterThan">
      <formula>$O24</formula>
    </cfRule>
  </conditionalFormatting>
  <conditionalFormatting sqref="P5:P9">
    <cfRule type="cellIs" dxfId="3057" priority="34" operator="between">
      <formula>$T5*0.9</formula>
      <formula>$T5</formula>
    </cfRule>
    <cfRule type="cellIs" dxfId="3056" priority="35" operator="lessThan">
      <formula>$T5*0.9</formula>
    </cfRule>
    <cfRule type="cellIs" dxfId="3055" priority="36" operator="greaterThan">
      <formula>$T5</formula>
    </cfRule>
  </conditionalFormatting>
  <conditionalFormatting sqref="P17:P21">
    <cfRule type="cellIs" dxfId="3054" priority="19" operator="between">
      <formula>$T17*0.9</formula>
      <formula>$T17</formula>
    </cfRule>
    <cfRule type="cellIs" dxfId="3053" priority="20" operator="lessThan">
      <formula>$T17*0.9</formula>
    </cfRule>
    <cfRule type="cellIs" dxfId="3052" priority="21" operator="greaterThan">
      <formula>$T17</formula>
    </cfRule>
  </conditionalFormatting>
  <conditionalFormatting sqref="P23:P25">
    <cfRule type="cellIs" dxfId="3051" priority="16" operator="between">
      <formula>$T23*0.9</formula>
      <formula>$T23</formula>
    </cfRule>
    <cfRule type="cellIs" dxfId="3050" priority="17" operator="lessThan">
      <formula>$T23*0.9</formula>
    </cfRule>
    <cfRule type="cellIs" dxfId="3049" priority="18" operator="greaterThan">
      <formula>$T23</formula>
    </cfRule>
  </conditionalFormatting>
  <conditionalFormatting sqref="P11:P15">
    <cfRule type="cellIs" dxfId="3048" priority="13" operator="between">
      <formula>$T11*0.9</formula>
      <formula>$T11</formula>
    </cfRule>
    <cfRule type="cellIs" dxfId="3047" priority="14" operator="lessThan">
      <formula>$T11*0.9</formula>
    </cfRule>
    <cfRule type="cellIs" dxfId="3046" priority="15" operator="greaterThan">
      <formula>$T11</formula>
    </cfRule>
  </conditionalFormatting>
  <conditionalFormatting sqref="R23:R25">
    <cfRule type="cellIs" dxfId="3045" priority="4" operator="between">
      <formula>$T23*0.9</formula>
      <formula>$T23</formula>
    </cfRule>
    <cfRule type="cellIs" dxfId="3044" priority="5" operator="lessThan">
      <formula>$T23*0.9</formula>
    </cfRule>
    <cfRule type="cellIs" dxfId="3043" priority="6" operator="greaterThan">
      <formula>$T23</formula>
    </cfRule>
  </conditionalFormatting>
  <conditionalFormatting sqref="R5:R9">
    <cfRule type="cellIs" dxfId="3042" priority="10" operator="between">
      <formula>$T5*0.9</formula>
      <formula>$T5</formula>
    </cfRule>
    <cfRule type="cellIs" dxfId="3041" priority="11" operator="lessThan">
      <formula>$T5*0.9</formula>
    </cfRule>
    <cfRule type="cellIs" dxfId="3040" priority="12" operator="greaterThan">
      <formula>$T5</formula>
    </cfRule>
  </conditionalFormatting>
  <conditionalFormatting sqref="R17:R21">
    <cfRule type="cellIs" dxfId="3039" priority="1" operator="between">
      <formula>$T17*0.9</formula>
      <formula>$T17</formula>
    </cfRule>
    <cfRule type="cellIs" dxfId="3038" priority="2" operator="lessThan">
      <formula>$T17*0.9</formula>
    </cfRule>
    <cfRule type="cellIs" dxfId="3037" priority="3" operator="greaterThan">
      <formula>$T17</formula>
    </cfRule>
  </conditionalFormatting>
  <conditionalFormatting sqref="R11:R15">
    <cfRule type="cellIs" dxfId="3036" priority="7" operator="between">
      <formula>$T11*0.9</formula>
      <formula>$T11</formula>
    </cfRule>
    <cfRule type="cellIs" dxfId="3035" priority="8" operator="lessThan">
      <formula>$T11*0.9</formula>
    </cfRule>
    <cfRule type="cellIs" dxfId="3034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8AEB7-3CFA-46E5-99A6-AD565EC6326A}">
  <dimension ref="C1:T45"/>
  <sheetViews>
    <sheetView zoomScale="60" zoomScaleNormal="60" zoomScaleSheetLayoutView="100" workbookViewId="0">
      <pane xSplit="3" ySplit="3" topLeftCell="E4" activePane="bottomRight" state="frozen"/>
      <selection activeCell="I21" sqref="I21"/>
      <selection pane="topRight" activeCell="I21" sqref="I21"/>
      <selection pane="bottomLeft" activeCell="I21" sqref="I21"/>
      <selection pane="bottomRight" activeCell="S5" sqref="S5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10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84.5</v>
      </c>
      <c r="E5" s="108">
        <f>D5/F5*100</f>
        <v>91.847826086956516</v>
      </c>
      <c r="F5" s="40">
        <v>92</v>
      </c>
      <c r="G5" s="130">
        <v>84.6</v>
      </c>
      <c r="H5" s="108">
        <f>SUM(G5/$O5)*100</f>
        <v>91.956521739130423</v>
      </c>
      <c r="I5" s="120">
        <v>74.8</v>
      </c>
      <c r="J5" s="108">
        <f>SUM(I5/$O5)*100</f>
        <v>81.304347826086953</v>
      </c>
      <c r="K5" s="58">
        <f>'PY2022Q3 EX'!L3*100</f>
        <v>77.600000000000009</v>
      </c>
      <c r="L5" s="108">
        <f>SUM(K5/$O5)*100</f>
        <v>84.34782608695653</v>
      </c>
      <c r="M5" s="58">
        <v>91.4</v>
      </c>
      <c r="N5" s="114">
        <f>SUM(M5/$O5)*100</f>
        <v>99.34782608695653</v>
      </c>
      <c r="O5" s="25">
        <v>92</v>
      </c>
      <c r="P5" s="202">
        <v>90.3</v>
      </c>
      <c r="Q5" s="202">
        <f>$P5/$T5*100</f>
        <v>98.15217391304347</v>
      </c>
      <c r="R5" s="202">
        <v>93.8</v>
      </c>
      <c r="S5" s="202">
        <f>$R5/$T5*100</f>
        <v>101.95652173913044</v>
      </c>
      <c r="T5" s="25">
        <v>92</v>
      </c>
    </row>
    <row r="6" spans="3:20" ht="20.100000000000001" customHeight="1" x14ac:dyDescent="0.3">
      <c r="C6" s="110" t="s">
        <v>3</v>
      </c>
      <c r="D6" s="59">
        <v>9024</v>
      </c>
      <c r="E6" s="108">
        <f t="shared" ref="E6:E9" si="0">D6/F6*100</f>
        <v>128.91428571428571</v>
      </c>
      <c r="F6" s="41">
        <v>7000</v>
      </c>
      <c r="G6" s="134">
        <v>9195</v>
      </c>
      <c r="H6" s="108">
        <f>SUM(G6/$O6)*100</f>
        <v>115.50056525562115</v>
      </c>
      <c r="I6" s="119">
        <v>8180</v>
      </c>
      <c r="J6" s="108">
        <f>SUM(I6/$O6)*100</f>
        <v>102.75091068961186</v>
      </c>
      <c r="K6" s="59">
        <f>'PY2022Q3 EX'!L4</f>
        <v>8187</v>
      </c>
      <c r="L6" s="108">
        <f>SUM(K6/$O6)*100</f>
        <v>102.83883934179123</v>
      </c>
      <c r="M6" s="59">
        <v>9439.5</v>
      </c>
      <c r="N6" s="114">
        <f>SUM(M6/$O6)*100</f>
        <v>118.57178746388644</v>
      </c>
      <c r="O6" s="60">
        <v>7961</v>
      </c>
      <c r="P6" s="59">
        <v>9068</v>
      </c>
      <c r="Q6" s="202">
        <f t="shared" ref="Q6:Q9" si="1">$P6/$T6*100</f>
        <v>113.90528828036679</v>
      </c>
      <c r="R6" s="59">
        <v>9803</v>
      </c>
      <c r="S6" s="202">
        <f t="shared" ref="S6:S25" si="2">$R6/$T6*100</f>
        <v>123.13779675920111</v>
      </c>
      <c r="T6" s="60">
        <v>7961</v>
      </c>
    </row>
    <row r="7" spans="3:20" ht="20.100000000000001" customHeight="1" x14ac:dyDescent="0.3">
      <c r="C7" s="110" t="s">
        <v>10</v>
      </c>
      <c r="D7" s="58">
        <v>92.9</v>
      </c>
      <c r="E7" s="108">
        <f t="shared" si="0"/>
        <v>103.22222222222224</v>
      </c>
      <c r="F7" s="40">
        <v>90</v>
      </c>
      <c r="G7" s="130">
        <v>92.300000000000011</v>
      </c>
      <c r="H7" s="108">
        <f>SUM(G7/$O7)*100</f>
        <v>102.55555555555557</v>
      </c>
      <c r="I7" s="120">
        <v>80.400000000000006</v>
      </c>
      <c r="J7" s="108">
        <f>SUM(I7/$O7)*100</f>
        <v>89.333333333333343</v>
      </c>
      <c r="K7" s="58">
        <f>'PY2022Q3 EX'!L5*100</f>
        <v>83.3</v>
      </c>
      <c r="L7" s="108">
        <f>SUM(K7/$O7)*100</f>
        <v>92.555555555555557</v>
      </c>
      <c r="M7" s="58">
        <v>73.5</v>
      </c>
      <c r="N7" s="114">
        <f>SUM(M7/$O7)*100</f>
        <v>81.666666666666671</v>
      </c>
      <c r="O7" s="26">
        <v>90</v>
      </c>
      <c r="P7" s="202">
        <v>74.599999999999994</v>
      </c>
      <c r="Q7" s="202">
        <f t="shared" si="1"/>
        <v>82.888888888888886</v>
      </c>
      <c r="R7" s="202">
        <v>84.8</v>
      </c>
      <c r="S7" s="202">
        <f t="shared" si="2"/>
        <v>94.222222222222214</v>
      </c>
      <c r="T7" s="26">
        <v>90</v>
      </c>
    </row>
    <row r="8" spans="3:20" ht="20.100000000000001" customHeight="1" x14ac:dyDescent="0.3">
      <c r="C8" s="110" t="s">
        <v>13</v>
      </c>
      <c r="D8" s="58">
        <v>81.899999999999991</v>
      </c>
      <c r="E8" s="108">
        <f t="shared" si="0"/>
        <v>93.068181818181799</v>
      </c>
      <c r="F8" s="40">
        <v>88</v>
      </c>
      <c r="G8" s="130">
        <v>82.3</v>
      </c>
      <c r="H8" s="108">
        <f>SUM(G8/$O8)*100</f>
        <v>109.73333333333332</v>
      </c>
      <c r="I8" s="120">
        <v>82.7</v>
      </c>
      <c r="J8" s="108">
        <f>SUM(I8/$O8)*100</f>
        <v>110.26666666666667</v>
      </c>
      <c r="K8" s="58">
        <f>'PY2022Q3 EX'!L6*100</f>
        <v>83.2</v>
      </c>
      <c r="L8" s="108">
        <f>SUM(K8/$O8)*100</f>
        <v>110.93333333333332</v>
      </c>
      <c r="M8" s="58">
        <v>82.2</v>
      </c>
      <c r="N8" s="114">
        <f>SUM(M8/$O8)*100</f>
        <v>109.60000000000001</v>
      </c>
      <c r="O8" s="26">
        <v>75</v>
      </c>
      <c r="P8" s="202">
        <v>82.1</v>
      </c>
      <c r="Q8" s="202">
        <f t="shared" si="1"/>
        <v>109.46666666666667</v>
      </c>
      <c r="R8" s="202">
        <v>81.099999999999994</v>
      </c>
      <c r="S8" s="202">
        <f t="shared" si="2"/>
        <v>108.13333333333333</v>
      </c>
      <c r="T8" s="112">
        <v>75</v>
      </c>
    </row>
    <row r="9" spans="3:20" ht="20.100000000000001" customHeight="1" x14ac:dyDescent="0.3">
      <c r="C9" s="110" t="s">
        <v>16</v>
      </c>
      <c r="D9" s="58">
        <v>91.3</v>
      </c>
      <c r="E9" s="108">
        <f t="shared" si="0"/>
        <v>182.6</v>
      </c>
      <c r="F9" s="40">
        <v>50</v>
      </c>
      <c r="G9" s="130">
        <v>75</v>
      </c>
      <c r="H9" s="108">
        <f>SUM(G9/$O9)*100</f>
        <v>94.102885821831862</v>
      </c>
      <c r="I9" s="120">
        <v>69.2</v>
      </c>
      <c r="J9" s="108">
        <f>SUM(I9/$O9)*100</f>
        <v>86.825595984943533</v>
      </c>
      <c r="K9" s="58">
        <f>'PY2022Q3 EX'!L7*100</f>
        <v>62.2</v>
      </c>
      <c r="L9" s="108">
        <f>SUM(K9/$O9)*100</f>
        <v>78.042659974905888</v>
      </c>
      <c r="M9" s="58">
        <v>87.1</v>
      </c>
      <c r="N9" s="114">
        <f>SUM(M9/$O9)*100</f>
        <v>109.28481806775407</v>
      </c>
      <c r="O9" s="26">
        <v>79.7</v>
      </c>
      <c r="P9" s="202">
        <v>64.5</v>
      </c>
      <c r="Q9" s="202">
        <f t="shared" si="1"/>
        <v>80.928481806775409</v>
      </c>
      <c r="R9" s="202">
        <v>71.7</v>
      </c>
      <c r="S9" s="202">
        <f t="shared" si="2"/>
        <v>89.962358845671261</v>
      </c>
      <c r="T9" s="112">
        <v>79.7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60</v>
      </c>
      <c r="E11" s="108">
        <f t="shared" ref="E11:E15" si="3">D11/F11*100</f>
        <v>70.588235294117652</v>
      </c>
      <c r="F11" s="40">
        <v>85</v>
      </c>
      <c r="G11" s="130">
        <v>60</v>
      </c>
      <c r="H11" s="108">
        <f>SUM(G11/$O11)*100</f>
        <v>73.170731707317074</v>
      </c>
      <c r="I11" s="121">
        <v>60</v>
      </c>
      <c r="J11" s="108">
        <f>SUM(I11/$O11)*100</f>
        <v>73.170731707317074</v>
      </c>
      <c r="K11" s="58">
        <f>'PY2022Q3 EX'!L9*100</f>
        <v>71.399999999999991</v>
      </c>
      <c r="L11" s="108">
        <f>SUM(K11/$O11)*100</f>
        <v>87.073170731707307</v>
      </c>
      <c r="M11" s="58">
        <v>75</v>
      </c>
      <c r="N11" s="114">
        <f>SUM(M11/$O11)*100</f>
        <v>91.463414634146346</v>
      </c>
      <c r="O11" s="26">
        <v>82</v>
      </c>
      <c r="P11" s="202">
        <v>66.7</v>
      </c>
      <c r="Q11" s="202">
        <f>$P11/$T11*100</f>
        <v>81.341463414634148</v>
      </c>
      <c r="R11" s="202">
        <v>66.7</v>
      </c>
      <c r="S11" s="202">
        <f t="shared" si="2"/>
        <v>81.341463414634148</v>
      </c>
      <c r="T11" s="26">
        <v>82</v>
      </c>
    </row>
    <row r="12" spans="3:20" ht="20.100000000000001" customHeight="1" x14ac:dyDescent="0.3">
      <c r="C12" s="110" t="s">
        <v>3</v>
      </c>
      <c r="D12" s="59">
        <v>11700</v>
      </c>
      <c r="E12" s="108">
        <f t="shared" si="3"/>
        <v>130</v>
      </c>
      <c r="F12" s="41">
        <v>9000</v>
      </c>
      <c r="G12" s="134">
        <v>16250</v>
      </c>
      <c r="H12" s="108">
        <f>SUM(G12/$O12)*100</f>
        <v>180.55555555555557</v>
      </c>
      <c r="I12" s="122">
        <v>13475</v>
      </c>
      <c r="J12" s="108">
        <f>SUM(I12/$O12)*100</f>
        <v>149.72222222222223</v>
      </c>
      <c r="K12" s="59">
        <f>'PY2022Q3 EX'!L10</f>
        <v>11700</v>
      </c>
      <c r="L12" s="108">
        <f>SUM(K12/$O12)*100</f>
        <v>130</v>
      </c>
      <c r="M12" s="59">
        <v>8840</v>
      </c>
      <c r="N12" s="114">
        <f>SUM(M12/$O12)*100</f>
        <v>98.222222222222229</v>
      </c>
      <c r="O12" s="60">
        <v>9000</v>
      </c>
      <c r="P12" s="59">
        <v>5991</v>
      </c>
      <c r="Q12" s="202">
        <f t="shared" ref="Q12:Q15" si="4">$P12/$T12*100</f>
        <v>66.566666666666663</v>
      </c>
      <c r="R12" s="59">
        <v>5991</v>
      </c>
      <c r="S12" s="202">
        <f t="shared" si="2"/>
        <v>66.566666666666663</v>
      </c>
      <c r="T12" s="60">
        <v>9000</v>
      </c>
    </row>
    <row r="13" spans="3:20" ht="20.100000000000001" customHeight="1" x14ac:dyDescent="0.3">
      <c r="C13" s="110" t="s">
        <v>10</v>
      </c>
      <c r="D13" s="58">
        <v>100</v>
      </c>
      <c r="E13" s="108">
        <f t="shared" si="3"/>
        <v>117.64705882352942</v>
      </c>
      <c r="F13" s="40">
        <v>85</v>
      </c>
      <c r="G13" s="130">
        <v>100</v>
      </c>
      <c r="H13" s="108">
        <f>SUM(G13/$O13)*100</f>
        <v>115.20737327188941</v>
      </c>
      <c r="I13" s="121">
        <v>80</v>
      </c>
      <c r="J13" s="58">
        <f>SUM(I13/$O13)*100</f>
        <v>92.165898617511516</v>
      </c>
      <c r="K13" s="58">
        <f>'PY2022Q3 EX'!L11*100</f>
        <v>60</v>
      </c>
      <c r="L13" s="108">
        <f>SUM(K13/$O13)*100</f>
        <v>69.124423963133637</v>
      </c>
      <c r="M13" s="58">
        <v>60</v>
      </c>
      <c r="N13" s="114">
        <f>SUM(M13/$O13)*100</f>
        <v>69.124423963133637</v>
      </c>
      <c r="O13" s="26">
        <v>86.8</v>
      </c>
      <c r="P13" s="202">
        <v>71.400000000000006</v>
      </c>
      <c r="Q13" s="202">
        <f t="shared" si="4"/>
        <v>82.258064516129039</v>
      </c>
      <c r="R13" s="202">
        <v>50</v>
      </c>
      <c r="S13" s="202">
        <f t="shared" si="2"/>
        <v>57.603686635944705</v>
      </c>
      <c r="T13" s="26">
        <v>86.8</v>
      </c>
    </row>
    <row r="14" spans="3:20" ht="20.100000000000001" customHeight="1" x14ac:dyDescent="0.3">
      <c r="C14" s="110" t="s">
        <v>13</v>
      </c>
      <c r="D14" s="58">
        <v>100</v>
      </c>
      <c r="E14" s="108">
        <f t="shared" si="3"/>
        <v>132.97872340425531</v>
      </c>
      <c r="F14" s="40">
        <v>75.2</v>
      </c>
      <c r="G14" s="130">
        <v>100</v>
      </c>
      <c r="H14" s="108">
        <f>SUM(G14/$O14)*100</f>
        <v>119.33174224343676</v>
      </c>
      <c r="I14" s="121">
        <v>100</v>
      </c>
      <c r="J14" s="108">
        <f>SUM(I14/$O14)*100</f>
        <v>119.33174224343676</v>
      </c>
      <c r="K14" s="58">
        <f>'PY2022Q3 EX'!L12*100</f>
        <v>100</v>
      </c>
      <c r="L14" s="108">
        <f>SUM(K14/$O14)*100</f>
        <v>119.33174224343676</v>
      </c>
      <c r="M14" s="58">
        <v>100</v>
      </c>
      <c r="N14" s="114">
        <f>SUM(M14/$O14)*100</f>
        <v>119.33174224343676</v>
      </c>
      <c r="O14" s="26">
        <v>83.8</v>
      </c>
      <c r="P14" s="202">
        <v>100</v>
      </c>
      <c r="Q14" s="202">
        <f t="shared" si="4"/>
        <v>119.33174224343676</v>
      </c>
      <c r="R14" s="202">
        <v>100</v>
      </c>
      <c r="S14" s="202">
        <f t="shared" si="2"/>
        <v>119.33174224343676</v>
      </c>
      <c r="T14" s="112">
        <v>83.8</v>
      </c>
    </row>
    <row r="15" spans="3:20" ht="20.100000000000001" customHeight="1" x14ac:dyDescent="0.3">
      <c r="C15" s="110" t="s">
        <v>16</v>
      </c>
      <c r="D15" s="58">
        <v>66.7</v>
      </c>
      <c r="E15" s="108">
        <f t="shared" si="3"/>
        <v>88.933333333333337</v>
      </c>
      <c r="F15" s="40">
        <v>75</v>
      </c>
      <c r="G15" s="130">
        <v>66.7</v>
      </c>
      <c r="H15" s="108">
        <f>SUM(G15/$O15)*100</f>
        <v>88.933333333333337</v>
      </c>
      <c r="I15" s="121">
        <v>33.299999999999997</v>
      </c>
      <c r="J15" s="108">
        <f>SUM(I15/$O15)*100</f>
        <v>44.399999999999991</v>
      </c>
      <c r="K15" s="58">
        <f>'PY2022Q3 EX'!L13*100</f>
        <v>100</v>
      </c>
      <c r="L15" s="108">
        <f>SUM(K15/$O15)*100</f>
        <v>133.33333333333331</v>
      </c>
      <c r="M15" s="58">
        <v>0</v>
      </c>
      <c r="N15" s="114">
        <f>SUM(M15/$O15)*100</f>
        <v>0</v>
      </c>
      <c r="O15" s="26">
        <v>75</v>
      </c>
      <c r="P15" s="202">
        <v>0</v>
      </c>
      <c r="Q15" s="202">
        <f t="shared" si="4"/>
        <v>0</v>
      </c>
      <c r="R15" s="202">
        <v>50</v>
      </c>
      <c r="S15" s="202">
        <f t="shared" si="2"/>
        <v>66.666666666666657</v>
      </c>
      <c r="T15" s="112">
        <v>75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81.899999999999991</v>
      </c>
      <c r="E17" s="108">
        <f t="shared" ref="E17:E21" si="5">D17/F17*100</f>
        <v>102.375</v>
      </c>
      <c r="F17" s="40">
        <v>80</v>
      </c>
      <c r="G17" s="130">
        <v>85</v>
      </c>
      <c r="H17" s="108">
        <f>SUM(G17/$O17)*100</f>
        <v>105.45905707196029</v>
      </c>
      <c r="I17" s="108">
        <v>82</v>
      </c>
      <c r="J17" s="108">
        <f>SUM(I17/$O17)*100</f>
        <v>101.73697270471462</v>
      </c>
      <c r="K17" s="58">
        <f>'PY2022Q3 EX'!L15*100</f>
        <v>80.900000000000006</v>
      </c>
      <c r="L17" s="108">
        <f>SUM(K17/$O17)*100</f>
        <v>100.37220843672456</v>
      </c>
      <c r="M17" s="58">
        <v>83</v>
      </c>
      <c r="N17" s="114">
        <f>SUM(M17/$O17)*100</f>
        <v>102.9776674937965</v>
      </c>
      <c r="O17" s="26">
        <v>80.600000000000009</v>
      </c>
      <c r="P17" s="202">
        <v>79.400000000000006</v>
      </c>
      <c r="Q17" s="202">
        <f>$P17/$T17*100</f>
        <v>98.511166253101763</v>
      </c>
      <c r="R17" s="202">
        <v>76.8</v>
      </c>
      <c r="S17" s="202">
        <f t="shared" si="2"/>
        <v>95.285359801488838</v>
      </c>
      <c r="T17" s="26">
        <v>80.599999999999994</v>
      </c>
    </row>
    <row r="18" spans="3:20" ht="20.100000000000001" customHeight="1" x14ac:dyDescent="0.3">
      <c r="C18" s="110" t="s">
        <v>3</v>
      </c>
      <c r="D18" s="59">
        <v>4277</v>
      </c>
      <c r="E18" s="108">
        <f t="shared" si="5"/>
        <v>133.65625</v>
      </c>
      <c r="F18" s="41">
        <v>3200</v>
      </c>
      <c r="G18" s="131">
        <v>4405</v>
      </c>
      <c r="H18" s="108">
        <f>SUM(G18/$O18)*100</f>
        <v>117.87530104361788</v>
      </c>
      <c r="I18" s="109">
        <v>4432</v>
      </c>
      <c r="J18" s="108">
        <f>SUM(I18/$O18)*100</f>
        <v>118.59780572651859</v>
      </c>
      <c r="K18" s="59">
        <f>'PY2022Q3 EX'!L16</f>
        <v>4397</v>
      </c>
      <c r="L18" s="108">
        <f>SUM(K18/$O18)*100</f>
        <v>117.66122558201766</v>
      </c>
      <c r="M18" s="59">
        <v>3948.75</v>
      </c>
      <c r="N18" s="114">
        <f>SUM(M18/$O18)*100</f>
        <v>105.66630987423066</v>
      </c>
      <c r="O18" s="60">
        <v>3737</v>
      </c>
      <c r="P18" s="59">
        <v>4366</v>
      </c>
      <c r="Q18" s="202">
        <f t="shared" ref="Q18:Q21" si="6">$P18/$T18*100</f>
        <v>116.83168316831683</v>
      </c>
      <c r="R18" s="59">
        <v>3597.5</v>
      </c>
      <c r="S18" s="202">
        <f t="shared" si="2"/>
        <v>96.267059138346269</v>
      </c>
      <c r="T18" s="60">
        <v>3737</v>
      </c>
    </row>
    <row r="19" spans="3:20" ht="20.100000000000001" customHeight="1" x14ac:dyDescent="0.3">
      <c r="C19" s="110" t="s">
        <v>10</v>
      </c>
      <c r="D19" s="58">
        <v>77.400000000000006</v>
      </c>
      <c r="E19" s="108">
        <f t="shared" si="5"/>
        <v>103.2</v>
      </c>
      <c r="F19" s="40">
        <v>75</v>
      </c>
      <c r="G19" s="130">
        <v>79.400000000000006</v>
      </c>
      <c r="H19" s="108">
        <f t="shared" ref="H19:H20" si="7">SUM(G19/$O19)*100</f>
        <v>101.0178117048346</v>
      </c>
      <c r="I19" s="108">
        <v>70.900000000000006</v>
      </c>
      <c r="J19" s="108">
        <f t="shared" ref="J19:J20" si="8">SUM(I19/$O19)*100</f>
        <v>90.203562340966911</v>
      </c>
      <c r="K19" s="58">
        <f>'PY2022Q3 EX'!L17*100</f>
        <v>75</v>
      </c>
      <c r="L19" s="108">
        <f t="shared" ref="L19:L20" si="9">SUM(K19/$O19)*100</f>
        <v>95.419847328244273</v>
      </c>
      <c r="M19" s="58">
        <v>75.2</v>
      </c>
      <c r="N19" s="114">
        <f>SUM(M19/$O19)*100</f>
        <v>95.674300254452916</v>
      </c>
      <c r="O19" s="26">
        <v>78.600000000000009</v>
      </c>
      <c r="P19" s="202">
        <v>74.5</v>
      </c>
      <c r="Q19" s="202">
        <f t="shared" si="6"/>
        <v>94.783715012722652</v>
      </c>
      <c r="R19" s="202">
        <v>79</v>
      </c>
      <c r="S19" s="202">
        <f t="shared" si="2"/>
        <v>100.50890585241731</v>
      </c>
      <c r="T19" s="26">
        <v>78.599999999999994</v>
      </c>
    </row>
    <row r="20" spans="3:20" ht="20.100000000000001" customHeight="1" x14ac:dyDescent="0.3">
      <c r="C20" s="110" t="s">
        <v>13</v>
      </c>
      <c r="D20" s="58">
        <v>98.8</v>
      </c>
      <c r="E20" s="108">
        <f t="shared" si="5"/>
        <v>107.39130434782609</v>
      </c>
      <c r="F20" s="40">
        <v>92</v>
      </c>
      <c r="G20" s="130">
        <v>98.5</v>
      </c>
      <c r="H20" s="108">
        <f t="shared" si="7"/>
        <v>108.00438596491229</v>
      </c>
      <c r="I20" s="108">
        <v>96.7</v>
      </c>
      <c r="J20" s="108">
        <f t="shared" si="8"/>
        <v>106.03070175438596</v>
      </c>
      <c r="K20" s="58">
        <f>'PY2022Q3 EX'!L18*100</f>
        <v>96.5</v>
      </c>
      <c r="L20" s="108">
        <f t="shared" si="9"/>
        <v>105.81140350877192</v>
      </c>
      <c r="M20" s="58">
        <v>96.9</v>
      </c>
      <c r="N20" s="114">
        <f>SUM(M20/$O20)*100</f>
        <v>106.25</v>
      </c>
      <c r="O20" s="26">
        <v>91.2</v>
      </c>
      <c r="P20" s="202">
        <v>97.8</v>
      </c>
      <c r="Q20" s="202">
        <f t="shared" si="6"/>
        <v>107.23684210526314</v>
      </c>
      <c r="R20" s="202">
        <v>100</v>
      </c>
      <c r="S20" s="202">
        <f t="shared" si="2"/>
        <v>109.64912280701753</v>
      </c>
      <c r="T20" s="26">
        <v>91.2</v>
      </c>
    </row>
    <row r="21" spans="3:20" ht="20.100000000000001" customHeight="1" x14ac:dyDescent="0.3">
      <c r="C21" s="110" t="s">
        <v>16</v>
      </c>
      <c r="D21" s="58">
        <v>96</v>
      </c>
      <c r="E21" s="108">
        <f t="shared" si="5"/>
        <v>109.09090909090908</v>
      </c>
      <c r="F21" s="40">
        <v>88</v>
      </c>
      <c r="G21" s="130">
        <v>86</v>
      </c>
      <c r="H21" s="108">
        <f>SUM(G21/$O21)*100</f>
        <v>96.412556053811656</v>
      </c>
      <c r="I21" s="108">
        <v>80.8</v>
      </c>
      <c r="J21" s="108">
        <f>SUM(I21/$O21)*100</f>
        <v>90.582959641255599</v>
      </c>
      <c r="K21" s="58">
        <f>'PY2022Q3 EX'!L19*100</f>
        <v>72.399999999999991</v>
      </c>
      <c r="L21" s="108">
        <f>SUM(K21/$O21)*100</f>
        <v>81.165919282511197</v>
      </c>
      <c r="M21" s="58">
        <v>96.8</v>
      </c>
      <c r="N21" s="114">
        <f>SUM(M21/$O21)*100</f>
        <v>108.5201793721973</v>
      </c>
      <c r="O21" s="26">
        <v>89.2</v>
      </c>
      <c r="P21" s="202">
        <v>98.5</v>
      </c>
      <c r="Q21" s="202">
        <f t="shared" si="6"/>
        <v>110.42600896860986</v>
      </c>
      <c r="R21" s="202">
        <v>95.4</v>
      </c>
      <c r="S21" s="202">
        <f t="shared" si="2"/>
        <v>106.95067264573991</v>
      </c>
      <c r="T21" s="112">
        <v>89.2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70.5</v>
      </c>
      <c r="E23" s="108">
        <f t="shared" ref="E23:E25" si="10">D23/F23*100</f>
        <v>102.17391304347827</v>
      </c>
      <c r="F23" s="40">
        <v>69</v>
      </c>
      <c r="G23" s="132">
        <v>71</v>
      </c>
      <c r="H23" s="108">
        <f>SUM(G23/$O23)*100</f>
        <v>102.30547550432279</v>
      </c>
      <c r="I23" s="108">
        <v>70.099999999999994</v>
      </c>
      <c r="J23" s="108">
        <f>SUM(I23/$O23)*100</f>
        <v>101.00864553314122</v>
      </c>
      <c r="K23" s="58">
        <f>'PY2022Q3 EX'!L21*100</f>
        <v>73</v>
      </c>
      <c r="L23" s="108">
        <f>SUM(K23/$O23)*100</f>
        <v>105.18731988472622</v>
      </c>
      <c r="M23" s="58">
        <v>70.8</v>
      </c>
      <c r="N23" s="114">
        <f>SUM(M23/$O23)*100</f>
        <v>102.01729106628244</v>
      </c>
      <c r="O23" s="26">
        <v>69.399999999999991</v>
      </c>
      <c r="P23" s="202">
        <v>70.400000000000006</v>
      </c>
      <c r="Q23" s="202">
        <f>P23/$T23*100</f>
        <v>101.44092219020173</v>
      </c>
      <c r="R23" s="202">
        <v>69.599999999999994</v>
      </c>
      <c r="S23" s="202">
        <f t="shared" si="2"/>
        <v>100.28818443804033</v>
      </c>
      <c r="T23" s="26">
        <v>69.400000000000006</v>
      </c>
    </row>
    <row r="24" spans="3:20" ht="20.100000000000001" customHeight="1" x14ac:dyDescent="0.3">
      <c r="C24" s="110" t="s">
        <v>3</v>
      </c>
      <c r="D24" s="59">
        <v>5895</v>
      </c>
      <c r="E24" s="108">
        <f t="shared" si="10"/>
        <v>111.22641509433961</v>
      </c>
      <c r="F24" s="41">
        <v>5300</v>
      </c>
      <c r="G24" s="133">
        <v>5990</v>
      </c>
      <c r="H24" s="108">
        <f>SUM(G24/$O24)*100</f>
        <v>116.94650527137837</v>
      </c>
      <c r="I24" s="117">
        <v>5925</v>
      </c>
      <c r="J24" s="108">
        <f>SUM(I24/$O24)*100</f>
        <v>115.67746973838344</v>
      </c>
      <c r="K24" s="59">
        <f>'PY2022Q3 EX'!L22</f>
        <v>6197</v>
      </c>
      <c r="L24" s="108">
        <f>SUM(K24/$O24)*100</f>
        <v>120.9878953533776</v>
      </c>
      <c r="M24" s="59">
        <v>6290</v>
      </c>
      <c r="N24" s="114">
        <f>SUM(M24/$O24)*100</f>
        <v>122.80359234673956</v>
      </c>
      <c r="O24" s="60">
        <v>5122</v>
      </c>
      <c r="P24" s="59">
        <v>6486</v>
      </c>
      <c r="Q24" s="202">
        <f t="shared" ref="Q24:Q25" si="11">P24/$T24*100</f>
        <v>126.63022256930887</v>
      </c>
      <c r="R24" s="59">
        <v>6490</v>
      </c>
      <c r="S24" s="202">
        <f t="shared" si="2"/>
        <v>126.708317063647</v>
      </c>
      <c r="T24" s="60">
        <v>5122</v>
      </c>
    </row>
    <row r="25" spans="3:20" ht="20.100000000000001" customHeight="1" x14ac:dyDescent="0.3">
      <c r="C25" s="115" t="s">
        <v>10</v>
      </c>
      <c r="D25" s="58">
        <v>66.8</v>
      </c>
      <c r="E25" s="108">
        <f t="shared" si="10"/>
        <v>98.235294117647058</v>
      </c>
      <c r="F25" s="40">
        <v>68</v>
      </c>
      <c r="G25" s="132">
        <v>70.899999999999991</v>
      </c>
      <c r="H25" s="108">
        <f>SUM(G25/$O25)*100</f>
        <v>104.11160058737148</v>
      </c>
      <c r="I25" s="108">
        <v>67.8</v>
      </c>
      <c r="J25" s="108">
        <f>SUM(I25/$O25)*100</f>
        <v>99.559471365638757</v>
      </c>
      <c r="K25" s="58">
        <f>'PY2022Q3 EX'!L23*100</f>
        <v>71.099999999999994</v>
      </c>
      <c r="L25" s="108">
        <f>SUM(K25/$O25)*100</f>
        <v>104.4052863436123</v>
      </c>
      <c r="M25" s="58">
        <v>71.2</v>
      </c>
      <c r="N25" s="114">
        <f>SUM(M25/$O25)*100</f>
        <v>104.55212922173274</v>
      </c>
      <c r="O25" s="26">
        <v>68.100000000000009</v>
      </c>
      <c r="P25" s="202">
        <v>71.099999999999994</v>
      </c>
      <c r="Q25" s="202">
        <f t="shared" si="11"/>
        <v>104.40528634361232</v>
      </c>
      <c r="R25" s="202">
        <v>69.3</v>
      </c>
      <c r="S25" s="202">
        <f t="shared" si="2"/>
        <v>101.76211453744494</v>
      </c>
      <c r="T25" s="26">
        <v>68.099999999999994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3033" priority="193" operator="between">
      <formula>$F5*0.9</formula>
      <formula>$F5</formula>
    </cfRule>
    <cfRule type="cellIs" dxfId="3032" priority="194" operator="lessThan">
      <formula>$F5*0.9</formula>
    </cfRule>
    <cfRule type="cellIs" dxfId="3031" priority="195" operator="greaterThan">
      <formula>$F5</formula>
    </cfRule>
  </conditionalFormatting>
  <conditionalFormatting sqref="D7">
    <cfRule type="cellIs" dxfId="3030" priority="187" operator="between">
      <formula>$F7*0.9</formula>
      <formula>$F7</formula>
    </cfRule>
    <cfRule type="cellIs" dxfId="3029" priority="188" operator="lessThan">
      <formula>$F7*0.9</formula>
    </cfRule>
    <cfRule type="cellIs" dxfId="3028" priority="189" operator="greaterThan">
      <formula>$F7</formula>
    </cfRule>
  </conditionalFormatting>
  <conditionalFormatting sqref="D6">
    <cfRule type="cellIs" dxfId="3027" priority="184" operator="between">
      <formula>$F6*0.9</formula>
      <formula>$F6</formula>
    </cfRule>
    <cfRule type="cellIs" dxfId="3026" priority="185" operator="lessThan">
      <formula>$F6*0.9</formula>
    </cfRule>
    <cfRule type="cellIs" dxfId="3025" priority="186" operator="greaterThan">
      <formula>$F6</formula>
    </cfRule>
  </conditionalFormatting>
  <conditionalFormatting sqref="D11">
    <cfRule type="cellIs" dxfId="3024" priority="181" operator="between">
      <formula>$F11*0.9</formula>
      <formula>$F11</formula>
    </cfRule>
    <cfRule type="cellIs" dxfId="3023" priority="182" operator="lessThan">
      <formula>$F11*0.9</formula>
    </cfRule>
    <cfRule type="cellIs" dxfId="3022" priority="183" operator="greaterThan">
      <formula>$F11</formula>
    </cfRule>
  </conditionalFormatting>
  <conditionalFormatting sqref="D17">
    <cfRule type="cellIs" dxfId="3021" priority="178" operator="between">
      <formula>$F17*0.9</formula>
      <formula>$F17</formula>
    </cfRule>
    <cfRule type="cellIs" dxfId="3020" priority="179" operator="lessThan">
      <formula>$F17*0.9</formula>
    </cfRule>
    <cfRule type="cellIs" dxfId="3019" priority="180" operator="greaterThan">
      <formula>$F17</formula>
    </cfRule>
  </conditionalFormatting>
  <conditionalFormatting sqref="D23">
    <cfRule type="cellIs" dxfId="3018" priority="175" operator="between">
      <formula>$F23*0.9</formula>
      <formula>$F23</formula>
    </cfRule>
    <cfRule type="cellIs" dxfId="3017" priority="176" operator="lessThan">
      <formula>$F23*0.9</formula>
    </cfRule>
    <cfRule type="cellIs" dxfId="3016" priority="177" operator="greaterThan">
      <formula>$F23</formula>
    </cfRule>
  </conditionalFormatting>
  <conditionalFormatting sqref="D12">
    <cfRule type="cellIs" dxfId="3015" priority="172" operator="between">
      <formula>$F12*0.9</formula>
      <formula>$F12</formula>
    </cfRule>
    <cfRule type="cellIs" dxfId="3014" priority="173" operator="lessThan">
      <formula>$F12*0.9</formula>
    </cfRule>
    <cfRule type="cellIs" dxfId="3013" priority="174" operator="greaterThan">
      <formula>$F12</formula>
    </cfRule>
  </conditionalFormatting>
  <conditionalFormatting sqref="D24">
    <cfRule type="cellIs" dxfId="3012" priority="169" operator="between">
      <formula>$F24*0.9</formula>
      <formula>$F24</formula>
    </cfRule>
    <cfRule type="cellIs" dxfId="3011" priority="170" operator="lessThan">
      <formula>$F24*0.9</formula>
    </cfRule>
    <cfRule type="cellIs" dxfId="3010" priority="171" operator="greaterThan">
      <formula>$F24</formula>
    </cfRule>
  </conditionalFormatting>
  <conditionalFormatting sqref="D13">
    <cfRule type="cellIs" dxfId="3009" priority="166" operator="between">
      <formula>$F13*0.9</formula>
      <formula>$F13</formula>
    </cfRule>
    <cfRule type="cellIs" dxfId="3008" priority="167" operator="lessThan">
      <formula>$F13*0.9</formula>
    </cfRule>
    <cfRule type="cellIs" dxfId="3007" priority="168" operator="greaterThan">
      <formula>$F13</formula>
    </cfRule>
  </conditionalFormatting>
  <conditionalFormatting sqref="D19">
    <cfRule type="cellIs" dxfId="3006" priority="163" operator="between">
      <formula>$F19*0.9</formula>
      <formula>$F19</formula>
    </cfRule>
    <cfRule type="cellIs" dxfId="3005" priority="164" operator="lessThan">
      <formula>$F19*0.9</formula>
    </cfRule>
    <cfRule type="cellIs" dxfId="3004" priority="165" operator="greaterThan">
      <formula>$F19</formula>
    </cfRule>
  </conditionalFormatting>
  <conditionalFormatting sqref="D25">
    <cfRule type="cellIs" dxfId="3003" priority="160" operator="between">
      <formula>$F25*0.9</formula>
      <formula>$F25</formula>
    </cfRule>
    <cfRule type="cellIs" dxfId="3002" priority="161" operator="lessThan">
      <formula>$F25*0.9</formula>
    </cfRule>
    <cfRule type="cellIs" dxfId="3001" priority="162" operator="greaterThan">
      <formula>$F25</formula>
    </cfRule>
  </conditionalFormatting>
  <conditionalFormatting sqref="G5 I5 K5 M5">
    <cfRule type="cellIs" dxfId="3000" priority="214" operator="between">
      <formula>$O5*0.9</formula>
      <formula>$O5</formula>
    </cfRule>
    <cfRule type="cellIs" dxfId="2999" priority="215" operator="lessThan">
      <formula>$O5*0.9</formula>
    </cfRule>
    <cfRule type="cellIs" dxfId="2998" priority="216" operator="greaterThan">
      <formula>$O5</formula>
    </cfRule>
  </conditionalFormatting>
  <conditionalFormatting sqref="G6 I6 K6 M6">
    <cfRule type="cellIs" dxfId="2997" priority="196" operator="between">
      <formula>$O6*0.9</formula>
      <formula>$O6</formula>
    </cfRule>
    <cfRule type="cellIs" dxfId="2996" priority="197" operator="lessThan">
      <formula>$O6*0.9</formula>
    </cfRule>
    <cfRule type="cellIs" dxfId="2995" priority="198" operator="greaterThan">
      <formula>$O6</formula>
    </cfRule>
  </conditionalFormatting>
  <conditionalFormatting sqref="G7 I7 M7">
    <cfRule type="cellIs" dxfId="2994" priority="157" operator="between">
      <formula>$O7*0.9</formula>
      <formula>$O7</formula>
    </cfRule>
    <cfRule type="cellIs" dxfId="2993" priority="158" operator="lessThan">
      <formula>$O7*0.9</formula>
    </cfRule>
    <cfRule type="cellIs" dxfId="2992" priority="159" operator="greaterThan">
      <formula>$O7</formula>
    </cfRule>
  </conditionalFormatting>
  <conditionalFormatting sqref="G11 I11 M11">
    <cfRule type="cellIs" dxfId="2991" priority="211" operator="between">
      <formula>$O11*0.9</formula>
      <formula>$O11</formula>
    </cfRule>
    <cfRule type="cellIs" dxfId="2990" priority="212" operator="lessThan">
      <formula>$O11*0.9</formula>
    </cfRule>
    <cfRule type="cellIs" dxfId="2989" priority="213" operator="greaterThan">
      <formula>$O11</formula>
    </cfRule>
  </conditionalFormatting>
  <conditionalFormatting sqref="G12 I12 M12">
    <cfRule type="cellIs" dxfId="2988" priority="208" operator="between">
      <formula>$O12*0.9</formula>
      <formula>$O12</formula>
    </cfRule>
    <cfRule type="cellIs" dxfId="2987" priority="209" operator="lessThan">
      <formula>$O12*0.9</formula>
    </cfRule>
    <cfRule type="cellIs" dxfId="2986" priority="210" operator="greaterThan">
      <formula>$O12</formula>
    </cfRule>
  </conditionalFormatting>
  <conditionalFormatting sqref="G13 I13 M13">
    <cfRule type="cellIs" dxfId="2985" priority="190" operator="between">
      <formula>$O13*0.9</formula>
      <formula>$O13</formula>
    </cfRule>
    <cfRule type="cellIs" dxfId="2984" priority="191" operator="lessThan">
      <formula>$O13*0.9</formula>
    </cfRule>
    <cfRule type="cellIs" dxfId="2983" priority="192" operator="greaterThan">
      <formula>$O13</formula>
    </cfRule>
  </conditionalFormatting>
  <conditionalFormatting sqref="G14 I14 M14">
    <cfRule type="cellIs" dxfId="2982" priority="154" operator="between">
      <formula>$O14*0.9</formula>
      <formula>$O14</formula>
    </cfRule>
    <cfRule type="cellIs" dxfId="2981" priority="155" operator="lessThan">
      <formula>$O14*0.9</formula>
    </cfRule>
    <cfRule type="cellIs" dxfId="2980" priority="156" operator="greaterThan">
      <formula>$O14</formula>
    </cfRule>
  </conditionalFormatting>
  <conditionalFormatting sqref="G17:G18 I17:I18 M17:M18">
    <cfRule type="cellIs" dxfId="2979" priority="205" operator="between">
      <formula>$O17*0.9</formula>
      <formula>$O17</formula>
    </cfRule>
    <cfRule type="cellIs" dxfId="2978" priority="206" operator="lessThan">
      <formula>$O17*0.9</formula>
    </cfRule>
    <cfRule type="cellIs" dxfId="2977" priority="207" operator="greaterThan">
      <formula>$O17</formula>
    </cfRule>
  </conditionalFormatting>
  <conditionalFormatting sqref="G19 I19 M19">
    <cfRule type="cellIs" dxfId="2976" priority="151" operator="between">
      <formula>$O19*0.9</formula>
      <formula>$O19</formula>
    </cfRule>
    <cfRule type="cellIs" dxfId="2975" priority="152" operator="lessThan">
      <formula>$O19*0.9</formula>
    </cfRule>
    <cfRule type="cellIs" dxfId="2974" priority="153" operator="greaterThan">
      <formula>$O19</formula>
    </cfRule>
  </conditionalFormatting>
  <conditionalFormatting sqref="G20 I20 M20">
    <cfRule type="cellIs" dxfId="2973" priority="148" operator="between">
      <formula>$O20*0.9</formula>
      <formula>$O20</formula>
    </cfRule>
    <cfRule type="cellIs" dxfId="2972" priority="149" operator="lessThan">
      <formula>$O20*0.9</formula>
    </cfRule>
    <cfRule type="cellIs" dxfId="2971" priority="150" operator="greaterThan">
      <formula>$O20</formula>
    </cfRule>
  </conditionalFormatting>
  <conditionalFormatting sqref="G23 I23 M23">
    <cfRule type="cellIs" dxfId="2970" priority="202" operator="between">
      <formula>$O23*0.9</formula>
      <formula>$O23</formula>
    </cfRule>
    <cfRule type="cellIs" dxfId="2969" priority="203" operator="lessThan">
      <formula>$O23*0.9</formula>
    </cfRule>
    <cfRule type="cellIs" dxfId="2968" priority="204" operator="greaterThan">
      <formula>$O23</formula>
    </cfRule>
  </conditionalFormatting>
  <conditionalFormatting sqref="G24 I24 M24">
    <cfRule type="cellIs" dxfId="2967" priority="199" operator="between">
      <formula>$O24*0.9</formula>
      <formula>$O24</formula>
    </cfRule>
    <cfRule type="cellIs" dxfId="2966" priority="200" operator="lessThan">
      <formula>$O24*0.9</formula>
    </cfRule>
    <cfRule type="cellIs" dxfId="2965" priority="201" operator="greaterThan">
      <formula>$O24</formula>
    </cfRule>
  </conditionalFormatting>
  <conditionalFormatting sqref="G25 I25 M25">
    <cfRule type="cellIs" dxfId="2964" priority="145" operator="between">
      <formula>$O25*0.9</formula>
      <formula>$O25</formula>
    </cfRule>
    <cfRule type="cellIs" dxfId="2963" priority="146" operator="lessThan">
      <formula>$O25*0.9</formula>
    </cfRule>
    <cfRule type="cellIs" dxfId="2962" priority="147" operator="greaterThan">
      <formula>$O25</formula>
    </cfRule>
  </conditionalFormatting>
  <conditionalFormatting sqref="D8">
    <cfRule type="cellIs" dxfId="2961" priority="142" operator="between">
      <formula>$F8*0.9</formula>
      <formula>$F8</formula>
    </cfRule>
    <cfRule type="cellIs" dxfId="2960" priority="143" operator="lessThan">
      <formula>$F8*0.9</formula>
    </cfRule>
    <cfRule type="cellIs" dxfId="2959" priority="144" operator="greaterThan">
      <formula>$F8</formula>
    </cfRule>
  </conditionalFormatting>
  <conditionalFormatting sqref="D14">
    <cfRule type="cellIs" dxfId="2958" priority="139" operator="between">
      <formula>$F14*0.9</formula>
      <formula>$F14</formula>
    </cfRule>
    <cfRule type="cellIs" dxfId="2957" priority="140" operator="lessThan">
      <formula>$F14*0.9</formula>
    </cfRule>
    <cfRule type="cellIs" dxfId="2956" priority="141" operator="greaterThan">
      <formula>$F14</formula>
    </cfRule>
  </conditionalFormatting>
  <conditionalFormatting sqref="D20">
    <cfRule type="cellIs" dxfId="2955" priority="136" operator="between">
      <formula>$F20*0.9</formula>
      <formula>$F20</formula>
    </cfRule>
    <cfRule type="cellIs" dxfId="2954" priority="137" operator="lessThan">
      <formula>$F20*0.9</formula>
    </cfRule>
    <cfRule type="cellIs" dxfId="2953" priority="138" operator="greaterThan">
      <formula>$F20</formula>
    </cfRule>
  </conditionalFormatting>
  <conditionalFormatting sqref="G15 I15 M15">
    <cfRule type="cellIs" dxfId="2952" priority="133" operator="between">
      <formula>$O15*0.9</formula>
      <formula>$O15</formula>
    </cfRule>
    <cfRule type="cellIs" dxfId="2951" priority="134" operator="lessThan">
      <formula>$O15*0.9</formula>
    </cfRule>
    <cfRule type="cellIs" dxfId="2950" priority="135" operator="greaterThan">
      <formula>$O15</formula>
    </cfRule>
  </conditionalFormatting>
  <conditionalFormatting sqref="G21 I21 M21">
    <cfRule type="cellIs" dxfId="2949" priority="130" operator="between">
      <formula>$O21*0.9</formula>
      <formula>$O21</formula>
    </cfRule>
    <cfRule type="cellIs" dxfId="2948" priority="131" operator="lessThan">
      <formula>$O21*0.9</formula>
    </cfRule>
    <cfRule type="cellIs" dxfId="2947" priority="132" operator="greaterThan">
      <formula>$O21</formula>
    </cfRule>
  </conditionalFormatting>
  <conditionalFormatting sqref="G8 I8 M8">
    <cfRule type="cellIs" dxfId="2946" priority="127" operator="between">
      <formula>$O8*0.9</formula>
      <formula>$O8</formula>
    </cfRule>
    <cfRule type="cellIs" dxfId="2945" priority="128" operator="lessThan">
      <formula>$O8*0.9</formula>
    </cfRule>
    <cfRule type="cellIs" dxfId="2944" priority="129" operator="greaterThan">
      <formula>$O8</formula>
    </cfRule>
  </conditionalFormatting>
  <conditionalFormatting sqref="G9 I9 M9">
    <cfRule type="cellIs" dxfId="2943" priority="124" operator="between">
      <formula>$O9*0.9</formula>
      <formula>$O9</formula>
    </cfRule>
    <cfRule type="cellIs" dxfId="2942" priority="125" operator="lessThan">
      <formula>$O9*0.9</formula>
    </cfRule>
    <cfRule type="cellIs" dxfId="2941" priority="126" operator="greaterThan">
      <formula>$O9</formula>
    </cfRule>
  </conditionalFormatting>
  <conditionalFormatting sqref="D21 D15 D9">
    <cfRule type="cellIs" dxfId="2940" priority="121" operator="between">
      <formula>$F9*0.9</formula>
      <formula>$F9</formula>
    </cfRule>
    <cfRule type="cellIs" dxfId="2939" priority="122" operator="lessThan">
      <formula>$F9*0.9</formula>
    </cfRule>
    <cfRule type="cellIs" dxfId="2938" priority="123" operator="greaterThan">
      <formula>$F9</formula>
    </cfRule>
  </conditionalFormatting>
  <conditionalFormatting sqref="D18">
    <cfRule type="cellIs" dxfId="2937" priority="118" operator="between">
      <formula>$F18*0.9</formula>
      <formula>$F18</formula>
    </cfRule>
    <cfRule type="cellIs" dxfId="2936" priority="119" operator="lessThan">
      <formula>$F18*0.9</formula>
    </cfRule>
    <cfRule type="cellIs" dxfId="2935" priority="120" operator="greaterThan">
      <formula>$F18</formula>
    </cfRule>
  </conditionalFormatting>
  <conditionalFormatting sqref="K7:K9">
    <cfRule type="cellIs" dxfId="2934" priority="115" operator="between">
      <formula>$O7*0.9</formula>
      <formula>$O7</formula>
    </cfRule>
    <cfRule type="cellIs" dxfId="2933" priority="116" operator="lessThan">
      <formula>$O7*0.9</formula>
    </cfRule>
    <cfRule type="cellIs" dxfId="2932" priority="117" operator="greaterThan">
      <formula>$O7</formula>
    </cfRule>
  </conditionalFormatting>
  <conditionalFormatting sqref="K11">
    <cfRule type="cellIs" dxfId="2931" priority="112" operator="between">
      <formula>$O11*0.9</formula>
      <formula>$O11</formula>
    </cfRule>
    <cfRule type="cellIs" dxfId="2930" priority="113" operator="lessThan">
      <formula>$O11*0.9</formula>
    </cfRule>
    <cfRule type="cellIs" dxfId="2929" priority="114" operator="greaterThan">
      <formula>$O11</formula>
    </cfRule>
  </conditionalFormatting>
  <conditionalFormatting sqref="K13:K15">
    <cfRule type="cellIs" dxfId="2928" priority="109" operator="between">
      <formula>$O13*0.9</formula>
      <formula>$O13</formula>
    </cfRule>
    <cfRule type="cellIs" dxfId="2927" priority="110" operator="lessThan">
      <formula>$O13*0.9</formula>
    </cfRule>
    <cfRule type="cellIs" dxfId="2926" priority="111" operator="greaterThan">
      <formula>$O13</formula>
    </cfRule>
  </conditionalFormatting>
  <conditionalFormatting sqref="K17">
    <cfRule type="cellIs" dxfId="2925" priority="106" operator="between">
      <formula>$O17*0.9</formula>
      <formula>$O17</formula>
    </cfRule>
    <cfRule type="cellIs" dxfId="2924" priority="107" operator="lessThan">
      <formula>$O17*0.9</formula>
    </cfRule>
    <cfRule type="cellIs" dxfId="2923" priority="108" operator="greaterThan">
      <formula>$O17</formula>
    </cfRule>
  </conditionalFormatting>
  <conditionalFormatting sqref="K19:K21">
    <cfRule type="cellIs" dxfId="2922" priority="103" operator="between">
      <formula>$O19*0.9</formula>
      <formula>$O19</formula>
    </cfRule>
    <cfRule type="cellIs" dxfId="2921" priority="104" operator="lessThan">
      <formula>$O19*0.9</formula>
    </cfRule>
    <cfRule type="cellIs" dxfId="2920" priority="105" operator="greaterThan">
      <formula>$O19</formula>
    </cfRule>
  </conditionalFormatting>
  <conditionalFormatting sqref="K23">
    <cfRule type="cellIs" dxfId="2919" priority="100" operator="between">
      <formula>$O23*0.9</formula>
      <formula>$O23</formula>
    </cfRule>
    <cfRule type="cellIs" dxfId="2918" priority="101" operator="lessThan">
      <formula>$O23*0.9</formula>
    </cfRule>
    <cfRule type="cellIs" dxfId="2917" priority="102" operator="greaterThan">
      <formula>$O23</formula>
    </cfRule>
  </conditionalFormatting>
  <conditionalFormatting sqref="K25">
    <cfRule type="cellIs" dxfId="2916" priority="97" operator="between">
      <formula>$O25*0.9</formula>
      <formula>$O25</formula>
    </cfRule>
    <cfRule type="cellIs" dxfId="2915" priority="98" operator="lessThan">
      <formula>$O25*0.9</formula>
    </cfRule>
    <cfRule type="cellIs" dxfId="2914" priority="99" operator="greaterThan">
      <formula>$O25</formula>
    </cfRule>
  </conditionalFormatting>
  <conditionalFormatting sqref="K12">
    <cfRule type="cellIs" dxfId="2913" priority="94" operator="between">
      <formula>$O12*0.9</formula>
      <formula>$O12</formula>
    </cfRule>
    <cfRule type="cellIs" dxfId="2912" priority="95" operator="lessThan">
      <formula>$O12*0.9</formula>
    </cfRule>
    <cfRule type="cellIs" dxfId="2911" priority="96" operator="greaterThan">
      <formula>$O12</formula>
    </cfRule>
  </conditionalFormatting>
  <conditionalFormatting sqref="K18">
    <cfRule type="cellIs" dxfId="2910" priority="91" operator="between">
      <formula>$O18*0.9</formula>
      <formula>$O18</formula>
    </cfRule>
    <cfRule type="cellIs" dxfId="2909" priority="92" operator="lessThan">
      <formula>$O18*0.9</formula>
    </cfRule>
    <cfRule type="cellIs" dxfId="2908" priority="93" operator="greaterThan">
      <formula>$O18</formula>
    </cfRule>
  </conditionalFormatting>
  <conditionalFormatting sqref="K24">
    <cfRule type="cellIs" dxfId="2907" priority="88" operator="between">
      <formula>$O24*0.9</formula>
      <formula>$O24</formula>
    </cfRule>
    <cfRule type="cellIs" dxfId="2906" priority="89" operator="lessThan">
      <formula>$O24*0.9</formula>
    </cfRule>
    <cfRule type="cellIs" dxfId="2905" priority="90" operator="greaterThan">
      <formula>$O24</formula>
    </cfRule>
  </conditionalFormatting>
  <conditionalFormatting sqref="P5:P9">
    <cfRule type="cellIs" dxfId="2904" priority="34" operator="between">
      <formula>$T5*0.9</formula>
      <formula>$T5</formula>
    </cfRule>
    <cfRule type="cellIs" dxfId="2903" priority="35" operator="lessThan">
      <formula>$T5*0.9</formula>
    </cfRule>
    <cfRule type="cellIs" dxfId="2902" priority="36" operator="greaterThan">
      <formula>$T5</formula>
    </cfRule>
  </conditionalFormatting>
  <conditionalFormatting sqref="P17:P21">
    <cfRule type="cellIs" dxfId="2901" priority="19" operator="between">
      <formula>$T17*0.9</formula>
      <formula>$T17</formula>
    </cfRule>
    <cfRule type="cellIs" dxfId="2900" priority="20" operator="lessThan">
      <formula>$T17*0.9</formula>
    </cfRule>
    <cfRule type="cellIs" dxfId="2899" priority="21" operator="greaterThan">
      <formula>$T17</formula>
    </cfRule>
  </conditionalFormatting>
  <conditionalFormatting sqref="P23:P25">
    <cfRule type="cellIs" dxfId="2898" priority="16" operator="between">
      <formula>$T23*0.9</formula>
      <formula>$T23</formula>
    </cfRule>
    <cfRule type="cellIs" dxfId="2897" priority="17" operator="lessThan">
      <formula>$T23*0.9</formula>
    </cfRule>
    <cfRule type="cellIs" dxfId="2896" priority="18" operator="greaterThan">
      <formula>$T23</formula>
    </cfRule>
  </conditionalFormatting>
  <conditionalFormatting sqref="P11:P15">
    <cfRule type="cellIs" dxfId="2895" priority="13" operator="between">
      <formula>$T11*0.9</formula>
      <formula>$T11</formula>
    </cfRule>
    <cfRule type="cellIs" dxfId="2894" priority="14" operator="lessThan">
      <formula>$T11*0.9</formula>
    </cfRule>
    <cfRule type="cellIs" dxfId="2893" priority="15" operator="greaterThan">
      <formula>$T11</formula>
    </cfRule>
  </conditionalFormatting>
  <conditionalFormatting sqref="R23:R25">
    <cfRule type="cellIs" dxfId="2892" priority="4" operator="between">
      <formula>$T23*0.9</formula>
      <formula>$T23</formula>
    </cfRule>
    <cfRule type="cellIs" dxfId="2891" priority="5" operator="lessThan">
      <formula>$T23*0.9</formula>
    </cfRule>
    <cfRule type="cellIs" dxfId="2890" priority="6" operator="greaterThan">
      <formula>$T23</formula>
    </cfRule>
  </conditionalFormatting>
  <conditionalFormatting sqref="R5:R9">
    <cfRule type="cellIs" dxfId="2889" priority="10" operator="between">
      <formula>$T5*0.9</formula>
      <formula>$T5</formula>
    </cfRule>
    <cfRule type="cellIs" dxfId="2888" priority="11" operator="lessThan">
      <formula>$T5*0.9</formula>
    </cfRule>
    <cfRule type="cellIs" dxfId="2887" priority="12" operator="greaterThan">
      <formula>$T5</formula>
    </cfRule>
  </conditionalFormatting>
  <conditionalFormatting sqref="R17:R21">
    <cfRule type="cellIs" dxfId="2886" priority="1" operator="between">
      <formula>$T17*0.9</formula>
      <formula>$T17</formula>
    </cfRule>
    <cfRule type="cellIs" dxfId="2885" priority="2" operator="lessThan">
      <formula>$T17*0.9</formula>
    </cfRule>
    <cfRule type="cellIs" dxfId="2884" priority="3" operator="greaterThan">
      <formula>$T17</formula>
    </cfRule>
  </conditionalFormatting>
  <conditionalFormatting sqref="R11:R15">
    <cfRule type="cellIs" dxfId="2883" priority="7" operator="between">
      <formula>$T11*0.9</formula>
      <formula>$T11</formula>
    </cfRule>
    <cfRule type="cellIs" dxfId="2882" priority="8" operator="lessThan">
      <formula>$T11*0.9</formula>
    </cfRule>
    <cfRule type="cellIs" dxfId="2881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2A15-615E-4C19-AFF9-14F9A0CAE3DC}">
  <dimension ref="A1:AB28"/>
  <sheetViews>
    <sheetView zoomScale="60" zoomScaleNormal="60" workbookViewId="0">
      <selection activeCell="J35" sqref="J35"/>
    </sheetView>
  </sheetViews>
  <sheetFormatPr defaultColWidth="9.109375" defaultRowHeight="14.4" x14ac:dyDescent="0.3"/>
  <cols>
    <col min="1" max="1" width="37.88671875" style="195" bestFit="1" customWidth="1"/>
    <col min="2" max="2" width="18" style="195" customWidth="1"/>
    <col min="3" max="3" width="10.109375" style="195" bestFit="1" customWidth="1"/>
    <col min="4" max="11" width="10.44140625" style="195" bestFit="1" customWidth="1"/>
    <col min="12" max="12" width="10.109375" style="195" bestFit="1" customWidth="1"/>
    <col min="13" max="13" width="9.77734375" style="195" bestFit="1" customWidth="1"/>
    <col min="14" max="21" width="10.109375" style="195" bestFit="1" customWidth="1"/>
    <col min="22" max="22" width="10.44140625" style="195" bestFit="1" customWidth="1"/>
    <col min="23" max="23" width="10.109375" style="195" bestFit="1" customWidth="1"/>
    <col min="24" max="26" width="10.44140625" style="195" bestFit="1" customWidth="1"/>
    <col min="27" max="16384" width="9.109375" style="195"/>
  </cols>
  <sheetData>
    <row r="1" spans="1:28" ht="15.6" x14ac:dyDescent="0.3">
      <c r="A1" s="71" t="s">
        <v>73</v>
      </c>
      <c r="B1" s="72" t="s">
        <v>41</v>
      </c>
      <c r="C1" s="68" t="s">
        <v>17</v>
      </c>
      <c r="D1" s="68" t="s">
        <v>18</v>
      </c>
      <c r="E1" s="68" t="s">
        <v>19</v>
      </c>
      <c r="F1" s="68" t="s">
        <v>20</v>
      </c>
      <c r="G1" s="68" t="s">
        <v>21</v>
      </c>
      <c r="H1" s="68" t="s">
        <v>22</v>
      </c>
      <c r="I1" s="68" t="s">
        <v>23</v>
      </c>
      <c r="J1" s="68" t="s">
        <v>24</v>
      </c>
      <c r="K1" s="68" t="s">
        <v>25</v>
      </c>
      <c r="L1" s="68" t="s">
        <v>26</v>
      </c>
      <c r="M1" s="68" t="s">
        <v>27</v>
      </c>
      <c r="N1" s="68" t="s">
        <v>28</v>
      </c>
      <c r="O1" s="68" t="s">
        <v>29</v>
      </c>
      <c r="P1" s="68" t="s">
        <v>30</v>
      </c>
      <c r="Q1" s="68" t="s">
        <v>31</v>
      </c>
      <c r="R1" s="68" t="s">
        <v>32</v>
      </c>
      <c r="S1" s="68" t="s">
        <v>33</v>
      </c>
      <c r="T1" s="68" t="s">
        <v>34</v>
      </c>
      <c r="U1" s="68" t="s">
        <v>35</v>
      </c>
      <c r="V1" s="68" t="s">
        <v>36</v>
      </c>
      <c r="W1" s="68" t="s">
        <v>37</v>
      </c>
      <c r="X1" s="68" t="s">
        <v>38</v>
      </c>
      <c r="Y1" s="68" t="s">
        <v>39</v>
      </c>
      <c r="Z1" s="68" t="s">
        <v>40</v>
      </c>
    </row>
    <row r="2" spans="1:28" ht="21" customHeight="1" x14ac:dyDescent="0.3">
      <c r="A2" s="69" t="s">
        <v>1</v>
      </c>
      <c r="B2" s="81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8" ht="21" customHeight="1" x14ac:dyDescent="0.3">
      <c r="A3" s="62" t="s">
        <v>2</v>
      </c>
      <c r="B3" s="228">
        <v>87.3</v>
      </c>
      <c r="C3" s="202">
        <f>'LWDB 01'!$R5</f>
        <v>86.5</v>
      </c>
      <c r="D3" s="202">
        <f>'LWDB 02'!$R5</f>
        <v>100</v>
      </c>
      <c r="E3" s="202">
        <f>'LWDB 03'!$R5</f>
        <v>100</v>
      </c>
      <c r="F3" s="202">
        <f>'LWDB 04'!$R5</f>
        <v>98.6</v>
      </c>
      <c r="G3" s="202">
        <f>'LWDB 05'!$R5</f>
        <v>78.900000000000006</v>
      </c>
      <c r="H3" s="202">
        <f>'LWDB 06'!$R5</f>
        <v>90.1</v>
      </c>
      <c r="I3" s="202">
        <f>'LWDB 07'!$R5</f>
        <v>91.7</v>
      </c>
      <c r="J3" s="202">
        <f>'LWDB 08'!$R5</f>
        <v>95.9</v>
      </c>
      <c r="K3" s="202">
        <f>'LWDB 09'!$R5</f>
        <v>71.400000000000006</v>
      </c>
      <c r="L3" s="202">
        <f>'LWDB 10'!$R5</f>
        <v>93.8</v>
      </c>
      <c r="M3" s="202">
        <f>'LWDB 11'!$R5</f>
        <v>89.2</v>
      </c>
      <c r="N3" s="202">
        <f>'LWDB 12'!$R5</f>
        <v>84</v>
      </c>
      <c r="O3" s="202">
        <f>'LWDB 13'!$R5</f>
        <v>97.5</v>
      </c>
      <c r="P3" s="202">
        <f>'LWDB 14'!$R5</f>
        <v>86.9</v>
      </c>
      <c r="Q3" s="202">
        <f>'LWDB 15'!$R5</f>
        <v>83.3</v>
      </c>
      <c r="R3" s="202">
        <f>'LWDB 16'!$R5</f>
        <v>93</v>
      </c>
      <c r="S3" s="202">
        <f>'LWDB 17'!$R5</f>
        <v>88.5</v>
      </c>
      <c r="T3" s="202">
        <f>'LWDB 18'!$R5</f>
        <v>88.1</v>
      </c>
      <c r="U3" s="202">
        <f>'LWDB 19'!$R5</f>
        <v>93.8</v>
      </c>
      <c r="V3" s="202">
        <f>'LWDB 20'!$R5</f>
        <v>93.8</v>
      </c>
      <c r="W3" s="202">
        <f>'LWDB 21'!$R5</f>
        <v>78.8</v>
      </c>
      <c r="X3" s="202">
        <f>'LWDB 22'!$R5</f>
        <v>91.8</v>
      </c>
      <c r="Y3" s="202">
        <f>'LWDB 23'!$R5</f>
        <v>82.4</v>
      </c>
      <c r="Z3" s="202">
        <f>'LWDB 01'!$R5</f>
        <v>86.5</v>
      </c>
      <c r="AA3" s="199"/>
      <c r="AB3" s="199"/>
    </row>
    <row r="4" spans="1:28" ht="21" customHeight="1" x14ac:dyDescent="0.3">
      <c r="A4" s="62" t="s">
        <v>3</v>
      </c>
      <c r="B4" s="228">
        <v>10023</v>
      </c>
      <c r="C4" s="59">
        <f>'LWDB 01'!$R6</f>
        <v>9627</v>
      </c>
      <c r="D4" s="59">
        <f>'LWDB 02'!R6</f>
        <v>9841</v>
      </c>
      <c r="E4" s="59">
        <f>'LWDB 03'!$R6</f>
        <v>7538</v>
      </c>
      <c r="F4" s="59">
        <f>'LWDB 04'!$R6</f>
        <v>14444</v>
      </c>
      <c r="G4" s="59">
        <f>'LWDB 05'!$R6</f>
        <v>7122.5</v>
      </c>
      <c r="H4" s="59">
        <f>'LWDB 06'!$R6</f>
        <v>10620</v>
      </c>
      <c r="I4" s="59">
        <f>'LWDB 07'!$R6</f>
        <v>10787</v>
      </c>
      <c r="J4" s="59">
        <f>'LWDB 08'!$R6</f>
        <v>12665</v>
      </c>
      <c r="K4" s="59">
        <f>'LWDB 09'!$R6</f>
        <v>8608</v>
      </c>
      <c r="L4" s="59">
        <f>'LWDB 09'!$R6</f>
        <v>8608</v>
      </c>
      <c r="M4" s="59">
        <f>'LWDB 11'!$R6</f>
        <v>9368</v>
      </c>
      <c r="N4" s="59">
        <f>'LWDB 12'!$R6</f>
        <v>9376</v>
      </c>
      <c r="O4" s="59">
        <f>'LWDB 13'!$R6</f>
        <v>10176</v>
      </c>
      <c r="P4" s="59">
        <f>'LWDB 14'!$R6</f>
        <v>10121</v>
      </c>
      <c r="Q4" s="59">
        <f>'LWDB 15'!$R6</f>
        <v>7967</v>
      </c>
      <c r="R4" s="59">
        <f>'LWDB 16'!$R6</f>
        <v>11344</v>
      </c>
      <c r="S4" s="59">
        <f>'LWDB 17'!$R6</f>
        <v>8555</v>
      </c>
      <c r="T4" s="59">
        <f>'LWDB 18'!$R6</f>
        <v>10030</v>
      </c>
      <c r="U4" s="59">
        <f>'LWDB 19'!$R6</f>
        <v>10920</v>
      </c>
      <c r="V4" s="59">
        <f>'LWDB 20'!$R6</f>
        <v>12901</v>
      </c>
      <c r="W4" s="59">
        <f>'LWDB 21'!$R6</f>
        <v>9376</v>
      </c>
      <c r="X4" s="59">
        <f>'LWDB 22'!$R6</f>
        <v>10981.5</v>
      </c>
      <c r="Y4" s="59">
        <f>'LWDB 23'!$R6</f>
        <v>8920</v>
      </c>
      <c r="Z4" s="59">
        <f>'LWDB 01'!$R6</f>
        <v>9627</v>
      </c>
      <c r="AB4" s="199"/>
    </row>
    <row r="5" spans="1:28" ht="21" customHeight="1" x14ac:dyDescent="0.3">
      <c r="A5" s="62" t="s">
        <v>10</v>
      </c>
      <c r="B5" s="228">
        <v>84.4</v>
      </c>
      <c r="C5" s="202">
        <f>'LWDB 01'!$R7</f>
        <v>79.099999999999994</v>
      </c>
      <c r="D5" s="202">
        <f>'LWDB 02'!R7</f>
        <v>100</v>
      </c>
      <c r="E5" s="202">
        <f>'LWDB 03'!$R7</f>
        <v>96.8</v>
      </c>
      <c r="F5" s="202">
        <f>'LWDB 04'!$R7</f>
        <v>100</v>
      </c>
      <c r="G5" s="202">
        <f>'LWDB 05'!$R7</f>
        <v>68.2</v>
      </c>
      <c r="H5" s="202">
        <f>'LWDB 06'!$R7</f>
        <v>88.9</v>
      </c>
      <c r="I5" s="202">
        <f>'LWDB 07'!$R7</f>
        <v>100</v>
      </c>
      <c r="J5" s="202">
        <f>'LWDB 08'!$R7</f>
        <v>96.4</v>
      </c>
      <c r="K5" s="202">
        <f>'LWDB 09'!$R7</f>
        <v>80.400000000000006</v>
      </c>
      <c r="L5" s="202">
        <f>'LWDB 10'!$R7</f>
        <v>84.8</v>
      </c>
      <c r="M5" s="202">
        <f>'LWDB 11'!$R7</f>
        <v>88.3</v>
      </c>
      <c r="N5" s="202">
        <f>'LWDB 12'!$R7</f>
        <v>83.1</v>
      </c>
      <c r="O5" s="202">
        <f>'LWDB 13'!$R7</f>
        <v>95.9</v>
      </c>
      <c r="P5" s="202">
        <f>'LWDB 14'!$R7</f>
        <v>87.6</v>
      </c>
      <c r="Q5" s="202">
        <f>'LWDB 15'!$R7</f>
        <v>78.7</v>
      </c>
      <c r="R5" s="202">
        <f>'LWDB 16'!$R7</f>
        <v>91.6</v>
      </c>
      <c r="S5" s="202">
        <f>'LWDB 17'!$R7</f>
        <v>80.900000000000006</v>
      </c>
      <c r="T5" s="202">
        <f>'LWDB 18'!$R7</f>
        <v>83.6</v>
      </c>
      <c r="U5" s="202">
        <f>'LWDB 19'!$R7</f>
        <v>93.5</v>
      </c>
      <c r="V5" s="202">
        <f>'LWDB 20'!$R7</f>
        <v>91</v>
      </c>
      <c r="W5" s="202">
        <f>'LWDB 21'!$R7</f>
        <v>81.7</v>
      </c>
      <c r="X5" s="202">
        <f>'LWDB 22'!$R7</f>
        <v>89.3</v>
      </c>
      <c r="Y5" s="202">
        <f>'LWDB 23'!$R7</f>
        <v>73.099999999999994</v>
      </c>
      <c r="Z5" s="202">
        <f>'LWDB 01'!$R7</f>
        <v>79.099999999999994</v>
      </c>
      <c r="AA5" s="199"/>
      <c r="AB5" s="199"/>
    </row>
    <row r="6" spans="1:28" ht="21" customHeight="1" x14ac:dyDescent="0.3">
      <c r="A6" s="63" t="s">
        <v>13</v>
      </c>
      <c r="B6" s="228">
        <v>75.3</v>
      </c>
      <c r="C6" s="202">
        <f>'LWDB 01'!$R8</f>
        <v>58.1</v>
      </c>
      <c r="D6" s="202">
        <f>'LWDB 02'!R8</f>
        <v>76.900000000000006</v>
      </c>
      <c r="E6" s="202">
        <f>'LWDB 03'!$R8</f>
        <v>78.3</v>
      </c>
      <c r="F6" s="202">
        <f>'LWDB 04'!$R8</f>
        <v>97.1</v>
      </c>
      <c r="G6" s="202">
        <f>'LWDB 05'!$R8</f>
        <v>72.099999999999994</v>
      </c>
      <c r="H6" s="202">
        <f>'LWDB 06'!$R8</f>
        <v>92.5</v>
      </c>
      <c r="I6" s="202">
        <f>'LWDB 07'!$R8</f>
        <v>80.8</v>
      </c>
      <c r="J6" s="202">
        <f>'LWDB 08'!$R8</f>
        <v>85.1</v>
      </c>
      <c r="K6" s="202">
        <f>'LWDB 09'!$R8</f>
        <v>48.3</v>
      </c>
      <c r="L6" s="202">
        <f>'LWDB 10'!$R8</f>
        <v>81.099999999999994</v>
      </c>
      <c r="M6" s="202">
        <f>'LWDB 11'!$R8</f>
        <v>82.3</v>
      </c>
      <c r="N6" s="202">
        <f>'LWDB 12'!$R8</f>
        <v>71</v>
      </c>
      <c r="O6" s="202">
        <f>'LWDB 13'!$R8</f>
        <v>84.6</v>
      </c>
      <c r="P6" s="202">
        <f>'LWDB 14'!$R8</f>
        <v>80.3</v>
      </c>
      <c r="Q6" s="202">
        <f>'LWDB 15'!$R8</f>
        <v>59.7</v>
      </c>
      <c r="R6" s="202">
        <f>'LWDB 16'!$R8</f>
        <v>96.8</v>
      </c>
      <c r="S6" s="202">
        <f>'LWDB 17'!$R8</f>
        <v>78</v>
      </c>
      <c r="T6" s="202">
        <f>'LWDB 18'!$R8</f>
        <v>67</v>
      </c>
      <c r="U6" s="202">
        <f>'LWDB 19'!$R8</f>
        <v>90.9</v>
      </c>
      <c r="V6" s="202">
        <f>'LWDB 20'!$R8</f>
        <v>94.7</v>
      </c>
      <c r="W6" s="202">
        <f>'LWDB 21'!$R8</f>
        <v>67.8</v>
      </c>
      <c r="X6" s="202">
        <f>'LWDB 22'!$R8</f>
        <v>77.900000000000006</v>
      </c>
      <c r="Y6" s="202">
        <f>'LWDB 23'!$R8</f>
        <v>84.7</v>
      </c>
      <c r="Z6" s="202">
        <f>'LWDB 01'!$R8</f>
        <v>58.1</v>
      </c>
      <c r="AA6" s="199"/>
      <c r="AB6" s="199"/>
    </row>
    <row r="7" spans="1:28" ht="21" customHeight="1" x14ac:dyDescent="0.3">
      <c r="A7" s="63" t="s">
        <v>16</v>
      </c>
      <c r="B7" s="228">
        <v>76.3</v>
      </c>
      <c r="C7" s="202">
        <f>'LWDB 01'!$R9</f>
        <v>45.7</v>
      </c>
      <c r="D7" s="202">
        <f>'LWDB 02'!R9</f>
        <v>70.7</v>
      </c>
      <c r="E7" s="202">
        <f>'LWDB 03'!$R9</f>
        <v>60</v>
      </c>
      <c r="F7" s="202">
        <f>'LWDB 04'!$R9</f>
        <v>49.2</v>
      </c>
      <c r="G7" s="202">
        <f>'LWDB 05'!$R9</f>
        <v>67.3</v>
      </c>
      <c r="H7" s="202">
        <f>'LWDB 06'!$R9</f>
        <v>74.599999999999994</v>
      </c>
      <c r="I7" s="202">
        <f>'LWDB 07'!$R9</f>
        <v>60</v>
      </c>
      <c r="J7" s="202">
        <f>'LWDB 08'!$R9</f>
        <v>90.8</v>
      </c>
      <c r="K7" s="202">
        <f>'LWDB 09'!$R9</f>
        <v>55.1</v>
      </c>
      <c r="L7" s="202">
        <f>'LWDB 10'!$R9</f>
        <v>71.7</v>
      </c>
      <c r="M7" s="202">
        <f>'LWDB 11'!$R9</f>
        <v>79.900000000000006</v>
      </c>
      <c r="N7" s="202">
        <f>'LWDB 12'!$R9</f>
        <v>74.2</v>
      </c>
      <c r="O7" s="202">
        <f>'LWDB 13'!$R9</f>
        <v>73.8</v>
      </c>
      <c r="P7" s="202">
        <f>'LWDB 14'!$R9</f>
        <v>69.8</v>
      </c>
      <c r="Q7" s="202">
        <f>'LWDB 15'!$R9</f>
        <v>87.9</v>
      </c>
      <c r="R7" s="202">
        <f>'LWDB 16'!$R9</f>
        <v>81.599999999999994</v>
      </c>
      <c r="S7" s="202">
        <f>'LWDB 17'!$R9</f>
        <v>66.400000000000006</v>
      </c>
      <c r="T7" s="202">
        <f>'LWDB 18'!$R9</f>
        <v>59.8</v>
      </c>
      <c r="U7" s="202">
        <f>'LWDB 19'!$R9</f>
        <v>88.7</v>
      </c>
      <c r="V7" s="202">
        <f>'LWDB 20'!$R9</f>
        <v>79.400000000000006</v>
      </c>
      <c r="W7" s="202">
        <f>'LWDB 21'!$R9</f>
        <v>88.4</v>
      </c>
      <c r="X7" s="202">
        <f>'LWDB 22'!$R9</f>
        <v>77.599999999999994</v>
      </c>
      <c r="Y7" s="202">
        <f>'LWDB 23'!$R9</f>
        <v>93.9</v>
      </c>
      <c r="Z7" s="202">
        <f>'LWDB 01'!$R9</f>
        <v>45.7</v>
      </c>
      <c r="AA7" s="199"/>
      <c r="AB7" s="199"/>
    </row>
    <row r="8" spans="1:28" ht="21" customHeight="1" x14ac:dyDescent="0.3">
      <c r="A8" s="64" t="s">
        <v>14</v>
      </c>
      <c r="B8" s="20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B8" s="199"/>
    </row>
    <row r="9" spans="1:28" ht="21" customHeight="1" x14ac:dyDescent="0.3">
      <c r="A9" s="62" t="s">
        <v>2</v>
      </c>
      <c r="B9" s="202">
        <v>86.2</v>
      </c>
      <c r="C9" s="202">
        <f>'LWDB 01'!$R11</f>
        <v>85.7</v>
      </c>
      <c r="D9" s="202">
        <f>'LWDB 02'!$R11</f>
        <v>100</v>
      </c>
      <c r="E9" s="202">
        <f>'LWDB 03'!$R11</f>
        <v>0</v>
      </c>
      <c r="F9" s="202">
        <f>'LWDB 04'!$R11</f>
        <v>100</v>
      </c>
      <c r="G9" s="202">
        <f>'LWDB 05'!$R11</f>
        <v>0</v>
      </c>
      <c r="H9" s="202">
        <f>'LWDB 06'!$R11</f>
        <v>100</v>
      </c>
      <c r="I9" s="202">
        <f>'LWDB 07'!$R11</f>
        <v>100</v>
      </c>
      <c r="J9" s="202">
        <f>'LWDB 08'!$R11</f>
        <v>97.1</v>
      </c>
      <c r="K9" s="202">
        <f>'LWDB 09'!$R11</f>
        <v>100</v>
      </c>
      <c r="L9" s="202">
        <f>'LWDB 10'!$R11</f>
        <v>66.7</v>
      </c>
      <c r="M9" s="202">
        <f>'LWDB 11'!$R11</f>
        <v>83.3</v>
      </c>
      <c r="N9" s="202">
        <f>'LWDB 12'!$R11</f>
        <v>83.8</v>
      </c>
      <c r="O9" s="202">
        <f>'LWDB 13'!$R11</f>
        <v>95.7</v>
      </c>
      <c r="P9" s="202">
        <f>'LWDB 14'!$R11</f>
        <v>84.9</v>
      </c>
      <c r="Q9" s="202">
        <f>'LWDB 15'!$R11</f>
        <v>85</v>
      </c>
      <c r="R9" s="202">
        <f>'LWDB 16'!$R11</f>
        <v>92.4</v>
      </c>
      <c r="S9" s="202">
        <f>'LWDB 17'!$R11</f>
        <v>84.6</v>
      </c>
      <c r="T9" s="202">
        <f>'LWDB 18'!$R11</f>
        <v>72.7</v>
      </c>
      <c r="U9" s="202">
        <f>'LWDB 19'!$R11</f>
        <v>100</v>
      </c>
      <c r="V9" s="202">
        <f>'LWDB 20'!$R11</f>
        <v>81.8</v>
      </c>
      <c r="W9" s="202">
        <f>'LWDB 21'!$R11</f>
        <v>75</v>
      </c>
      <c r="X9" s="202">
        <f>'LWDB 22'!$R11</f>
        <v>90.2</v>
      </c>
      <c r="Y9" s="202">
        <f>'LWDB 23'!$R11</f>
        <v>82.1</v>
      </c>
      <c r="Z9" s="202">
        <f>'LWDB 01'!$R11</f>
        <v>85.7</v>
      </c>
      <c r="AA9" s="199"/>
      <c r="AB9" s="199"/>
    </row>
    <row r="10" spans="1:28" ht="21" customHeight="1" x14ac:dyDescent="0.3">
      <c r="A10" s="62" t="s">
        <v>3</v>
      </c>
      <c r="B10" s="228">
        <v>10700</v>
      </c>
      <c r="C10" s="59">
        <f>'LWDB 01'!$R12</f>
        <v>8040</v>
      </c>
      <c r="D10" s="59">
        <f>'LWDB 02'!R12</f>
        <v>8991</v>
      </c>
      <c r="E10" s="59">
        <f>'LWDB 03'!$R12</f>
        <v>0</v>
      </c>
      <c r="F10" s="59">
        <f>'LWDB 04'!$R12</f>
        <v>14297</v>
      </c>
      <c r="G10" s="59">
        <f>'LWDB 05'!$R12</f>
        <v>0</v>
      </c>
      <c r="H10" s="59">
        <f>'LWDB 06'!$R12</f>
        <v>21453</v>
      </c>
      <c r="I10" s="59">
        <f>'LWDB 07'!$R12</f>
        <v>2697</v>
      </c>
      <c r="J10" s="59">
        <f>'LWDB 08'!$R12</f>
        <v>11246</v>
      </c>
      <c r="K10" s="59">
        <f>'LWDB 09'!$R12</f>
        <v>8288.5</v>
      </c>
      <c r="L10" s="59">
        <f>'LWDB 10'!$R12</f>
        <v>5991</v>
      </c>
      <c r="M10" s="59">
        <f>'LWDB 11'!$R12</f>
        <v>10104</v>
      </c>
      <c r="N10" s="59">
        <f>'LWDB 12'!$R12</f>
        <v>10991</v>
      </c>
      <c r="O10" s="59">
        <f>'LWDB 13'!$R12</f>
        <v>12522</v>
      </c>
      <c r="P10" s="59">
        <f>'LWDB 14'!$R12</f>
        <v>12629</v>
      </c>
      <c r="Q10" s="59">
        <f>'LWDB 15'!$R12</f>
        <v>9165</v>
      </c>
      <c r="R10" s="59">
        <f>'LWDB 16'!$R12</f>
        <v>10099</v>
      </c>
      <c r="S10" s="59">
        <f>'LWDB 17'!$R12</f>
        <v>7315.3</v>
      </c>
      <c r="T10" s="59">
        <f>'LWDB 18'!$R12</f>
        <v>12811</v>
      </c>
      <c r="U10" s="59">
        <f>'LWDB 19'!$R12</f>
        <v>8174.4</v>
      </c>
      <c r="V10" s="59">
        <f>'LWDB 20'!$R12</f>
        <v>9749</v>
      </c>
      <c r="W10" s="59">
        <f>'LWDB 21'!$R12</f>
        <v>8708</v>
      </c>
      <c r="X10" s="59">
        <f>'LWDB 22'!$R12</f>
        <v>12199.2</v>
      </c>
      <c r="Y10" s="59">
        <f>'LWDB 23'!$R12</f>
        <v>10787</v>
      </c>
      <c r="Z10" s="59">
        <f>'LWDB 01'!$R12</f>
        <v>8040</v>
      </c>
      <c r="AB10" s="199"/>
    </row>
    <row r="11" spans="1:28" ht="21" customHeight="1" x14ac:dyDescent="0.3">
      <c r="A11" s="62" t="s">
        <v>10</v>
      </c>
      <c r="B11" s="224">
        <v>83.1</v>
      </c>
      <c r="C11" s="202">
        <f>'LWDB 01'!$R13</f>
        <v>64.3</v>
      </c>
      <c r="D11" s="202">
        <f>'LWDB 02'!R13</f>
        <v>100</v>
      </c>
      <c r="E11" s="202">
        <f>'LWDB 03'!$R13</f>
        <v>100</v>
      </c>
      <c r="F11" s="202">
        <f>'LWDB 04'!$R13</f>
        <v>100</v>
      </c>
      <c r="G11" s="202">
        <f>'LWDB 05'!$R13</f>
        <v>100</v>
      </c>
      <c r="H11" s="202">
        <f>'LWDB 06'!$R13</f>
        <v>100</v>
      </c>
      <c r="I11" s="202">
        <f>'LWDB 07'!$R13</f>
        <v>0</v>
      </c>
      <c r="J11" s="202">
        <f>'LWDB 08'!$R13</f>
        <v>88.4</v>
      </c>
      <c r="K11" s="202">
        <f>'LWDB 09'!$R13</f>
        <v>66.7</v>
      </c>
      <c r="L11" s="202">
        <f>'LWDB 10'!$R13</f>
        <v>50</v>
      </c>
      <c r="M11" s="202">
        <f>'LWDB 11'!$R13</f>
        <v>82.4</v>
      </c>
      <c r="N11" s="202">
        <f>'LWDB 12'!$R13</f>
        <v>86.4</v>
      </c>
      <c r="O11" s="202">
        <f>'LWDB 13'!$R13</f>
        <v>97.2</v>
      </c>
      <c r="P11" s="202">
        <f>'LWDB 14'!$R13</f>
        <v>83.7</v>
      </c>
      <c r="Q11" s="202">
        <f>'LWDB 15'!$R13</f>
        <v>78.3</v>
      </c>
      <c r="R11" s="202">
        <f>'LWDB 16'!$R13</f>
        <v>85.9</v>
      </c>
      <c r="S11" s="202">
        <f>'LWDB 17'!$R13</f>
        <v>80.400000000000006</v>
      </c>
      <c r="T11" s="202">
        <f>'LWDB 18'!$R13</f>
        <v>81.3</v>
      </c>
      <c r="U11" s="202">
        <f>'LWDB 19'!$R13</f>
        <v>100</v>
      </c>
      <c r="V11" s="202">
        <f>'LWDB 20'!$R13</f>
        <v>92.3</v>
      </c>
      <c r="W11" s="202">
        <f>'LWDB 21'!$R13</f>
        <v>80</v>
      </c>
      <c r="X11" s="202">
        <f>'LWDB 22'!$R13</f>
        <v>87.3</v>
      </c>
      <c r="Y11" s="202">
        <f>'LWDB 23'!$R13</f>
        <v>77.900000000000006</v>
      </c>
      <c r="Z11" s="202">
        <f>'LWDB 01'!$R13</f>
        <v>64.3</v>
      </c>
      <c r="AA11" s="199"/>
      <c r="AB11" s="199"/>
    </row>
    <row r="12" spans="1:28" ht="21" customHeight="1" x14ac:dyDescent="0.3">
      <c r="A12" s="63" t="s">
        <v>13</v>
      </c>
      <c r="B12" s="202">
        <v>73</v>
      </c>
      <c r="C12" s="202">
        <f>'LWDB 01'!$R14</f>
        <v>61.5</v>
      </c>
      <c r="D12" s="202">
        <f>'LWDB 02'!R14</f>
        <v>100</v>
      </c>
      <c r="E12" s="202">
        <f>'LWDB 03'!$R14</f>
        <v>66.7</v>
      </c>
      <c r="F12" s="202">
        <f>'LWDB 04'!$R14</f>
        <v>100</v>
      </c>
      <c r="G12" s="202">
        <f>'LWDB 05'!$R14</f>
        <v>100</v>
      </c>
      <c r="H12" s="202">
        <f>'LWDB 06'!$R14</f>
        <v>0</v>
      </c>
      <c r="I12" s="202">
        <f>'LWDB 07'!$R14</f>
        <v>100</v>
      </c>
      <c r="J12" s="202">
        <f>'LWDB 08'!$R14</f>
        <v>88.1</v>
      </c>
      <c r="K12" s="202">
        <f>'LWDB 09'!$R14</f>
        <v>66.7</v>
      </c>
      <c r="L12" s="202">
        <f>'LWDB 10'!$R14</f>
        <v>100</v>
      </c>
      <c r="M12" s="202">
        <f>'LWDB 11'!$R14</f>
        <v>77.3</v>
      </c>
      <c r="N12" s="202">
        <f>'LWDB 12'!$R14</f>
        <v>57.7</v>
      </c>
      <c r="O12" s="202">
        <f>'LWDB 13'!$R14</f>
        <v>90.5</v>
      </c>
      <c r="P12" s="202">
        <f>'LWDB 14'!$R14</f>
        <v>72.3</v>
      </c>
      <c r="Q12" s="202">
        <f>'LWDB 15'!$R14</f>
        <v>55.6</v>
      </c>
      <c r="R12" s="202">
        <f>'LWDB 16'!$R14</f>
        <v>93.3</v>
      </c>
      <c r="S12" s="202">
        <f>'LWDB 17'!$R14</f>
        <v>78</v>
      </c>
      <c r="T12" s="202">
        <f>'LWDB 18'!$R14</f>
        <v>54.5</v>
      </c>
      <c r="U12" s="202">
        <f>'LWDB 19'!$R14</f>
        <v>100</v>
      </c>
      <c r="V12" s="202">
        <f>'LWDB 20'!$R14</f>
        <v>85.7</v>
      </c>
      <c r="W12" s="202">
        <f>'LWDB 21'!$R14</f>
        <v>86.3</v>
      </c>
      <c r="X12" s="202">
        <f>'LWDB 22'!$R14</f>
        <v>87.1</v>
      </c>
      <c r="Y12" s="202">
        <f>'LWDB 23'!$R14</f>
        <v>84</v>
      </c>
      <c r="Z12" s="202">
        <f>'LWDB 01'!$R14</f>
        <v>61.5</v>
      </c>
      <c r="AA12" s="199"/>
      <c r="AB12" s="199"/>
    </row>
    <row r="13" spans="1:28" ht="21" customHeight="1" x14ac:dyDescent="0.3">
      <c r="A13" s="63" t="s">
        <v>16</v>
      </c>
      <c r="B13" s="228">
        <v>77.8</v>
      </c>
      <c r="C13" s="202">
        <f>'LWDB 01'!$R15</f>
        <v>44.4</v>
      </c>
      <c r="D13" s="202">
        <f>'LWDB 02'!R15</f>
        <v>50</v>
      </c>
      <c r="E13" s="202">
        <f>'LWDB 03'!$R15</f>
        <v>100</v>
      </c>
      <c r="F13" s="202">
        <f>'LWDB 04'!$R15</f>
        <v>0</v>
      </c>
      <c r="G13" s="202">
        <f>'LWDB 05'!$R15</f>
        <v>100</v>
      </c>
      <c r="H13" s="202">
        <f>'LWDB 06'!$R15</f>
        <v>60</v>
      </c>
      <c r="I13" s="202">
        <f>'LWDB 07'!$R15</f>
        <v>33.299999999999997</v>
      </c>
      <c r="J13" s="202">
        <f>'LWDB 08'!$R15</f>
        <v>76.900000000000006</v>
      </c>
      <c r="K13" s="202">
        <f>'LWDB 09'!$R15</f>
        <v>33.299999999999997</v>
      </c>
      <c r="L13" s="202">
        <f>'LWDB 10'!$R15</f>
        <v>50</v>
      </c>
      <c r="M13" s="202">
        <f>'LWDB 11'!$R15</f>
        <v>85.2</v>
      </c>
      <c r="N13" s="202">
        <f>'LWDB 12'!$R15</f>
        <v>81.400000000000006</v>
      </c>
      <c r="O13" s="202">
        <f>'LWDB 13'!$R15</f>
        <v>100</v>
      </c>
      <c r="P13" s="202">
        <f>'LWDB 14'!$R15</f>
        <v>66.7</v>
      </c>
      <c r="Q13" s="202">
        <f>'LWDB 15'!$R15</f>
        <v>88.6</v>
      </c>
      <c r="R13" s="202">
        <f>'LWDB 16'!$R15</f>
        <v>75</v>
      </c>
      <c r="S13" s="202">
        <f>'LWDB 17'!$R15</f>
        <v>44.4</v>
      </c>
      <c r="T13" s="202">
        <f>'LWDB 18'!$R15</f>
        <v>75</v>
      </c>
      <c r="U13" s="202">
        <f>'LWDB 19'!$R15</f>
        <v>100</v>
      </c>
      <c r="V13" s="202">
        <f>'LWDB 20'!$R15</f>
        <v>75</v>
      </c>
      <c r="W13" s="202">
        <f>'LWDB 21'!$R15</f>
        <v>81.599999999999994</v>
      </c>
      <c r="X13" s="202">
        <f>'LWDB 22'!$R15</f>
        <v>73.2</v>
      </c>
      <c r="Y13" s="202">
        <f>'LWDB 23'!$R15</f>
        <v>100</v>
      </c>
      <c r="Z13" s="202">
        <f>'LWDB 01'!$R15</f>
        <v>44.4</v>
      </c>
      <c r="AA13" s="199"/>
      <c r="AB13" s="199"/>
    </row>
    <row r="14" spans="1:28" ht="21" customHeight="1" x14ac:dyDescent="0.3">
      <c r="A14" s="64" t="s">
        <v>15</v>
      </c>
      <c r="B14" s="205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B14" s="199"/>
    </row>
    <row r="15" spans="1:28" ht="21" customHeight="1" x14ac:dyDescent="0.3">
      <c r="A15" s="62" t="s">
        <v>2</v>
      </c>
      <c r="B15" s="198">
        <v>80.400000000000006</v>
      </c>
      <c r="C15" s="202">
        <f>'LWDB 01'!$R17</f>
        <v>84.3</v>
      </c>
      <c r="D15" s="202">
        <f>'LWDB 02'!$R17</f>
        <v>50</v>
      </c>
      <c r="E15" s="202">
        <f>'LWDB 03'!$R17</f>
        <v>91.4</v>
      </c>
      <c r="F15" s="202">
        <f>'LWDB 04'!$R17</f>
        <v>95.2</v>
      </c>
      <c r="G15" s="202">
        <f>'LWDB 05'!$R17</f>
        <v>75.599999999999994</v>
      </c>
      <c r="H15" s="202">
        <f>'LWDB 06'!$R17</f>
        <v>70.5</v>
      </c>
      <c r="I15" s="202">
        <f>'LWDB 07'!$R17</f>
        <v>80</v>
      </c>
      <c r="J15" s="202">
        <f>'LWDB 08'!$R17</f>
        <v>85.4</v>
      </c>
      <c r="K15" s="202">
        <f>'LWDB 09'!$R17</f>
        <v>80</v>
      </c>
      <c r="L15" s="202">
        <f>'LWDB 10'!$R17</f>
        <v>76.8</v>
      </c>
      <c r="M15" s="202">
        <f>'LWDB 11'!$R17</f>
        <v>85.6</v>
      </c>
      <c r="N15" s="202">
        <f>'LWDB 12'!$R17</f>
        <v>74.7</v>
      </c>
      <c r="O15" s="202">
        <f>'LWDB 13'!$R17</f>
        <v>86.1</v>
      </c>
      <c r="P15" s="202">
        <f>'LWDB 14'!$R17</f>
        <v>86.3</v>
      </c>
      <c r="Q15" s="202">
        <f>'LWDB 15'!$R17</f>
        <v>83.1</v>
      </c>
      <c r="R15" s="202">
        <f>'LWDB 16'!$R17</f>
        <v>79.3</v>
      </c>
      <c r="S15" s="202">
        <f>'LWDB 17'!$R17</f>
        <v>71.400000000000006</v>
      </c>
      <c r="T15" s="202">
        <f>'LWDB 18'!$R17</f>
        <v>81</v>
      </c>
      <c r="U15" s="202">
        <f>'LWDB 19'!$R17</f>
        <v>87</v>
      </c>
      <c r="V15" s="202">
        <f>'LWDB 20'!$R17</f>
        <v>77.8</v>
      </c>
      <c r="W15" s="202">
        <f>'LWDB 21'!$R17</f>
        <v>78.599999999999994</v>
      </c>
      <c r="X15" s="202">
        <f>'LWDB 22'!$R17</f>
        <v>88.3</v>
      </c>
      <c r="Y15" s="202">
        <f>'LWDB 23'!$R17</f>
        <v>81.3</v>
      </c>
      <c r="Z15" s="202">
        <f>'LWDB 01'!$R17</f>
        <v>84.3</v>
      </c>
      <c r="AA15" s="199"/>
      <c r="AB15" s="199"/>
    </row>
    <row r="16" spans="1:28" ht="21" customHeight="1" x14ac:dyDescent="0.3">
      <c r="A16" s="62" t="s">
        <v>3</v>
      </c>
      <c r="B16" s="200">
        <v>4558</v>
      </c>
      <c r="C16" s="59">
        <f>'LWDB 01'!$R18</f>
        <v>5135</v>
      </c>
      <c r="D16" s="59">
        <f>'LWDB 02'!R18</f>
        <v>5044.25</v>
      </c>
      <c r="E16" s="59">
        <f>'LWDB 03'!$R18</f>
        <v>4039</v>
      </c>
      <c r="F16" s="59">
        <f>'LWDB 04'!$R18</f>
        <v>5563</v>
      </c>
      <c r="G16" s="59">
        <f>'LWDB 05'!$R18</f>
        <v>3576</v>
      </c>
      <c r="H16" s="59">
        <f>'LWDB 06'!$R18</f>
        <v>4401</v>
      </c>
      <c r="I16" s="59">
        <f>'LWDB 07'!$R18</f>
        <v>4400</v>
      </c>
      <c r="J16" s="59">
        <f>'LWDB 08'!$R18</f>
        <v>5133</v>
      </c>
      <c r="K16" s="59">
        <f>'LWDB 09'!$R18</f>
        <v>6122.5</v>
      </c>
      <c r="L16" s="59">
        <f>'LWDB 10'!$R18</f>
        <v>3597.5</v>
      </c>
      <c r="M16" s="59">
        <f>'LWDB 11'!$R18</f>
        <v>3680.5</v>
      </c>
      <c r="N16" s="59">
        <f>'LWDB 12'!$R18</f>
        <v>5441.5</v>
      </c>
      <c r="O16" s="59">
        <f>'LWDB 13'!$R18</f>
        <v>4021</v>
      </c>
      <c r="P16" s="59">
        <f>'LWDB 14'!$R18</f>
        <v>5981</v>
      </c>
      <c r="Q16" s="59">
        <f>'LWDB 15'!$R18</f>
        <v>4225</v>
      </c>
      <c r="R16" s="59">
        <f>'LWDB 16'!$R18</f>
        <v>4685.5</v>
      </c>
      <c r="S16" s="59">
        <f>'LWDB 17'!$R18</f>
        <v>3120.5</v>
      </c>
      <c r="T16" s="59">
        <f>'LWDB 18'!$R18</f>
        <v>3573</v>
      </c>
      <c r="U16" s="59">
        <f>'LWDB 19'!$R18</f>
        <v>5360</v>
      </c>
      <c r="V16" s="59">
        <f>'LWDB 20'!$R18</f>
        <v>3935</v>
      </c>
      <c r="W16" s="59">
        <f>'LWDB 21'!$R18</f>
        <v>4171.5</v>
      </c>
      <c r="X16" s="59">
        <f>'LWDB 22'!$R18</f>
        <v>3734.25</v>
      </c>
      <c r="Y16" s="59">
        <f>'LWDB 23'!$R18</f>
        <v>4075</v>
      </c>
      <c r="Z16" s="59">
        <f>'LWDB 01'!$R18</f>
        <v>5135</v>
      </c>
      <c r="AB16" s="199"/>
    </row>
    <row r="17" spans="1:28" ht="21" customHeight="1" x14ac:dyDescent="0.3">
      <c r="A17" s="62" t="s">
        <v>10</v>
      </c>
      <c r="B17" s="202">
        <v>79.900000000000006</v>
      </c>
      <c r="C17" s="202">
        <f>'LWDB 01'!$R19</f>
        <v>83.1</v>
      </c>
      <c r="D17" s="202">
        <f>'LWDB 02'!R19</f>
        <v>0</v>
      </c>
      <c r="E17" s="202">
        <f>'LWDB 03'!$R19</f>
        <v>86.7</v>
      </c>
      <c r="F17" s="202">
        <f>'LWDB 04'!$R19</f>
        <v>80</v>
      </c>
      <c r="G17" s="202">
        <f>'LWDB 05'!$R19</f>
        <v>70.3</v>
      </c>
      <c r="H17" s="202">
        <f>'LWDB 06'!$R19</f>
        <v>56.5</v>
      </c>
      <c r="I17" s="202">
        <f>'LWDB 07'!$R19</f>
        <v>90.9</v>
      </c>
      <c r="J17" s="202">
        <f>'LWDB 08'!$R19</f>
        <v>84.2</v>
      </c>
      <c r="K17" s="202">
        <f>'LWDB 09'!$R19</f>
        <v>60.8</v>
      </c>
      <c r="L17" s="202">
        <f>'LWDB 10'!$R19</f>
        <v>79</v>
      </c>
      <c r="M17" s="202">
        <f>'LWDB 11'!$R19</f>
        <v>78.3</v>
      </c>
      <c r="N17" s="202">
        <f>'LWDB 12'!$R19</f>
        <v>76.900000000000006</v>
      </c>
      <c r="O17" s="202">
        <f>'LWDB 13'!$R19</f>
        <v>84.1</v>
      </c>
      <c r="P17" s="202">
        <f>'LWDB 14'!$R19</f>
        <v>91.9</v>
      </c>
      <c r="Q17" s="202">
        <f>'LWDB 15'!$R19</f>
        <v>80.900000000000006</v>
      </c>
      <c r="R17" s="202">
        <f>'LWDB 16'!$R19</f>
        <v>76.8</v>
      </c>
      <c r="S17" s="202">
        <f>'LWDB 17'!$R19</f>
        <v>81.400000000000006</v>
      </c>
      <c r="T17" s="202">
        <f>'LWDB 18'!$R19</f>
        <v>81.8</v>
      </c>
      <c r="U17" s="202">
        <f>'LWDB 19'!$R19</f>
        <v>84.1</v>
      </c>
      <c r="V17" s="202">
        <f>'LWDB 20'!$R19</f>
        <v>78.400000000000006</v>
      </c>
      <c r="W17" s="202">
        <f>'LWDB 21'!$R19</f>
        <v>70.3</v>
      </c>
      <c r="X17" s="202">
        <f>'LWDB 22'!$R19</f>
        <v>87.9</v>
      </c>
      <c r="Y17" s="202">
        <f>'LWDB 23'!$R19</f>
        <v>80.3</v>
      </c>
      <c r="Z17" s="202">
        <f>'LWDB 01'!$R19</f>
        <v>83.1</v>
      </c>
      <c r="AA17" s="199"/>
      <c r="AB17" s="199"/>
    </row>
    <row r="18" spans="1:28" ht="21" customHeight="1" x14ac:dyDescent="0.3">
      <c r="A18" s="63" t="s">
        <v>13</v>
      </c>
      <c r="B18" s="73">
        <v>77.5</v>
      </c>
      <c r="C18" s="202">
        <f>'LWDB 01'!$R20</f>
        <v>73.5</v>
      </c>
      <c r="D18" s="202">
        <f>'LWDB 02'!R20</f>
        <v>0</v>
      </c>
      <c r="E18" s="202">
        <f>'LWDB 03'!$R20</f>
        <v>55.2</v>
      </c>
      <c r="F18" s="202">
        <f>'LWDB 04'!$R20</f>
        <v>40</v>
      </c>
      <c r="G18" s="202">
        <f>'LWDB 05'!$R20</f>
        <v>42.9</v>
      </c>
      <c r="H18" s="202">
        <f>'LWDB 06'!$R20</f>
        <v>73.3</v>
      </c>
      <c r="I18" s="202">
        <f>'LWDB 07'!$R20</f>
        <v>86.4</v>
      </c>
      <c r="J18" s="202">
        <f>'LWDB 08'!$R20</f>
        <v>65.599999999999994</v>
      </c>
      <c r="K18" s="202">
        <f>'LWDB 09'!$R20</f>
        <v>89.5</v>
      </c>
      <c r="L18" s="202">
        <f>'LWDB 10'!$R20</f>
        <v>100</v>
      </c>
      <c r="M18" s="202">
        <f>'LWDB 11'!$R20</f>
        <v>97.4</v>
      </c>
      <c r="N18" s="202">
        <f>'LWDB 12'!$R20</f>
        <v>81.3</v>
      </c>
      <c r="O18" s="202">
        <f>'LWDB 13'!$R20</f>
        <v>58.6</v>
      </c>
      <c r="P18" s="202">
        <f>'LWDB 14'!$R20</f>
        <v>84.3</v>
      </c>
      <c r="Q18" s="202">
        <f>'LWDB 15'!$R20</f>
        <v>70</v>
      </c>
      <c r="R18" s="202">
        <f>'LWDB 16'!$R20</f>
        <v>96.4</v>
      </c>
      <c r="S18" s="202">
        <f>'LWDB 17'!$R20</f>
        <v>85.7</v>
      </c>
      <c r="T18" s="202">
        <f>'LWDB 18'!$R20</f>
        <v>63.6</v>
      </c>
      <c r="U18" s="202">
        <f>'LWDB 19'!$R20</f>
        <v>91.7</v>
      </c>
      <c r="V18" s="202">
        <f>'LWDB 20'!$R20</f>
        <v>85</v>
      </c>
      <c r="W18" s="202">
        <f>'LWDB 21'!$R20</f>
        <v>93.3</v>
      </c>
      <c r="X18" s="202">
        <f>'LWDB 22'!$R20</f>
        <v>87.6</v>
      </c>
      <c r="Y18" s="202">
        <f>'LWDB 23'!$R20</f>
        <v>62.1</v>
      </c>
      <c r="Z18" s="202">
        <f>'LWDB 01'!$R20</f>
        <v>73.5</v>
      </c>
      <c r="AA18" s="199"/>
      <c r="AB18" s="199"/>
    </row>
    <row r="19" spans="1:28" ht="21" customHeight="1" x14ac:dyDescent="0.3">
      <c r="A19" s="63" t="s">
        <v>16</v>
      </c>
      <c r="B19" s="202">
        <v>70.599999999999994</v>
      </c>
      <c r="C19" s="202">
        <f>'LWDB 01'!$R21</f>
        <v>53.6</v>
      </c>
      <c r="D19" s="202">
        <f>'LWDB 02'!R21</f>
        <v>53.3</v>
      </c>
      <c r="E19" s="202">
        <f>'LWDB 03'!$R21</f>
        <v>69.7</v>
      </c>
      <c r="F19" s="202">
        <f>'LWDB 04'!$R21</f>
        <v>44.4</v>
      </c>
      <c r="G19" s="202">
        <f>'LWDB 05'!$R21</f>
        <v>36.6</v>
      </c>
      <c r="H19" s="202">
        <f>'LWDB 06'!$R21</f>
        <v>79.2</v>
      </c>
      <c r="I19" s="202">
        <f>'LWDB 07'!$R21</f>
        <v>68.400000000000006</v>
      </c>
      <c r="J19" s="202">
        <f>'LWDB 08'!$R21</f>
        <v>86.6</v>
      </c>
      <c r="K19" s="202">
        <f>'LWDB 09'!$R21</f>
        <v>77.400000000000006</v>
      </c>
      <c r="L19" s="202">
        <f>'LWDB 10'!$R21</f>
        <v>95.4</v>
      </c>
      <c r="M19" s="202">
        <f>'LWDB 11'!$R21</f>
        <v>82.6</v>
      </c>
      <c r="N19" s="202">
        <f>'LWDB 12'!$R21</f>
        <v>53.1</v>
      </c>
      <c r="O19" s="202">
        <f>'LWDB 13'!$R21</f>
        <v>56.8</v>
      </c>
      <c r="P19" s="202">
        <f>'LWDB 14'!$R21</f>
        <v>54.1</v>
      </c>
      <c r="Q19" s="202">
        <f>'LWDB 15'!$R21</f>
        <v>56.2</v>
      </c>
      <c r="R19" s="202">
        <f>'LWDB 16'!$R21</f>
        <v>84.1</v>
      </c>
      <c r="S19" s="202">
        <f>'LWDB 17'!$R21</f>
        <v>51.2</v>
      </c>
      <c r="T19" s="202">
        <f>'LWDB 18'!$R21</f>
        <v>60</v>
      </c>
      <c r="U19" s="202">
        <f>'LWDB 19'!$R21</f>
        <v>77.8</v>
      </c>
      <c r="V19" s="202">
        <f>'LWDB 20'!$R21</f>
        <v>96.4</v>
      </c>
      <c r="W19" s="202">
        <f>'LWDB 21'!$R21</f>
        <v>70.599999999999994</v>
      </c>
      <c r="X19" s="202">
        <f>'LWDB 22'!$R21</f>
        <v>74.099999999999994</v>
      </c>
      <c r="Y19" s="202">
        <f>'LWDB 23'!$R21</f>
        <v>84.1</v>
      </c>
      <c r="Z19" s="202">
        <f>'LWDB 01'!$R21</f>
        <v>53.6</v>
      </c>
      <c r="AA19" s="199"/>
      <c r="AB19" s="199"/>
    </row>
    <row r="20" spans="1:28" ht="21" customHeight="1" x14ac:dyDescent="0.3">
      <c r="A20" s="64" t="s">
        <v>6</v>
      </c>
      <c r="B20" s="205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B20" s="199"/>
    </row>
    <row r="21" spans="1:28" ht="21" customHeight="1" x14ac:dyDescent="0.3">
      <c r="A21" s="62" t="s">
        <v>2</v>
      </c>
      <c r="B21" s="198">
        <v>69.2</v>
      </c>
      <c r="C21" s="202">
        <f>'LWDB 01'!$R23</f>
        <v>64.7</v>
      </c>
      <c r="D21" s="202">
        <f>'LWDB 02'!$R23</f>
        <v>66.8</v>
      </c>
      <c r="E21" s="202">
        <f>'LWDB 03'!$R23</f>
        <v>73.8</v>
      </c>
      <c r="F21" s="202">
        <f>'LWDB 04'!$R23</f>
        <v>72.400000000000006</v>
      </c>
      <c r="G21" s="202">
        <f>'LWDB 05'!$R23</f>
        <v>69.8</v>
      </c>
      <c r="H21" s="202">
        <f>'LWDB 06'!$R23</f>
        <v>72.099999999999994</v>
      </c>
      <c r="I21" s="202">
        <f>'LWDB 07'!$R23</f>
        <v>60.3</v>
      </c>
      <c r="J21" s="202">
        <f>'LWDB 08'!$R23</f>
        <v>70.8</v>
      </c>
      <c r="K21" s="202">
        <f>'LWDB 09'!$R23</f>
        <v>64.900000000000006</v>
      </c>
      <c r="L21" s="202">
        <f>'LWDB 10'!$R23</f>
        <v>69.599999999999994</v>
      </c>
      <c r="M21" s="202">
        <f>'LWDB 11'!$R23</f>
        <v>66.8</v>
      </c>
      <c r="N21" s="202">
        <f>'LWDB 12'!$R23</f>
        <v>72.400000000000006</v>
      </c>
      <c r="O21" s="202">
        <f>'LWDB 13'!$R23</f>
        <v>68.2</v>
      </c>
      <c r="P21" s="202">
        <f>'LWDB 14'!$R23</f>
        <v>67.5</v>
      </c>
      <c r="Q21" s="202">
        <f>'LWDB 15'!$R23</f>
        <v>68.599999999999994</v>
      </c>
      <c r="R21" s="202">
        <f>'LWDB 16'!$R23</f>
        <v>65.599999999999994</v>
      </c>
      <c r="S21" s="202">
        <f>'LWDB 17'!$R23</f>
        <v>67.2</v>
      </c>
      <c r="T21" s="202">
        <f>'LWDB 18'!$R23</f>
        <v>70.2</v>
      </c>
      <c r="U21" s="202">
        <f>'LWDB 19'!$R23</f>
        <v>69.599999999999994</v>
      </c>
      <c r="V21" s="202">
        <f>'LWDB 20'!$R23</f>
        <v>63.8</v>
      </c>
      <c r="W21" s="202">
        <f>'LWDB 21'!$R23</f>
        <v>69.3</v>
      </c>
      <c r="X21" s="202">
        <f>'LWDB 22'!$R23</f>
        <v>72.8</v>
      </c>
      <c r="Y21" s="202">
        <f>'LWDB 23'!$R23</f>
        <v>71.2</v>
      </c>
      <c r="Z21" s="202">
        <f>'LWDB 01'!$R23</f>
        <v>64.7</v>
      </c>
      <c r="AA21" s="199"/>
      <c r="AB21" s="199"/>
    </row>
    <row r="22" spans="1:28" ht="21" customHeight="1" x14ac:dyDescent="0.3">
      <c r="A22" s="62" t="s">
        <v>3</v>
      </c>
      <c r="B22" s="200">
        <v>7423</v>
      </c>
      <c r="C22" s="59">
        <f>'LWDB 01'!$R24</f>
        <v>7713</v>
      </c>
      <c r="D22" s="59">
        <f>'LWDB 02'!R24</f>
        <v>7854.5</v>
      </c>
      <c r="E22" s="59">
        <f>'LWDB 03'!$R24</f>
        <v>5738</v>
      </c>
      <c r="F22" s="59">
        <f>'LWDB 04'!$R24</f>
        <v>7017.5</v>
      </c>
      <c r="G22" s="59">
        <f>'LWDB 05'!$R24</f>
        <v>6232.5</v>
      </c>
      <c r="H22" s="59">
        <f>'LWDB 06'!$R24</f>
        <v>6193</v>
      </c>
      <c r="I22" s="59">
        <f>'LWDB 07'!$R24</f>
        <v>5575</v>
      </c>
      <c r="J22" s="59">
        <f>'LWDB 08'!$R24</f>
        <v>8086</v>
      </c>
      <c r="K22" s="59">
        <f>'LWDB 09'!$R24</f>
        <v>6802</v>
      </c>
      <c r="L22" s="59">
        <f>'LWDB 10'!$R24</f>
        <v>6490</v>
      </c>
      <c r="M22" s="59">
        <f>'LWDB 11'!$R24</f>
        <v>7076</v>
      </c>
      <c r="N22" s="59">
        <f>'LWDB 12'!$R24</f>
        <v>7470</v>
      </c>
      <c r="O22" s="59">
        <f>'LWDB 13'!$R24</f>
        <v>7030</v>
      </c>
      <c r="P22" s="59">
        <f>'LWDB 14'!$R24</f>
        <v>8551</v>
      </c>
      <c r="Q22" s="59">
        <f>'LWDB 15'!$R24</f>
        <v>7364</v>
      </c>
      <c r="R22" s="59">
        <f>'LWDB 16'!$R24</f>
        <v>7623</v>
      </c>
      <c r="S22" s="59">
        <f>'LWDB 17'!$R24</f>
        <v>7122.5</v>
      </c>
      <c r="T22" s="59">
        <f>'LWDB 18'!$R24</f>
        <v>7863.5</v>
      </c>
      <c r="U22" s="59">
        <f>'LWDB 19'!$R24</f>
        <v>6096</v>
      </c>
      <c r="V22" s="59">
        <f>'LWDB 20'!$R24</f>
        <v>7424</v>
      </c>
      <c r="W22" s="59">
        <f>'LWDB 21'!$R24</f>
        <v>7811</v>
      </c>
      <c r="X22" s="59">
        <f>'LWDB 22'!$R24</f>
        <v>8891</v>
      </c>
      <c r="Y22" s="59">
        <f>'LWDB 23'!$R24</f>
        <v>7567</v>
      </c>
      <c r="Z22" s="59">
        <f>'LWDB 01'!$R24</f>
        <v>7713</v>
      </c>
      <c r="AB22" s="199"/>
    </row>
    <row r="23" spans="1:28" ht="21" customHeight="1" x14ac:dyDescent="0.3">
      <c r="A23" s="65" t="s">
        <v>10</v>
      </c>
      <c r="B23" s="202">
        <v>67.7</v>
      </c>
      <c r="C23" s="202">
        <f>'LWDB 01'!$R25</f>
        <v>66.900000000000006</v>
      </c>
      <c r="D23" s="202">
        <f>'LWDB 02'!R25</f>
        <v>64.599999999999994</v>
      </c>
      <c r="E23" s="202">
        <f>'LWDB 03'!$R25</f>
        <v>72.7</v>
      </c>
      <c r="F23" s="202">
        <f>'LWDB 04'!$R25</f>
        <v>64.400000000000006</v>
      </c>
      <c r="G23" s="202">
        <f>'LWDB 05'!$R25</f>
        <v>69.8</v>
      </c>
      <c r="H23" s="202">
        <f>'LWDB 06'!$R25</f>
        <v>71.900000000000006</v>
      </c>
      <c r="I23" s="202">
        <f>'LWDB 07'!$R25</f>
        <v>61.1</v>
      </c>
      <c r="J23" s="202">
        <f>'LWDB 08'!$R25</f>
        <v>69.8</v>
      </c>
      <c r="K23" s="202">
        <f>'LWDB 09'!$R25</f>
        <v>65</v>
      </c>
      <c r="L23" s="202">
        <f>'LWDB 10'!$R25</f>
        <v>69.3</v>
      </c>
      <c r="M23" s="202">
        <f>'LWDB 11'!$R25</f>
        <v>68</v>
      </c>
      <c r="N23" s="202">
        <f>'LWDB 12'!$R25</f>
        <v>72.5</v>
      </c>
      <c r="O23" s="202">
        <f>'LWDB 13'!$R25</f>
        <v>63</v>
      </c>
      <c r="P23" s="202">
        <f>'LWDB 14'!$R25</f>
        <v>68</v>
      </c>
      <c r="Q23" s="202">
        <f>'LWDB 15'!$R25</f>
        <v>67.900000000000006</v>
      </c>
      <c r="R23" s="202">
        <f>'LWDB 16'!$R25</f>
        <v>62.6</v>
      </c>
      <c r="S23" s="202">
        <f>'LWDB 17'!$R25</f>
        <v>66</v>
      </c>
      <c r="T23" s="202">
        <f>'LWDB 18'!$R25</f>
        <v>68.900000000000006</v>
      </c>
      <c r="U23" s="202">
        <f>'LWDB 19'!$R25</f>
        <v>67.599999999999994</v>
      </c>
      <c r="V23" s="202">
        <f>'LWDB 20'!$R25</f>
        <v>61.2</v>
      </c>
      <c r="W23" s="202">
        <f>'LWDB 21'!$R25</f>
        <v>68.8</v>
      </c>
      <c r="X23" s="202">
        <f>'LWDB 22'!$R25</f>
        <v>70.3</v>
      </c>
      <c r="Y23" s="202">
        <f>'LWDB 23'!$R25</f>
        <v>67.900000000000006</v>
      </c>
      <c r="Z23" s="202">
        <f>'LWDB 01'!$R25</f>
        <v>66.900000000000006</v>
      </c>
      <c r="AA23" s="199"/>
      <c r="AB23" s="199"/>
    </row>
    <row r="26" spans="1:28" x14ac:dyDescent="0.3">
      <c r="A26" s="209" t="s">
        <v>7</v>
      </c>
      <c r="B26" s="209"/>
      <c r="C26" s="209"/>
    </row>
    <row r="27" spans="1:28" x14ac:dyDescent="0.3">
      <c r="A27" s="210" t="s">
        <v>8</v>
      </c>
      <c r="B27" s="210"/>
      <c r="C27" s="210"/>
    </row>
    <row r="28" spans="1:28" x14ac:dyDescent="0.3">
      <c r="A28" s="211" t="s">
        <v>9</v>
      </c>
      <c r="B28" s="211"/>
      <c r="C28" s="211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3" operator="between" id="{672DAD02-E865-4DC4-8384-C6BBE7013C11}">
            <xm:f>'LWDB 01'!$T5*0.9</xm:f>
            <xm:f>'LWDB 01'!$T5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4" operator="lessThan" id="{BCABB445-27D9-463A-96A0-9B337B26726D}">
            <xm:f>'LWDB 01'!$T5</xm:f>
            <x14:dxf>
              <fill>
                <patternFill>
                  <bgColor rgb="FFFFFF00"/>
                </patternFill>
              </fill>
            </x14:dxf>
          </x14:cfRule>
          <x14:cfRule type="cellIs" priority="315" operator="greaterThan" id="{4AF214B5-2728-4F66-90CC-EA3A1574513F}">
            <xm:f>'LWDB 01'!$T5</xm:f>
            <x14:dxf>
              <fill>
                <patternFill>
                  <bgColor theme="8" tint="0.39994506668294322"/>
                </patternFill>
              </fill>
            </x14:dxf>
          </x14:cfRule>
          <xm:sqref>C3:C7 C9:C13 C15:C19 C21:C23 Z3:Z7 Z9:Z13 Z15:Z19 Z21:Z23</xm:sqref>
        </x14:conditionalFormatting>
        <x14:conditionalFormatting xmlns:xm="http://schemas.microsoft.com/office/excel/2006/main">
          <x14:cfRule type="cellIs" priority="310" operator="between" id="{7B7340A3-3D02-4497-9A91-9D53E0372267}">
            <xm:f>'LWDB 02'!$T5*0.9</xm:f>
            <xm:f>'LWDB 02'!$T5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1" operator="lessThan" id="{CE977DAC-5B7F-4456-8569-81B26F83D3C4}">
            <xm:f>'LWDB 02'!$T5</xm:f>
            <x14:dxf>
              <fill>
                <patternFill>
                  <bgColor rgb="FFFFFF00"/>
                </patternFill>
              </fill>
            </x14:dxf>
          </x14:cfRule>
          <x14:cfRule type="cellIs" priority="312" operator="greaterThan" id="{D54F6047-E2D9-49F8-90E8-44377A14A1F5}">
            <xm:f>'LWDB 02'!$T5</xm:f>
            <x14:dxf>
              <fill>
                <patternFill>
                  <bgColor theme="8" tint="0.39994506668294322"/>
                </patternFill>
              </fill>
            </x14:dxf>
          </x14:cfRule>
          <xm:sqref>D3:D7 D9:D13 D15:D19 D21:D23</xm:sqref>
        </x14:conditionalFormatting>
        <x14:conditionalFormatting xmlns:xm="http://schemas.microsoft.com/office/excel/2006/main">
          <x14:cfRule type="cellIs" priority="307" operator="between" id="{14D07290-167D-4073-9EAF-12DBBC566E51}">
            <xm:f>'LWDB 03'!$T5*0.9</xm:f>
            <xm:f>'LWDB 03'!$T5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8" operator="lessThan" id="{8870BD1D-6275-4ABE-9A7B-48F49BF89ED9}">
            <xm:f>'LWDB 03'!$T5</xm:f>
            <x14:dxf>
              <fill>
                <patternFill>
                  <bgColor rgb="FFFFFF00"/>
                </patternFill>
              </fill>
            </x14:dxf>
          </x14:cfRule>
          <x14:cfRule type="cellIs" priority="309" operator="greaterThan" id="{82684A70-49FA-4FA2-84A8-649135AB6F8F}">
            <xm:f>'LWDB 03'!$T5</xm:f>
            <x14:dxf>
              <fill>
                <patternFill>
                  <bgColor theme="8" tint="0.39994506668294322"/>
                </patternFill>
              </fill>
            </x14:dxf>
          </x14:cfRule>
          <xm:sqref>E3:E7 E9:E13 E15:E19 E21:E23</xm:sqref>
        </x14:conditionalFormatting>
        <x14:conditionalFormatting xmlns:xm="http://schemas.microsoft.com/office/excel/2006/main">
          <x14:cfRule type="cellIs" priority="304" operator="between" id="{0211EBD3-0490-42E6-AF35-62912DCB1003}">
            <xm:f>'LWDB 04'!$T5*0.9</xm:f>
            <xm:f>'LWDB 04'!$T5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5" operator="lessThan" id="{B80224FE-3F69-43E9-A001-160D291C0D3F}">
            <xm:f>'LWDB 04'!$T5</xm:f>
            <x14:dxf>
              <fill>
                <patternFill>
                  <bgColor rgb="FFFFFF00"/>
                </patternFill>
              </fill>
            </x14:dxf>
          </x14:cfRule>
          <x14:cfRule type="cellIs" priority="306" operator="greaterThan" id="{602E15CB-4BEE-4D21-9936-7704B7D6337F}">
            <xm:f>'LWDB 04'!$T5</xm:f>
            <x14:dxf>
              <fill>
                <patternFill>
                  <bgColor theme="8" tint="0.39994506668294322"/>
                </patternFill>
              </fill>
            </x14:dxf>
          </x14:cfRule>
          <xm:sqref>F3:F7 F9:F13 F15:F19 F21:F23</xm:sqref>
        </x14:conditionalFormatting>
        <x14:conditionalFormatting xmlns:xm="http://schemas.microsoft.com/office/excel/2006/main">
          <x14:cfRule type="cellIs" priority="301" operator="between" id="{C8523317-FE88-4545-A2E9-3253FC437C68}">
            <xm:f>'LWDB 05'!$T5*0.9</xm:f>
            <xm:f>'LWDB 05'!$T5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02" operator="lessThan" id="{2754EB42-CF6A-4607-B589-5BE27756BF09}">
            <xm:f>'LWDB 05'!$T5</xm:f>
            <x14:dxf>
              <fill>
                <patternFill>
                  <bgColor rgb="FFFFFF00"/>
                </patternFill>
              </fill>
            </x14:dxf>
          </x14:cfRule>
          <x14:cfRule type="cellIs" priority="303" operator="greaterThan" id="{EBDE0EA9-1668-4DAF-B44B-7F53C5DEAABB}">
            <xm:f>'LWDB 05'!$T5</xm:f>
            <x14:dxf>
              <fill>
                <patternFill>
                  <bgColor theme="8" tint="0.39994506668294322"/>
                </patternFill>
              </fill>
            </x14:dxf>
          </x14:cfRule>
          <xm:sqref>G3:G7 G9:G13 G15:G19 G21:G23</xm:sqref>
        </x14:conditionalFormatting>
        <x14:conditionalFormatting xmlns:xm="http://schemas.microsoft.com/office/excel/2006/main">
          <x14:cfRule type="cellIs" priority="298" operator="between" id="{F5EDD649-2A54-48C3-B5F5-597F851831AF}">
            <xm:f>'LWDB 06'!$T5*0.9</xm:f>
            <xm:f>'LWDB 06'!$T5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9" operator="lessThan" id="{A11A73D8-0C1E-4462-8D1B-D66529E5F284}">
            <xm:f>'LWDB 06'!$T5</xm:f>
            <x14:dxf>
              <fill>
                <patternFill>
                  <bgColor rgb="FFFFFF00"/>
                </patternFill>
              </fill>
            </x14:dxf>
          </x14:cfRule>
          <x14:cfRule type="cellIs" priority="300" operator="greaterThan" id="{9DBFB36D-47CC-4B8F-91A3-EB19367BC386}">
            <xm:f>'LWDB 06'!$T5</xm:f>
            <x14:dxf>
              <fill>
                <patternFill>
                  <bgColor theme="8" tint="0.39994506668294322"/>
                </patternFill>
              </fill>
            </x14:dxf>
          </x14:cfRule>
          <xm:sqref>H3:H7 H9:H13 H15:H19 H21:H23</xm:sqref>
        </x14:conditionalFormatting>
        <x14:conditionalFormatting xmlns:xm="http://schemas.microsoft.com/office/excel/2006/main">
          <x14:cfRule type="cellIs" priority="295" operator="between" id="{B57C3E1B-BA88-4DB2-AF89-3F7FFACEAD12}">
            <xm:f>'LWDB 07'!$T5*0.9</xm:f>
            <xm:f>'LWDB 07'!$T5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6" operator="lessThan" id="{34A645B4-61BE-4429-A18B-E7C8F258E65C}">
            <xm:f>'LWDB 07'!$T5</xm:f>
            <x14:dxf>
              <fill>
                <patternFill>
                  <bgColor rgb="FFFFFF00"/>
                </patternFill>
              </fill>
            </x14:dxf>
          </x14:cfRule>
          <x14:cfRule type="cellIs" priority="297" operator="greaterThan" id="{3A1FE75A-D2B2-4BE0-B619-AD6778DB0B76}">
            <xm:f>'LWDB 07'!$T5</xm:f>
            <x14:dxf>
              <fill>
                <patternFill>
                  <bgColor theme="8" tint="0.39994506668294322"/>
                </patternFill>
              </fill>
            </x14:dxf>
          </x14:cfRule>
          <xm:sqref>I3:I7 I9:I13 I15:I19 I21:I23</xm:sqref>
        </x14:conditionalFormatting>
        <x14:conditionalFormatting xmlns:xm="http://schemas.microsoft.com/office/excel/2006/main">
          <x14:cfRule type="cellIs" priority="292" operator="between" id="{2FA96873-4204-480A-9267-21C0494B8BAB}">
            <xm:f>'LWDB 08'!$T5*0.9</xm:f>
            <xm:f>'LWDB 08'!$T5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3" operator="lessThan" id="{BA92C7F4-9F56-4F84-9510-CF54A46B2CF6}">
            <xm:f>'LWDB 08'!$T5</xm:f>
            <x14:dxf>
              <fill>
                <patternFill>
                  <bgColor rgb="FFFFFF00"/>
                </patternFill>
              </fill>
            </x14:dxf>
          </x14:cfRule>
          <x14:cfRule type="cellIs" priority="294" operator="greaterThan" id="{5BFC7D61-9059-4C08-9A87-5AB285417381}">
            <xm:f>'LWDB 08'!$T5</xm:f>
            <x14:dxf>
              <fill>
                <patternFill>
                  <bgColor theme="8" tint="0.39994506668294322"/>
                </patternFill>
              </fill>
            </x14:dxf>
          </x14:cfRule>
          <xm:sqref>J3:J7 J9:J13 J15:J19 J21:J23</xm:sqref>
        </x14:conditionalFormatting>
        <x14:conditionalFormatting xmlns:xm="http://schemas.microsoft.com/office/excel/2006/main">
          <x14:cfRule type="cellIs" priority="289" operator="between" id="{89D0E66E-2BEA-4BF3-93C0-4031505389CC}">
            <xm:f>'LWDB 09'!$T5*0.9</xm:f>
            <xm:f>'LWDB 09'!$T5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0" operator="lessThan" id="{517CF709-10D6-47C2-BEFE-2E28CDCDE3D9}">
            <xm:f>'LWDB 09'!$T5</xm:f>
            <x14:dxf>
              <fill>
                <patternFill>
                  <bgColor rgb="FFFFFF00"/>
                </patternFill>
              </fill>
            </x14:dxf>
          </x14:cfRule>
          <x14:cfRule type="cellIs" priority="291" operator="greaterThan" id="{B3AB65C0-40CD-4969-8ED3-46F1F68B8AAB}">
            <xm:f>'LWDB 09'!$T5</xm:f>
            <x14:dxf>
              <fill>
                <patternFill>
                  <bgColor theme="8" tint="0.39994506668294322"/>
                </patternFill>
              </fill>
            </x14:dxf>
          </x14:cfRule>
          <xm:sqref>K3:K7 K9:K13 K15:K19 K21:K23 L4</xm:sqref>
        </x14:conditionalFormatting>
        <x14:conditionalFormatting xmlns:xm="http://schemas.microsoft.com/office/excel/2006/main">
          <x14:cfRule type="cellIs" priority="286" operator="between" id="{CA0DA2DC-C762-4659-81B0-9E0D6C7965B3}">
            <xm:f>'LWDB 10'!$T5*0.9</xm:f>
            <xm:f>'LWDB 10'!$T5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7" operator="lessThan" id="{1FA4ABE0-AD1F-49C3-B11C-6F7809A27691}">
            <xm:f>'LWDB 10'!$T5</xm:f>
            <x14:dxf>
              <fill>
                <patternFill>
                  <bgColor rgb="FFFFFF00"/>
                </patternFill>
              </fill>
            </x14:dxf>
          </x14:cfRule>
          <x14:cfRule type="cellIs" priority="288" operator="greaterThan" id="{ACB480E7-5AA5-4C7A-A07D-060463DD0CA6}">
            <xm:f>'LWDB 10'!$T5</xm:f>
            <x14:dxf>
              <fill>
                <patternFill>
                  <bgColor theme="8" tint="0.39994506668294322"/>
                </patternFill>
              </fill>
            </x14:dxf>
          </x14:cfRule>
          <xm:sqref>L3 L9:L13 L15:L19 L21:L23 L5:L7</xm:sqref>
        </x14:conditionalFormatting>
        <x14:conditionalFormatting xmlns:xm="http://schemas.microsoft.com/office/excel/2006/main">
          <x14:cfRule type="cellIs" priority="283" operator="between" id="{BF15A001-3571-4679-89F8-85FB679E9C29}">
            <xm:f>'LWDB 11'!$T5*0.9</xm:f>
            <xm:f>'LWDB 11'!$T5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4" operator="lessThan" id="{5EBCEA03-1E7A-412F-AB41-CABC29F43555}">
            <xm:f>'LWDB 11'!$T5</xm:f>
            <x14:dxf>
              <fill>
                <patternFill>
                  <bgColor rgb="FFFFFF00"/>
                </patternFill>
              </fill>
            </x14:dxf>
          </x14:cfRule>
          <x14:cfRule type="cellIs" priority="285" operator="greaterThan" id="{F829EFDC-296A-4540-8827-686848AD7EF6}">
            <xm:f>'LWDB 11'!$T5</xm:f>
            <x14:dxf>
              <fill>
                <patternFill>
                  <bgColor theme="8" tint="0.39994506668294322"/>
                </patternFill>
              </fill>
            </x14:dxf>
          </x14:cfRule>
          <xm:sqref>M3:M7 M9:M13 M15:M19 M21:M23</xm:sqref>
        </x14:conditionalFormatting>
        <x14:conditionalFormatting xmlns:xm="http://schemas.microsoft.com/office/excel/2006/main">
          <x14:cfRule type="cellIs" priority="280" operator="between" id="{E74466B9-3B07-4C4B-8C26-171924D7E420}">
            <xm:f>'LWDB 12'!$T5*0.9</xm:f>
            <xm:f>'LWDB 12'!$T5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1" operator="lessThan" id="{30CE8892-69E8-4A60-A86B-FFADE0E4C883}">
            <xm:f>'LWDB 12'!$T5</xm:f>
            <x14:dxf>
              <fill>
                <patternFill>
                  <bgColor rgb="FFFFFF00"/>
                </patternFill>
              </fill>
            </x14:dxf>
          </x14:cfRule>
          <x14:cfRule type="cellIs" priority="282" operator="greaterThan" id="{D6D55B17-5350-4C92-BF99-7EE2338AE081}">
            <xm:f>'LWDB 12'!$T5</xm:f>
            <x14:dxf>
              <fill>
                <patternFill>
                  <bgColor theme="8" tint="0.39994506668294322"/>
                </patternFill>
              </fill>
            </x14:dxf>
          </x14:cfRule>
          <xm:sqref>N3:N7 N9:N13 N15:N19 N21:N23</xm:sqref>
        </x14:conditionalFormatting>
        <x14:conditionalFormatting xmlns:xm="http://schemas.microsoft.com/office/excel/2006/main">
          <x14:cfRule type="cellIs" priority="277" operator="between" id="{A1F437E5-1BE1-4C62-83E8-326983703BD4}">
            <xm:f>'LWDB 13'!$T5*0.9</xm:f>
            <xm:f>'LWDB 13'!$T5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8" operator="lessThan" id="{FFEE96F0-6BFD-4B31-8DAF-F4D8B760DD98}">
            <xm:f>'LWDB 13'!$T5</xm:f>
            <x14:dxf>
              <fill>
                <patternFill>
                  <bgColor rgb="FFFFFF00"/>
                </patternFill>
              </fill>
            </x14:dxf>
          </x14:cfRule>
          <x14:cfRule type="cellIs" priority="279" operator="greaterThan" id="{63D2E9F4-CBB4-4965-B2E3-1ED7162534CA}">
            <xm:f>'LWDB 13'!$T5</xm:f>
            <x14:dxf>
              <fill>
                <patternFill>
                  <bgColor theme="8" tint="0.39994506668294322"/>
                </patternFill>
              </fill>
            </x14:dxf>
          </x14:cfRule>
          <xm:sqref>O3:O7 O9:O13 O15:O19 O21:O23</xm:sqref>
        </x14:conditionalFormatting>
        <x14:conditionalFormatting xmlns:xm="http://schemas.microsoft.com/office/excel/2006/main">
          <x14:cfRule type="cellIs" priority="274" operator="between" id="{B542107B-C75A-48E7-A7C3-CDDD041D1742}">
            <xm:f>'LWDB 14'!$T5*0.9</xm:f>
            <xm:f>'LWDB 14'!$T5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5" operator="lessThan" id="{5A63D708-F265-4AA1-A084-B81497AD9133}">
            <xm:f>'LWDB 14'!$T5</xm:f>
            <x14:dxf>
              <fill>
                <patternFill>
                  <bgColor rgb="FFFFFF00"/>
                </patternFill>
              </fill>
            </x14:dxf>
          </x14:cfRule>
          <x14:cfRule type="cellIs" priority="276" operator="greaterThan" id="{E5786E80-656A-4CEE-B407-19C52E468D1D}">
            <xm:f>'LWDB 14'!$T5</xm:f>
            <x14:dxf>
              <fill>
                <patternFill>
                  <bgColor theme="8" tint="0.39994506668294322"/>
                </patternFill>
              </fill>
            </x14:dxf>
          </x14:cfRule>
          <xm:sqref>P3:P7 P9:P13 P15:P19 P21:P23</xm:sqref>
        </x14:conditionalFormatting>
        <x14:conditionalFormatting xmlns:xm="http://schemas.microsoft.com/office/excel/2006/main">
          <x14:cfRule type="cellIs" priority="271" operator="between" id="{D8B8A95B-2FD2-41DA-A7B6-292E24CB4720}">
            <xm:f>'LWDB 15'!$T5*0.9</xm:f>
            <xm:f>'LWDB 15'!$T5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2" operator="lessThan" id="{4CC812C3-B938-4ECC-9684-EB4AF2BD2D1A}">
            <xm:f>'LWDB 15'!$T5</xm:f>
            <x14:dxf>
              <fill>
                <patternFill>
                  <bgColor rgb="FFFFFF00"/>
                </patternFill>
              </fill>
            </x14:dxf>
          </x14:cfRule>
          <x14:cfRule type="cellIs" priority="273" operator="greaterThan" id="{EC7A6E68-6C44-4E86-BFD0-74FE9E208861}">
            <xm:f>'LWDB 15'!$T5</xm:f>
            <x14:dxf>
              <fill>
                <patternFill>
                  <bgColor theme="8" tint="0.39994506668294322"/>
                </patternFill>
              </fill>
            </x14:dxf>
          </x14:cfRule>
          <xm:sqref>Q3:Q7 Q9:Q13 Q15:Q19 Q21:Q23</xm:sqref>
        </x14:conditionalFormatting>
        <x14:conditionalFormatting xmlns:xm="http://schemas.microsoft.com/office/excel/2006/main">
          <x14:cfRule type="cellIs" priority="268" operator="between" id="{1306DA6A-CC63-4D56-8295-33BC465605BA}">
            <xm:f>'LWDB 16'!$T5*0.9</xm:f>
            <xm:f>'LWDB 16'!$T5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9" operator="lessThan" id="{6EA9DCB1-F79C-4E8D-AFC3-F3F5C4B932AB}">
            <xm:f>'LWDB 16'!$T5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greaterThan" id="{2A21F26F-22AD-4374-AF60-6B1BA6A1976E}">
            <xm:f>'LWDB 16'!$T5</xm:f>
            <x14:dxf>
              <fill>
                <patternFill>
                  <bgColor theme="8" tint="0.39994506668294322"/>
                </patternFill>
              </fill>
            </x14:dxf>
          </x14:cfRule>
          <xm:sqref>R3:R7 R9:R13 R15:R19 R21:R23</xm:sqref>
        </x14:conditionalFormatting>
        <x14:conditionalFormatting xmlns:xm="http://schemas.microsoft.com/office/excel/2006/main">
          <x14:cfRule type="cellIs" priority="259" operator="between" id="{36AB86AE-CC84-4B0D-8DDF-1E8B404485B8}">
            <xm:f>'LWDB 17'!$T5*0.9</xm:f>
            <xm:f>'LWDB 17'!$T5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0" operator="lessThan" id="{F7E90040-6A86-4994-A553-D0B403679A46}">
            <xm:f>'LWDB 17'!$T5</xm:f>
            <x14:dxf>
              <fill>
                <patternFill>
                  <bgColor rgb="FFFFFF00"/>
                </patternFill>
              </fill>
            </x14:dxf>
          </x14:cfRule>
          <x14:cfRule type="cellIs" priority="261" operator="greaterThan" id="{F1DE4442-0312-4DC1-930C-F6B713EC08F1}">
            <xm:f>'LWDB 17'!$T5</xm:f>
            <x14:dxf>
              <fill>
                <patternFill>
                  <bgColor theme="8" tint="0.39994506668294322"/>
                </patternFill>
              </fill>
            </x14:dxf>
          </x14:cfRule>
          <xm:sqref>S3:S7 S9:S13 S15:S19 S21:S23</xm:sqref>
        </x14:conditionalFormatting>
        <x14:conditionalFormatting xmlns:xm="http://schemas.microsoft.com/office/excel/2006/main">
          <x14:cfRule type="cellIs" priority="256" operator="between" id="{F24903CA-6EBE-49D5-B84A-B548ADF15393}">
            <xm:f>'LWDB 18'!$T5*0.9</xm:f>
            <xm:f>'LWDB 18'!$T5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57" operator="lessThan" id="{E2BB8205-FDE7-4631-950A-7CB30015FD92}">
            <xm:f>'LWDB 18'!$T5</xm:f>
            <x14:dxf>
              <fill>
                <patternFill>
                  <bgColor rgb="FFFFFF00"/>
                </patternFill>
              </fill>
            </x14:dxf>
          </x14:cfRule>
          <x14:cfRule type="cellIs" priority="258" operator="greaterThan" id="{156702B0-8366-490E-9706-11B0C4AFE1F5}">
            <xm:f>'LWDB 18'!$T5</xm:f>
            <x14:dxf>
              <fill>
                <patternFill>
                  <bgColor theme="8" tint="0.39994506668294322"/>
                </patternFill>
              </fill>
            </x14:dxf>
          </x14:cfRule>
          <xm:sqref>T3:T7 T9:T13 T15:T19 T21:T23</xm:sqref>
        </x14:conditionalFormatting>
        <x14:conditionalFormatting xmlns:xm="http://schemas.microsoft.com/office/excel/2006/main">
          <x14:cfRule type="cellIs" priority="253" operator="between" id="{D89AC1B0-78F5-49F6-B923-D130CF84CB2F}">
            <xm:f>'LWDB 19'!$T5*0.9</xm:f>
            <xm:f>'LWDB 19'!$T5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54" operator="lessThan" id="{BD4FBE20-CE09-4743-BAFA-4074D8630936}">
            <xm:f>'LWDB 19'!$T5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greaterThan" id="{ABE274D5-11D8-4E0E-B62F-1F3255985086}">
            <xm:f>'LWDB 19'!$T5</xm:f>
            <x14:dxf>
              <fill>
                <patternFill>
                  <bgColor theme="8" tint="0.39994506668294322"/>
                </patternFill>
              </fill>
            </x14:dxf>
          </x14:cfRule>
          <xm:sqref>U3:U7 U9:U13 U15:U19 U21:U23</xm:sqref>
        </x14:conditionalFormatting>
        <x14:conditionalFormatting xmlns:xm="http://schemas.microsoft.com/office/excel/2006/main">
          <x14:cfRule type="cellIs" priority="250" operator="between" id="{219F3ABB-827D-4542-9FD1-FD34F045FD32}">
            <xm:f>'LWDB 20'!$T5*0.9</xm:f>
            <xm:f>'LWDB 20'!$T5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51" operator="lessThan" id="{71A7E959-6770-4109-A201-23B00632A8F2}">
            <xm:f>'LWDB 20'!$T5</xm:f>
            <x14:dxf>
              <fill>
                <patternFill>
                  <bgColor rgb="FFFFFF00"/>
                </patternFill>
              </fill>
            </x14:dxf>
          </x14:cfRule>
          <x14:cfRule type="cellIs" priority="252" operator="greaterThan" id="{004837A0-5CC1-495D-9660-C563B92D516F}">
            <xm:f>'LWDB 20'!$T5</xm:f>
            <x14:dxf>
              <fill>
                <patternFill>
                  <bgColor theme="8" tint="0.39994506668294322"/>
                </patternFill>
              </fill>
            </x14:dxf>
          </x14:cfRule>
          <xm:sqref>V3:V7 V9:V13 V15:V19 V21:V23</xm:sqref>
        </x14:conditionalFormatting>
        <x14:conditionalFormatting xmlns:xm="http://schemas.microsoft.com/office/excel/2006/main">
          <x14:cfRule type="cellIs" priority="247" operator="between" id="{D6FAB62C-A9F8-4FD6-B3B5-ED1846031F06}">
            <xm:f>'LWDB 21'!$T5*0.9</xm:f>
            <xm:f>'LWDB 21'!$T5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lessThan" id="{C15C128A-7D96-4CB2-BA61-227468006F2E}">
            <xm:f>'LWDB 21'!$T5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greaterThan" id="{87E13C3A-0F50-47B5-AACF-967459913404}">
            <xm:f>'LWDB 21'!$T5</xm:f>
            <x14:dxf>
              <fill>
                <patternFill>
                  <bgColor theme="8" tint="0.39994506668294322"/>
                </patternFill>
              </fill>
            </x14:dxf>
          </x14:cfRule>
          <xm:sqref>W3:W7 W9:W13 W15:W19 W21:W23</xm:sqref>
        </x14:conditionalFormatting>
        <x14:conditionalFormatting xmlns:xm="http://schemas.microsoft.com/office/excel/2006/main">
          <x14:cfRule type="cellIs" priority="244" operator="between" id="{7E3D4D5F-92DA-4A71-9BD5-91D40637ADC7}">
            <xm:f>'LWDB 22'!$T5*0.9</xm:f>
            <xm:f>'LWDB 22'!$T5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5" operator="lessThan" id="{0075973C-C20E-4636-AB02-14DE98FD1B8F}">
            <xm:f>'LWDB 22'!$T5</xm:f>
            <x14:dxf>
              <fill>
                <patternFill>
                  <bgColor rgb="FFFFFF00"/>
                </patternFill>
              </fill>
            </x14:dxf>
          </x14:cfRule>
          <x14:cfRule type="cellIs" priority="246" operator="greaterThan" id="{929A3DED-6188-41DD-8527-3D73656E5E3D}">
            <xm:f>'LWDB 22'!$T5</xm:f>
            <x14:dxf>
              <fill>
                <patternFill>
                  <bgColor theme="8" tint="0.39994506668294322"/>
                </patternFill>
              </fill>
            </x14:dxf>
          </x14:cfRule>
          <xm:sqref>X3:X7 X9:X13 X15:X19 X21:X23</xm:sqref>
        </x14:conditionalFormatting>
        <x14:conditionalFormatting xmlns:xm="http://schemas.microsoft.com/office/excel/2006/main">
          <x14:cfRule type="cellIs" priority="241" operator="between" id="{C9FCFBE8-224C-4C7E-A273-548FE3800037}">
            <xm:f>'LWDB 23'!$T5*0.9</xm:f>
            <xm:f>'LWDB 23'!$T5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2" operator="lessThan" id="{47550DAA-0063-491F-8C9E-886363D83293}">
            <xm:f>'LWDB 23'!$T5</xm:f>
            <x14:dxf>
              <fill>
                <patternFill>
                  <bgColor rgb="FFFFFF00"/>
                </patternFill>
              </fill>
            </x14:dxf>
          </x14:cfRule>
          <x14:cfRule type="cellIs" priority="243" operator="greaterThan" id="{1C9617CC-5BBA-4606-9948-001C7F5566CB}">
            <xm:f>'LWDB 23'!$T5</xm:f>
            <x14:dxf>
              <fill>
                <patternFill>
                  <bgColor theme="8" tint="0.39994506668294322"/>
                </patternFill>
              </fill>
            </x14:dxf>
          </x14:cfRule>
          <xm:sqref>Y3:Y7 Y9:Y13 Y15:Y19 Y21:Y23</xm:sqref>
        </x14:conditionalFormatting>
        <x14:conditionalFormatting xmlns:xm="http://schemas.microsoft.com/office/excel/2006/main">
          <x14:cfRule type="cellIs" priority="7" operator="between" id="{E0FFC493-0775-46A8-B752-51D0C14D66AE}">
            <xm:f>Statewide!$T14*0.9</xm:f>
            <xm:f>Statewide!$T14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lessThan" id="{9252602D-8421-4861-BFDE-F991B8C46B66}">
            <xm:f>Statewide!$T14*0.9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greaterThan" id="{104D6326-437D-47BE-97AD-FA73CF1A523D}">
            <xm:f>Statewide!$T14</xm:f>
            <x14:dxf>
              <fill>
                <patternFill>
                  <bgColor theme="8" tint="0.39994506668294322"/>
                </patternFill>
              </fill>
            </x14:dxf>
          </x14:cfRule>
          <xm:sqref>B9:B13</xm:sqref>
        </x14:conditionalFormatting>
        <x14:conditionalFormatting xmlns:xm="http://schemas.microsoft.com/office/excel/2006/main">
          <x14:cfRule type="cellIs" priority="325" operator="greaterThan" id="{1B3D4825-D71E-49B7-AD61-D51AC9FD9201}">
            <xm:f>Statewide!$T20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26" operator="lessThan" id="{73385E27-1A51-4E91-946D-32D30FAC9705}">
            <xm:f>Statewide!$T20*0.9</xm:f>
            <x14:dxf>
              <fill>
                <patternFill>
                  <bgColor rgb="FFFFFF00"/>
                </patternFill>
              </fill>
            </x14:dxf>
          </x14:cfRule>
          <x14:cfRule type="cellIs" priority="327" operator="between" id="{3AB58080-4867-42BB-A037-A47182B1E908}">
            <xm:f>Statewide!$T20*0.9</xm:f>
            <xm:f>Statewide!$T20</xm:f>
            <x14:dxf>
              <fill>
                <patternFill>
                  <bgColor theme="9" tint="0.39994506668294322"/>
                </patternFill>
              </fill>
            </x14:dxf>
          </x14:cfRule>
          <xm:sqref>B15:B19</xm:sqref>
        </x14:conditionalFormatting>
        <x14:conditionalFormatting xmlns:xm="http://schemas.microsoft.com/office/excel/2006/main">
          <x14:cfRule type="cellIs" priority="1" operator="greaterThan" id="{ABFCBAC4-CAF1-409E-AD2D-3D2F42841F55}">
            <xm:f>Statewide!$T26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" operator="lessThan" id="{4954E409-B9BF-4C1D-8DC3-F255F771CC48}">
            <xm:f>Statewide!$T26*0.9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between" id="{67604A54-5421-4D72-9D45-A09AC03A24FE}">
            <xm:f>Statewide!$T26*0.9</xm:f>
            <xm:f>Statewide!$T26</xm:f>
            <x14:dxf>
              <fill>
                <patternFill>
                  <bgColor theme="9" tint="0.39994506668294322"/>
                </patternFill>
              </fill>
            </x14:dxf>
          </x14:cfRule>
          <xm:sqref>B21:B23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065EF-1ECF-43DC-8887-3573146BA4AF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S5" sqref="S5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11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79.3</v>
      </c>
      <c r="E5" s="108">
        <f>D5/F5*100</f>
        <v>91.995359628770288</v>
      </c>
      <c r="F5" s="40">
        <v>86.2</v>
      </c>
      <c r="G5" s="130">
        <v>80.900000000000006</v>
      </c>
      <c r="H5" s="108">
        <f>SUM(G5/$O5)*100</f>
        <v>95.17647058823529</v>
      </c>
      <c r="I5" s="120">
        <v>76.900000000000006</v>
      </c>
      <c r="J5" s="108">
        <f>SUM(I5/$O5)*100</f>
        <v>90.47058823529413</v>
      </c>
      <c r="K5" s="58">
        <f>'PY2022Q3 EX'!M3*100</f>
        <v>80.5</v>
      </c>
      <c r="L5" s="108">
        <f>SUM(K5/$O5)*100</f>
        <v>94.705882352941174</v>
      </c>
      <c r="M5" s="58">
        <v>90.5</v>
      </c>
      <c r="N5" s="114">
        <f>SUM(M5/$O5)*100</f>
        <v>106.47058823529412</v>
      </c>
      <c r="O5" s="25">
        <v>85</v>
      </c>
      <c r="P5" s="202">
        <v>90.6</v>
      </c>
      <c r="Q5" s="202">
        <f>$P5/$T5*100</f>
        <v>106.58823529411765</v>
      </c>
      <c r="R5" s="202">
        <v>89.2</v>
      </c>
      <c r="S5" s="202">
        <f>$R5/$T5*100</f>
        <v>104.94117647058825</v>
      </c>
      <c r="T5" s="25">
        <v>85</v>
      </c>
    </row>
    <row r="6" spans="3:20" ht="20.100000000000001" customHeight="1" x14ac:dyDescent="0.3">
      <c r="C6" s="110" t="s">
        <v>3</v>
      </c>
      <c r="D6" s="59">
        <v>9770</v>
      </c>
      <c r="E6" s="108">
        <f t="shared" ref="E6:E9" si="0">D6/F6*100</f>
        <v>139.57142857142856</v>
      </c>
      <c r="F6" s="41">
        <v>7000</v>
      </c>
      <c r="G6" s="134">
        <v>9703</v>
      </c>
      <c r="H6" s="108">
        <f>SUM(G6/$O6)*100</f>
        <v>122.21942310114625</v>
      </c>
      <c r="I6" s="119">
        <v>9703</v>
      </c>
      <c r="J6" s="108">
        <f>SUM(I6/$O6)*100</f>
        <v>122.21942310114625</v>
      </c>
      <c r="K6" s="59">
        <f>'PY2022Q3 EX'!M4</f>
        <v>9463</v>
      </c>
      <c r="L6" s="108">
        <f>SUM(K6/$O6)*100</f>
        <v>119.19637233908553</v>
      </c>
      <c r="M6" s="59">
        <v>9211.15</v>
      </c>
      <c r="N6" s="114">
        <f>SUM(M6/$O6)*100</f>
        <v>116.02405844564807</v>
      </c>
      <c r="O6" s="60">
        <v>7939</v>
      </c>
      <c r="P6" s="59">
        <v>9306</v>
      </c>
      <c r="Q6" s="202">
        <f t="shared" ref="Q6:Q9" si="1">$P6/$T6*100</f>
        <v>117.21879329890415</v>
      </c>
      <c r="R6" s="59">
        <v>9368</v>
      </c>
      <c r="S6" s="202">
        <f t="shared" ref="S6:S25" si="2">$R6/$T6*100</f>
        <v>117.99974807910316</v>
      </c>
      <c r="T6" s="60">
        <v>7939</v>
      </c>
    </row>
    <row r="7" spans="3:20" ht="20.100000000000001" customHeight="1" x14ac:dyDescent="0.3">
      <c r="C7" s="110" t="s">
        <v>10</v>
      </c>
      <c r="D7" s="58">
        <v>84.2</v>
      </c>
      <c r="E7" s="108">
        <f t="shared" si="0"/>
        <v>99.644970414201183</v>
      </c>
      <c r="F7" s="40">
        <v>84.5</v>
      </c>
      <c r="G7" s="130">
        <v>86.3</v>
      </c>
      <c r="H7" s="108">
        <f>SUM(G7/$O7)*100</f>
        <v>107.87499999999999</v>
      </c>
      <c r="I7" s="120">
        <v>73.400000000000006</v>
      </c>
      <c r="J7" s="108">
        <f>SUM(I7/$O7)*100</f>
        <v>91.750000000000014</v>
      </c>
      <c r="K7" s="58">
        <f>'PY2022Q3 EX'!M5*100</f>
        <v>79.600000000000009</v>
      </c>
      <c r="L7" s="108">
        <f>SUM(K7/$O7)*100</f>
        <v>99.500000000000014</v>
      </c>
      <c r="M7" s="58">
        <v>81.099999999999994</v>
      </c>
      <c r="N7" s="114">
        <f>SUM(M7/$O7)*100</f>
        <v>101.375</v>
      </c>
      <c r="O7" s="26">
        <v>80</v>
      </c>
      <c r="P7" s="202">
        <v>79.5</v>
      </c>
      <c r="Q7" s="202">
        <f t="shared" si="1"/>
        <v>99.375</v>
      </c>
      <c r="R7" s="202">
        <v>88.3</v>
      </c>
      <c r="S7" s="202">
        <f t="shared" si="2"/>
        <v>110.375</v>
      </c>
      <c r="T7" s="26">
        <v>80</v>
      </c>
    </row>
    <row r="8" spans="3:20" ht="20.100000000000001" customHeight="1" x14ac:dyDescent="0.3">
      <c r="C8" s="110" t="s">
        <v>13</v>
      </c>
      <c r="D8" s="58">
        <v>69.599999999999994</v>
      </c>
      <c r="E8" s="108">
        <f t="shared" si="0"/>
        <v>89.230769230769226</v>
      </c>
      <c r="F8" s="40">
        <v>78</v>
      </c>
      <c r="G8" s="130">
        <v>68.400000000000006</v>
      </c>
      <c r="H8" s="108">
        <f>SUM(G8/$O8)*100</f>
        <v>95</v>
      </c>
      <c r="I8" s="120">
        <v>69.8</v>
      </c>
      <c r="J8" s="108">
        <f>SUM(I8/$O8)*100</f>
        <v>96.944444444444443</v>
      </c>
      <c r="K8" s="58">
        <f>'PY2022Q3 EX'!M6*100</f>
        <v>69.199999999999989</v>
      </c>
      <c r="L8" s="108">
        <f>SUM(K8/$O8)*100</f>
        <v>96.111111111111086</v>
      </c>
      <c r="M8" s="58">
        <v>71.7</v>
      </c>
      <c r="N8" s="114">
        <f>SUM(M8/$O8)*100</f>
        <v>99.583333333333329</v>
      </c>
      <c r="O8" s="26">
        <v>72</v>
      </c>
      <c r="P8" s="202">
        <v>76.400000000000006</v>
      </c>
      <c r="Q8" s="202">
        <f t="shared" si="1"/>
        <v>106.11111111111111</v>
      </c>
      <c r="R8" s="202">
        <v>82.3</v>
      </c>
      <c r="S8" s="202">
        <f t="shared" si="2"/>
        <v>114.30555555555554</v>
      </c>
      <c r="T8" s="112">
        <v>72</v>
      </c>
    </row>
    <row r="9" spans="3:20" ht="20.100000000000001" customHeight="1" x14ac:dyDescent="0.3">
      <c r="C9" s="110" t="s">
        <v>16</v>
      </c>
      <c r="D9" s="58">
        <v>93.300000000000011</v>
      </c>
      <c r="E9" s="108">
        <f t="shared" si="0"/>
        <v>133.28571428571431</v>
      </c>
      <c r="F9" s="40">
        <v>70</v>
      </c>
      <c r="G9" s="130">
        <v>83.7</v>
      </c>
      <c r="H9" s="108">
        <f>SUM(G9/$O9)*100</f>
        <v>107.30769230769231</v>
      </c>
      <c r="I9" s="120">
        <v>81.400000000000006</v>
      </c>
      <c r="J9" s="108">
        <f>SUM(I9/$O9)*100</f>
        <v>104.35897435897436</v>
      </c>
      <c r="K9" s="58">
        <f>'PY2022Q3 EX'!M7*100</f>
        <v>81</v>
      </c>
      <c r="L9" s="108">
        <f>SUM(K9/$O9)*100</f>
        <v>103.84615384615385</v>
      </c>
      <c r="M9" s="58">
        <v>92.3</v>
      </c>
      <c r="N9" s="114">
        <f>SUM(M9/$O9)*100</f>
        <v>118.33333333333333</v>
      </c>
      <c r="O9" s="26">
        <v>78</v>
      </c>
      <c r="P9" s="202">
        <v>82.4</v>
      </c>
      <c r="Q9" s="202">
        <f t="shared" si="1"/>
        <v>105.64102564102565</v>
      </c>
      <c r="R9" s="202">
        <v>79.900000000000006</v>
      </c>
      <c r="S9" s="202">
        <f t="shared" si="2"/>
        <v>102.43589743589745</v>
      </c>
      <c r="T9" s="112">
        <v>78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74.5</v>
      </c>
      <c r="E11" s="108">
        <f t="shared" ref="E11:E15" si="3">D11/F11*100</f>
        <v>87.441314553990608</v>
      </c>
      <c r="F11" s="40">
        <v>85.2</v>
      </c>
      <c r="G11" s="130">
        <v>73.3</v>
      </c>
      <c r="H11" s="108">
        <f>SUM(G11/$O11)*100</f>
        <v>92.667509481668759</v>
      </c>
      <c r="I11" s="121">
        <v>75.5</v>
      </c>
      <c r="J11" s="108">
        <f>SUM(I11/$O11)*100</f>
        <v>95.448798988621988</v>
      </c>
      <c r="K11" s="58">
        <f>'PY2022Q3 EX'!M9*100</f>
        <v>73.5</v>
      </c>
      <c r="L11" s="108">
        <f>SUM(K11/$O11)*100</f>
        <v>92.920353982300867</v>
      </c>
      <c r="M11" s="58">
        <v>88.2</v>
      </c>
      <c r="N11" s="114">
        <f>SUM(M11/$O11)*100</f>
        <v>111.50442477876106</v>
      </c>
      <c r="O11" s="26">
        <v>79.100000000000009</v>
      </c>
      <c r="P11" s="202">
        <v>85.7</v>
      </c>
      <c r="Q11" s="202">
        <f>$P11/$T11*100</f>
        <v>108.34386852085969</v>
      </c>
      <c r="R11" s="202">
        <v>83.3</v>
      </c>
      <c r="S11" s="202">
        <f t="shared" si="2"/>
        <v>105.30973451327435</v>
      </c>
      <c r="T11" s="26">
        <v>79.099999999999994</v>
      </c>
    </row>
    <row r="12" spans="3:20" ht="20.100000000000001" customHeight="1" x14ac:dyDescent="0.3">
      <c r="C12" s="110" t="s">
        <v>3</v>
      </c>
      <c r="D12" s="59">
        <v>8840</v>
      </c>
      <c r="E12" s="108">
        <f t="shared" si="3"/>
        <v>124.50704225352112</v>
      </c>
      <c r="F12" s="41">
        <v>7100</v>
      </c>
      <c r="G12" s="134">
        <v>10146</v>
      </c>
      <c r="H12" s="108">
        <f>SUM(G12/$O12)*100</f>
        <v>166.43700787401573</v>
      </c>
      <c r="I12" s="122">
        <v>9704</v>
      </c>
      <c r="J12" s="108">
        <f>SUM(I12/$O12)*100</f>
        <v>159.18635170603673</v>
      </c>
      <c r="K12" s="59">
        <f>'PY2022Q3 EX'!M10</f>
        <v>9131</v>
      </c>
      <c r="L12" s="108">
        <f>SUM(K12/$O12)*100</f>
        <v>149.78674540682414</v>
      </c>
      <c r="M12" s="59">
        <v>8488</v>
      </c>
      <c r="N12" s="114">
        <f>SUM(M12/$O12)*100</f>
        <v>139.23884514435696</v>
      </c>
      <c r="O12" s="60">
        <v>6096</v>
      </c>
      <c r="P12" s="59">
        <v>8882</v>
      </c>
      <c r="Q12" s="202">
        <f t="shared" ref="Q12:Q15" si="4">$P12/$T12*100</f>
        <v>145.70209973753282</v>
      </c>
      <c r="R12" s="59">
        <v>10104</v>
      </c>
      <c r="S12" s="202">
        <f t="shared" si="2"/>
        <v>165.74803149606299</v>
      </c>
      <c r="T12" s="60">
        <v>6096</v>
      </c>
    </row>
    <row r="13" spans="3:20" ht="20.100000000000001" customHeight="1" x14ac:dyDescent="0.3">
      <c r="C13" s="110" t="s">
        <v>10</v>
      </c>
      <c r="D13" s="58">
        <v>82.1</v>
      </c>
      <c r="E13" s="108">
        <f t="shared" si="3"/>
        <v>101.98757763975155</v>
      </c>
      <c r="F13" s="40">
        <v>80.5</v>
      </c>
      <c r="G13" s="130">
        <v>88</v>
      </c>
      <c r="H13" s="108">
        <f>SUM(G13/$O13)*100</f>
        <v>113.25611325611324</v>
      </c>
      <c r="I13" s="121">
        <v>80.900000000000006</v>
      </c>
      <c r="J13" s="58">
        <f>SUM(I13/$O13)*100</f>
        <v>104.11840411840411</v>
      </c>
      <c r="K13" s="58">
        <f>'PY2022Q3 EX'!M11*100</f>
        <v>84.399999999999991</v>
      </c>
      <c r="L13" s="108">
        <f>SUM(K13/$O13)*100</f>
        <v>108.6229086229086</v>
      </c>
      <c r="M13" s="58">
        <v>83</v>
      </c>
      <c r="N13" s="114">
        <f>SUM(M13/$O13)*100</f>
        <v>106.82110682110681</v>
      </c>
      <c r="O13" s="26">
        <v>77.7</v>
      </c>
      <c r="P13" s="202">
        <v>79.599999999999994</v>
      </c>
      <c r="Q13" s="202">
        <f t="shared" si="4"/>
        <v>102.44530244530243</v>
      </c>
      <c r="R13" s="202">
        <v>82.4</v>
      </c>
      <c r="S13" s="202">
        <f t="shared" si="2"/>
        <v>106.04890604890605</v>
      </c>
      <c r="T13" s="26">
        <v>77.7</v>
      </c>
    </row>
    <row r="14" spans="3:20" ht="20.100000000000001" customHeight="1" x14ac:dyDescent="0.3">
      <c r="C14" s="110" t="s">
        <v>13</v>
      </c>
      <c r="D14" s="58">
        <v>100</v>
      </c>
      <c r="E14" s="108">
        <f t="shared" si="3"/>
        <v>142.85714285714286</v>
      </c>
      <c r="F14" s="40">
        <v>70</v>
      </c>
      <c r="G14" s="130">
        <v>100</v>
      </c>
      <c r="H14" s="108">
        <f>SUM(G14/$O14)*100</f>
        <v>155.27950310559004</v>
      </c>
      <c r="I14" s="121">
        <v>87.5</v>
      </c>
      <c r="J14" s="108">
        <f>SUM(I14/$O14)*100</f>
        <v>135.86956521739128</v>
      </c>
      <c r="K14" s="58">
        <f>'PY2022Q3 EX'!M12*100</f>
        <v>90</v>
      </c>
      <c r="L14" s="108">
        <f>SUM(K14/$O14)*100</f>
        <v>139.75155279503105</v>
      </c>
      <c r="M14" s="58">
        <v>88.9</v>
      </c>
      <c r="N14" s="114">
        <f>SUM(M14/$O14)*100</f>
        <v>138.04347826086956</v>
      </c>
      <c r="O14" s="26">
        <v>64.400000000000006</v>
      </c>
      <c r="P14" s="202">
        <v>84</v>
      </c>
      <c r="Q14" s="202">
        <f t="shared" si="4"/>
        <v>130.43478260869563</v>
      </c>
      <c r="R14" s="202">
        <v>77.3</v>
      </c>
      <c r="S14" s="202">
        <f t="shared" si="2"/>
        <v>120.03105590062111</v>
      </c>
      <c r="T14" s="112">
        <v>64.400000000000006</v>
      </c>
    </row>
    <row r="15" spans="3:20" ht="20.100000000000001" customHeight="1" x14ac:dyDescent="0.3">
      <c r="C15" s="110" t="s">
        <v>16</v>
      </c>
      <c r="D15" s="58">
        <v>90.600000000000009</v>
      </c>
      <c r="E15" s="108">
        <f t="shared" si="3"/>
        <v>129.42857142857144</v>
      </c>
      <c r="F15" s="40">
        <v>70</v>
      </c>
      <c r="G15" s="130">
        <v>76.7</v>
      </c>
      <c r="H15" s="108">
        <f>SUM(G15/$O15)*100</f>
        <v>107.7247191011236</v>
      </c>
      <c r="I15" s="121">
        <v>69.2</v>
      </c>
      <c r="J15" s="108">
        <f>SUM(I15/$O15)*100</f>
        <v>97.19101123595506</v>
      </c>
      <c r="K15" s="58">
        <f>'PY2022Q3 EX'!M13*100</f>
        <v>74.3</v>
      </c>
      <c r="L15" s="108">
        <f>SUM(K15/$O15)*100</f>
        <v>104.35393258426966</v>
      </c>
      <c r="M15" s="58">
        <v>87.1</v>
      </c>
      <c r="N15" s="114">
        <f>SUM(M15/$O15)*100</f>
        <v>122.3314606741573</v>
      </c>
      <c r="O15" s="26">
        <v>71.2</v>
      </c>
      <c r="P15" s="202">
        <v>77.400000000000006</v>
      </c>
      <c r="Q15" s="202">
        <f t="shared" si="4"/>
        <v>108.70786516853931</v>
      </c>
      <c r="R15" s="202">
        <v>85.2</v>
      </c>
      <c r="S15" s="202">
        <f t="shared" si="2"/>
        <v>119.6629213483146</v>
      </c>
      <c r="T15" s="112">
        <v>71.2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93.8</v>
      </c>
      <c r="E17" s="108">
        <f t="shared" ref="E17:E21" si="5">D17/F17*100</f>
        <v>117.9874213836478</v>
      </c>
      <c r="F17" s="40">
        <v>79.5</v>
      </c>
      <c r="G17" s="130">
        <v>90.7</v>
      </c>
      <c r="H17" s="108">
        <f>SUM(G17/$O17)*100</f>
        <v>112.81094527363184</v>
      </c>
      <c r="I17" s="108">
        <v>87</v>
      </c>
      <c r="J17" s="108">
        <f>SUM(I17/$O17)*100</f>
        <v>108.20895522388059</v>
      </c>
      <c r="K17" s="58">
        <f>'PY2022Q3 EX'!M15*100</f>
        <v>86.9</v>
      </c>
      <c r="L17" s="108">
        <f>SUM(K17/$O17)*100</f>
        <v>108.08457711442787</v>
      </c>
      <c r="M17" s="58">
        <v>88</v>
      </c>
      <c r="N17" s="114">
        <f>SUM(M17/$O17)*100</f>
        <v>109.45273631840794</v>
      </c>
      <c r="O17" s="26">
        <v>80.400000000000006</v>
      </c>
      <c r="P17" s="202">
        <v>86.2</v>
      </c>
      <c r="Q17" s="202">
        <f>$P17/$T17*100</f>
        <v>107.2139303482587</v>
      </c>
      <c r="R17" s="202">
        <v>85.6</v>
      </c>
      <c r="S17" s="202">
        <f t="shared" si="2"/>
        <v>106.46766169154228</v>
      </c>
      <c r="T17" s="26">
        <v>80.400000000000006</v>
      </c>
    </row>
    <row r="18" spans="3:20" ht="20.100000000000001" customHeight="1" x14ac:dyDescent="0.3">
      <c r="C18" s="110" t="s">
        <v>3</v>
      </c>
      <c r="D18" s="59">
        <v>3783</v>
      </c>
      <c r="E18" s="108">
        <f t="shared" si="5"/>
        <v>135.10714285714286</v>
      </c>
      <c r="F18" s="41">
        <v>2800</v>
      </c>
      <c r="G18" s="131">
        <v>3810</v>
      </c>
      <c r="H18" s="108">
        <f>SUM(G18/$O18)*100</f>
        <v>136.12004287245446</v>
      </c>
      <c r="I18" s="109">
        <v>3783</v>
      </c>
      <c r="J18" s="108">
        <f>SUM(I18/$O18)*100</f>
        <v>135.15541264737405</v>
      </c>
      <c r="K18" s="59">
        <f>'PY2022Q3 EX'!M16</f>
        <v>3860.07</v>
      </c>
      <c r="L18" s="108">
        <f>SUM(K18/$O18)*100</f>
        <v>137.90889603429798</v>
      </c>
      <c r="M18" s="59">
        <v>3441</v>
      </c>
      <c r="N18" s="114">
        <f>SUM(M18/$O18)*100</f>
        <v>122.93676312968917</v>
      </c>
      <c r="O18" s="60">
        <v>2799</v>
      </c>
      <c r="P18" s="59">
        <v>3717</v>
      </c>
      <c r="Q18" s="202">
        <f t="shared" ref="Q18:Q21" si="6">$P18/$T18*100</f>
        <v>132.79742765273312</v>
      </c>
      <c r="R18" s="59">
        <v>3680.5</v>
      </c>
      <c r="S18" s="202">
        <f t="shared" si="2"/>
        <v>131.49339049660594</v>
      </c>
      <c r="T18" s="60">
        <v>2799</v>
      </c>
    </row>
    <row r="19" spans="3:20" ht="20.100000000000001" customHeight="1" x14ac:dyDescent="0.3">
      <c r="C19" s="110" t="s">
        <v>10</v>
      </c>
      <c r="D19" s="58">
        <v>90.8</v>
      </c>
      <c r="E19" s="108">
        <f t="shared" si="5"/>
        <v>122.70270270270269</v>
      </c>
      <c r="F19" s="40">
        <v>74</v>
      </c>
      <c r="G19" s="130">
        <v>91.5</v>
      </c>
      <c r="H19" s="108">
        <f t="shared" ref="H19:H20" si="7">SUM(G19/$O19)*100</f>
        <v>116.85823754789273</v>
      </c>
      <c r="I19" s="108">
        <v>88.9</v>
      </c>
      <c r="J19" s="108">
        <f t="shared" ref="J19:J20" si="8">SUM(I19/$O19)*100</f>
        <v>113.53767560664114</v>
      </c>
      <c r="K19" s="58">
        <f>'PY2022Q3 EX'!M17*100</f>
        <v>87.2</v>
      </c>
      <c r="L19" s="108">
        <f t="shared" ref="L19:L20" si="9">SUM(K19/$O19)*100</f>
        <v>111.36653895274587</v>
      </c>
      <c r="M19" s="58">
        <v>84.8</v>
      </c>
      <c r="N19" s="114">
        <f>SUM(M19/$O19)*100</f>
        <v>108.301404853129</v>
      </c>
      <c r="O19" s="26">
        <v>78.3</v>
      </c>
      <c r="P19" s="202">
        <v>79.8</v>
      </c>
      <c r="Q19" s="202">
        <f t="shared" si="6"/>
        <v>101.91570881226053</v>
      </c>
      <c r="R19" s="202">
        <v>78.3</v>
      </c>
      <c r="S19" s="202">
        <f t="shared" si="2"/>
        <v>100</v>
      </c>
      <c r="T19" s="26">
        <v>78.3</v>
      </c>
    </row>
    <row r="20" spans="3:20" ht="20.100000000000001" customHeight="1" x14ac:dyDescent="0.3">
      <c r="C20" s="110" t="s">
        <v>13</v>
      </c>
      <c r="D20" s="58">
        <v>98.8</v>
      </c>
      <c r="E20" s="108">
        <f t="shared" si="5"/>
        <v>109.77777777777777</v>
      </c>
      <c r="F20" s="40">
        <v>90</v>
      </c>
      <c r="G20" s="130">
        <v>98.8</v>
      </c>
      <c r="H20" s="108">
        <f t="shared" si="7"/>
        <v>105.89496248660235</v>
      </c>
      <c r="I20" s="108">
        <v>100</v>
      </c>
      <c r="J20" s="108">
        <f t="shared" si="8"/>
        <v>107.18113612004285</v>
      </c>
      <c r="K20" s="58">
        <f>'PY2022Q3 EX'!M18*100</f>
        <v>98.8</v>
      </c>
      <c r="L20" s="108">
        <f t="shared" si="9"/>
        <v>105.89496248660235</v>
      </c>
      <c r="M20" s="58">
        <v>97.7</v>
      </c>
      <c r="N20" s="114">
        <f>SUM(M20/$O20)*100</f>
        <v>104.71596998928187</v>
      </c>
      <c r="O20" s="26">
        <v>93.300000000000011</v>
      </c>
      <c r="P20" s="202">
        <v>100</v>
      </c>
      <c r="Q20" s="202">
        <f t="shared" si="6"/>
        <v>107.18113612004288</v>
      </c>
      <c r="R20" s="202">
        <v>97.4</v>
      </c>
      <c r="S20" s="202">
        <f t="shared" si="2"/>
        <v>104.39442658092177</v>
      </c>
      <c r="T20" s="26">
        <v>93.3</v>
      </c>
    </row>
    <row r="21" spans="3:20" ht="20.100000000000001" customHeight="1" x14ac:dyDescent="0.3">
      <c r="C21" s="110" t="s">
        <v>16</v>
      </c>
      <c r="D21" s="58">
        <v>86.1</v>
      </c>
      <c r="E21" s="108">
        <f t="shared" si="5"/>
        <v>113.28947368421052</v>
      </c>
      <c r="F21" s="40">
        <v>76</v>
      </c>
      <c r="G21" s="130">
        <v>84.6</v>
      </c>
      <c r="H21" s="108">
        <f>SUM(G21/$O21)*100</f>
        <v>98.3720930232558</v>
      </c>
      <c r="I21" s="108">
        <v>86.6</v>
      </c>
      <c r="J21" s="108">
        <f>SUM(I21/$O21)*100</f>
        <v>100.69767441860465</v>
      </c>
      <c r="K21" s="58">
        <f>'PY2022Q3 EX'!M19*100</f>
        <v>80.800000000000011</v>
      </c>
      <c r="L21" s="108">
        <f>SUM(K21/$O21)*100</f>
        <v>93.953488372093048</v>
      </c>
      <c r="M21" s="58">
        <v>78.8</v>
      </c>
      <c r="N21" s="114">
        <f>SUM(M21/$O21)*100</f>
        <v>91.627906976744171</v>
      </c>
      <c r="O21" s="26">
        <v>86</v>
      </c>
      <c r="P21" s="202">
        <v>82.6</v>
      </c>
      <c r="Q21" s="202">
        <f t="shared" si="6"/>
        <v>96.046511627906966</v>
      </c>
      <c r="R21" s="202">
        <v>82.6</v>
      </c>
      <c r="S21" s="202">
        <f t="shared" si="2"/>
        <v>96.046511627906966</v>
      </c>
      <c r="T21" s="112">
        <v>86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60.8</v>
      </c>
      <c r="E23" s="108">
        <f t="shared" ref="E23:E25" si="10">D23/F23*100</f>
        <v>93.538461538461533</v>
      </c>
      <c r="F23" s="40">
        <v>65</v>
      </c>
      <c r="G23" s="132">
        <v>62.4</v>
      </c>
      <c r="H23" s="108">
        <f>SUM(G23/$O23)*100</f>
        <v>96</v>
      </c>
      <c r="I23" s="108">
        <v>61.6</v>
      </c>
      <c r="J23" s="108">
        <f>SUM(I23/$O23)*100</f>
        <v>94.769230769230774</v>
      </c>
      <c r="K23" s="58">
        <f>'PY2022Q3 EX'!M21*100</f>
        <v>66</v>
      </c>
      <c r="L23" s="108">
        <f>SUM(K23/$O23)*100</f>
        <v>101.53846153846153</v>
      </c>
      <c r="M23" s="58">
        <v>68.400000000000006</v>
      </c>
      <c r="N23" s="114">
        <f>SUM(M23/$O23)*100</f>
        <v>105.23076923076924</v>
      </c>
      <c r="O23" s="26">
        <v>65</v>
      </c>
      <c r="P23" s="202">
        <v>68</v>
      </c>
      <c r="Q23" s="202">
        <f>P23/$T23*100</f>
        <v>104.61538461538463</v>
      </c>
      <c r="R23" s="202">
        <v>66.8</v>
      </c>
      <c r="S23" s="202">
        <f t="shared" si="2"/>
        <v>102.76923076923077</v>
      </c>
      <c r="T23" s="26">
        <v>65</v>
      </c>
    </row>
    <row r="24" spans="3:20" ht="20.100000000000001" customHeight="1" x14ac:dyDescent="0.3">
      <c r="C24" s="110" t="s">
        <v>3</v>
      </c>
      <c r="D24" s="59">
        <v>6664</v>
      </c>
      <c r="E24" s="108">
        <f t="shared" si="10"/>
        <v>130.66666666666666</v>
      </c>
      <c r="F24" s="41">
        <v>5100</v>
      </c>
      <c r="G24" s="133">
        <v>6887</v>
      </c>
      <c r="H24" s="108">
        <f>SUM(G24/$O24)*100</f>
        <v>123.02608074312253</v>
      </c>
      <c r="I24" s="117">
        <v>6877</v>
      </c>
      <c r="J24" s="108">
        <f>SUM(I24/$O24)*100</f>
        <v>122.84744551625582</v>
      </c>
      <c r="K24" s="59">
        <f>'PY2022Q3 EX'!M22</f>
        <v>7065</v>
      </c>
      <c r="L24" s="108">
        <f>SUM(K24/$O24)*100</f>
        <v>126.20578778135048</v>
      </c>
      <c r="M24" s="59">
        <v>7041</v>
      </c>
      <c r="N24" s="114">
        <f>SUM(M24/$O24)*100</f>
        <v>125.7770632368703</v>
      </c>
      <c r="O24" s="60">
        <v>5598</v>
      </c>
      <c r="P24" s="59">
        <v>7072.5</v>
      </c>
      <c r="Q24" s="202">
        <f t="shared" ref="Q24:Q25" si="11">P24/$T24*100</f>
        <v>126.33976420150053</v>
      </c>
      <c r="R24" s="59">
        <v>7076</v>
      </c>
      <c r="S24" s="202">
        <f t="shared" si="2"/>
        <v>126.40228653090388</v>
      </c>
      <c r="T24" s="60">
        <v>5598</v>
      </c>
    </row>
    <row r="25" spans="3:20" ht="20.100000000000001" customHeight="1" x14ac:dyDescent="0.3">
      <c r="C25" s="115" t="s">
        <v>10</v>
      </c>
      <c r="D25" s="58">
        <v>62</v>
      </c>
      <c r="E25" s="108">
        <f t="shared" si="10"/>
        <v>95.384615384615387</v>
      </c>
      <c r="F25" s="40">
        <v>65</v>
      </c>
      <c r="G25" s="132">
        <v>64.900000000000006</v>
      </c>
      <c r="H25" s="108">
        <f>SUM(G25/$O25)*100</f>
        <v>99.846153846153854</v>
      </c>
      <c r="I25" s="108">
        <v>61.6</v>
      </c>
      <c r="J25" s="108">
        <f>SUM(I25/$O25)*100</f>
        <v>94.769230769230774</v>
      </c>
      <c r="K25" s="58">
        <f>'PY2022Q3 EX'!M23*100</f>
        <v>66.400000000000006</v>
      </c>
      <c r="L25" s="108">
        <f>SUM(K25/$O25)*100</f>
        <v>102.15384615384617</v>
      </c>
      <c r="M25" s="58">
        <v>67.3</v>
      </c>
      <c r="N25" s="114">
        <f>SUM(M25/$O25)*100</f>
        <v>103.53846153846153</v>
      </c>
      <c r="O25" s="26">
        <v>65</v>
      </c>
      <c r="P25" s="202">
        <v>66.400000000000006</v>
      </c>
      <c r="Q25" s="202">
        <f t="shared" si="11"/>
        <v>102.15384615384617</v>
      </c>
      <c r="R25" s="202">
        <v>68</v>
      </c>
      <c r="S25" s="202">
        <f t="shared" si="2"/>
        <v>104.61538461538463</v>
      </c>
      <c r="T25" s="26">
        <v>65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2880" priority="193" operator="between">
      <formula>$F5*0.9</formula>
      <formula>$F5</formula>
    </cfRule>
    <cfRule type="cellIs" dxfId="2879" priority="194" operator="lessThan">
      <formula>$F5*0.9</formula>
    </cfRule>
    <cfRule type="cellIs" dxfId="2878" priority="195" operator="greaterThan">
      <formula>$F5</formula>
    </cfRule>
  </conditionalFormatting>
  <conditionalFormatting sqref="D7">
    <cfRule type="cellIs" dxfId="2877" priority="187" operator="between">
      <formula>$F7*0.9</formula>
      <formula>$F7</formula>
    </cfRule>
    <cfRule type="cellIs" dxfId="2876" priority="188" operator="lessThan">
      <formula>$F7*0.9</formula>
    </cfRule>
    <cfRule type="cellIs" dxfId="2875" priority="189" operator="greaterThan">
      <formula>$F7</formula>
    </cfRule>
  </conditionalFormatting>
  <conditionalFormatting sqref="D6">
    <cfRule type="cellIs" dxfId="2874" priority="184" operator="between">
      <formula>$F6*0.9</formula>
      <formula>$F6</formula>
    </cfRule>
    <cfRule type="cellIs" dxfId="2873" priority="185" operator="lessThan">
      <formula>$F6*0.9</formula>
    </cfRule>
    <cfRule type="cellIs" dxfId="2872" priority="186" operator="greaterThan">
      <formula>$F6</formula>
    </cfRule>
  </conditionalFormatting>
  <conditionalFormatting sqref="D11">
    <cfRule type="cellIs" dxfId="2871" priority="181" operator="between">
      <formula>$F11*0.9</formula>
      <formula>$F11</formula>
    </cfRule>
    <cfRule type="cellIs" dxfId="2870" priority="182" operator="lessThan">
      <formula>$F11*0.9</formula>
    </cfRule>
    <cfRule type="cellIs" dxfId="2869" priority="183" operator="greaterThan">
      <formula>$F11</formula>
    </cfRule>
  </conditionalFormatting>
  <conditionalFormatting sqref="D17">
    <cfRule type="cellIs" dxfId="2868" priority="178" operator="between">
      <formula>$F17*0.9</formula>
      <formula>$F17</formula>
    </cfRule>
    <cfRule type="cellIs" dxfId="2867" priority="179" operator="lessThan">
      <formula>$F17*0.9</formula>
    </cfRule>
    <cfRule type="cellIs" dxfId="2866" priority="180" operator="greaterThan">
      <formula>$F17</formula>
    </cfRule>
  </conditionalFormatting>
  <conditionalFormatting sqref="D23">
    <cfRule type="cellIs" dxfId="2865" priority="175" operator="between">
      <formula>$F23*0.9</formula>
      <formula>$F23</formula>
    </cfRule>
    <cfRule type="cellIs" dxfId="2864" priority="176" operator="lessThan">
      <formula>$F23*0.9</formula>
    </cfRule>
    <cfRule type="cellIs" dxfId="2863" priority="177" operator="greaterThan">
      <formula>$F23</formula>
    </cfRule>
  </conditionalFormatting>
  <conditionalFormatting sqref="D12">
    <cfRule type="cellIs" dxfId="2862" priority="172" operator="between">
      <formula>$F12*0.9</formula>
      <formula>$F12</formula>
    </cfRule>
    <cfRule type="cellIs" dxfId="2861" priority="173" operator="lessThan">
      <formula>$F12*0.9</formula>
    </cfRule>
    <cfRule type="cellIs" dxfId="2860" priority="174" operator="greaterThan">
      <formula>$F12</formula>
    </cfRule>
  </conditionalFormatting>
  <conditionalFormatting sqref="D24">
    <cfRule type="cellIs" dxfId="2859" priority="169" operator="between">
      <formula>$F24*0.9</formula>
      <formula>$F24</formula>
    </cfRule>
    <cfRule type="cellIs" dxfId="2858" priority="170" operator="lessThan">
      <formula>$F24*0.9</formula>
    </cfRule>
    <cfRule type="cellIs" dxfId="2857" priority="171" operator="greaterThan">
      <formula>$F24</formula>
    </cfRule>
  </conditionalFormatting>
  <conditionalFormatting sqref="D13">
    <cfRule type="cellIs" dxfId="2856" priority="166" operator="between">
      <formula>$F13*0.9</formula>
      <formula>$F13</formula>
    </cfRule>
    <cfRule type="cellIs" dxfId="2855" priority="167" operator="lessThan">
      <formula>$F13*0.9</formula>
    </cfRule>
    <cfRule type="cellIs" dxfId="2854" priority="168" operator="greaterThan">
      <formula>$F13</formula>
    </cfRule>
  </conditionalFormatting>
  <conditionalFormatting sqref="D19">
    <cfRule type="cellIs" dxfId="2853" priority="163" operator="between">
      <formula>$F19*0.9</formula>
      <formula>$F19</formula>
    </cfRule>
    <cfRule type="cellIs" dxfId="2852" priority="164" operator="lessThan">
      <formula>$F19*0.9</formula>
    </cfRule>
    <cfRule type="cellIs" dxfId="2851" priority="165" operator="greaterThan">
      <formula>$F19</formula>
    </cfRule>
  </conditionalFormatting>
  <conditionalFormatting sqref="D25">
    <cfRule type="cellIs" dxfId="2850" priority="160" operator="between">
      <formula>$F25*0.9</formula>
      <formula>$F25</formula>
    </cfRule>
    <cfRule type="cellIs" dxfId="2849" priority="161" operator="lessThan">
      <formula>$F25*0.9</formula>
    </cfRule>
    <cfRule type="cellIs" dxfId="2848" priority="162" operator="greaterThan">
      <formula>$F25</formula>
    </cfRule>
  </conditionalFormatting>
  <conditionalFormatting sqref="G5 I5 K5 M5">
    <cfRule type="cellIs" dxfId="2847" priority="214" operator="between">
      <formula>$O5*0.9</formula>
      <formula>$O5</formula>
    </cfRule>
    <cfRule type="cellIs" dxfId="2846" priority="215" operator="lessThan">
      <formula>$O5*0.9</formula>
    </cfRule>
    <cfRule type="cellIs" dxfId="2845" priority="216" operator="greaterThan">
      <formula>$O5</formula>
    </cfRule>
  </conditionalFormatting>
  <conditionalFormatting sqref="G6 I6 K6 M6">
    <cfRule type="cellIs" dxfId="2844" priority="196" operator="between">
      <formula>$O6*0.9</formula>
      <formula>$O6</formula>
    </cfRule>
    <cfRule type="cellIs" dxfId="2843" priority="197" operator="lessThan">
      <formula>$O6*0.9</formula>
    </cfRule>
    <cfRule type="cellIs" dxfId="2842" priority="198" operator="greaterThan">
      <formula>$O6</formula>
    </cfRule>
  </conditionalFormatting>
  <conditionalFormatting sqref="G7 I7 M7">
    <cfRule type="cellIs" dxfId="2841" priority="157" operator="between">
      <formula>$O7*0.9</formula>
      <formula>$O7</formula>
    </cfRule>
    <cfRule type="cellIs" dxfId="2840" priority="158" operator="lessThan">
      <formula>$O7*0.9</formula>
    </cfRule>
    <cfRule type="cellIs" dxfId="2839" priority="159" operator="greaterThan">
      <formula>$O7</formula>
    </cfRule>
  </conditionalFormatting>
  <conditionalFormatting sqref="G11 I11 M11">
    <cfRule type="cellIs" dxfId="2838" priority="211" operator="between">
      <formula>$O11*0.9</formula>
      <formula>$O11</formula>
    </cfRule>
    <cfRule type="cellIs" dxfId="2837" priority="212" operator="lessThan">
      <formula>$O11*0.9</formula>
    </cfRule>
    <cfRule type="cellIs" dxfId="2836" priority="213" operator="greaterThan">
      <formula>$O11</formula>
    </cfRule>
  </conditionalFormatting>
  <conditionalFormatting sqref="G12 I12 M12">
    <cfRule type="cellIs" dxfId="2835" priority="208" operator="between">
      <formula>$O12*0.9</formula>
      <formula>$O12</formula>
    </cfRule>
    <cfRule type="cellIs" dxfId="2834" priority="209" operator="lessThan">
      <formula>$O12*0.9</formula>
    </cfRule>
    <cfRule type="cellIs" dxfId="2833" priority="210" operator="greaterThan">
      <formula>$O12</formula>
    </cfRule>
  </conditionalFormatting>
  <conditionalFormatting sqref="G13 I13 M13">
    <cfRule type="cellIs" dxfId="2832" priority="190" operator="between">
      <formula>$O13*0.9</formula>
      <formula>$O13</formula>
    </cfRule>
    <cfRule type="cellIs" dxfId="2831" priority="191" operator="lessThan">
      <formula>$O13*0.9</formula>
    </cfRule>
    <cfRule type="cellIs" dxfId="2830" priority="192" operator="greaterThan">
      <formula>$O13</formula>
    </cfRule>
  </conditionalFormatting>
  <conditionalFormatting sqref="G14 I14 M14">
    <cfRule type="cellIs" dxfId="2829" priority="154" operator="between">
      <formula>$O14*0.9</formula>
      <formula>$O14</formula>
    </cfRule>
    <cfRule type="cellIs" dxfId="2828" priority="155" operator="lessThan">
      <formula>$O14*0.9</formula>
    </cfRule>
    <cfRule type="cellIs" dxfId="2827" priority="156" operator="greaterThan">
      <formula>$O14</formula>
    </cfRule>
  </conditionalFormatting>
  <conditionalFormatting sqref="G17:G18 I17:I18 M17:M18">
    <cfRule type="cellIs" dxfId="2826" priority="205" operator="between">
      <formula>$O17*0.9</formula>
      <formula>$O17</formula>
    </cfRule>
    <cfRule type="cellIs" dxfId="2825" priority="206" operator="lessThan">
      <formula>$O17*0.9</formula>
    </cfRule>
    <cfRule type="cellIs" dxfId="2824" priority="207" operator="greaterThan">
      <formula>$O17</formula>
    </cfRule>
  </conditionalFormatting>
  <conditionalFormatting sqref="G19 I19 M19">
    <cfRule type="cellIs" dxfId="2823" priority="151" operator="between">
      <formula>$O19*0.9</formula>
      <formula>$O19</formula>
    </cfRule>
    <cfRule type="cellIs" dxfId="2822" priority="152" operator="lessThan">
      <formula>$O19*0.9</formula>
    </cfRule>
    <cfRule type="cellIs" dxfId="2821" priority="153" operator="greaterThan">
      <formula>$O19</formula>
    </cfRule>
  </conditionalFormatting>
  <conditionalFormatting sqref="G20 I20 M20">
    <cfRule type="cellIs" dxfId="2820" priority="148" operator="between">
      <formula>$O20*0.9</formula>
      <formula>$O20</formula>
    </cfRule>
    <cfRule type="cellIs" dxfId="2819" priority="149" operator="lessThan">
      <formula>$O20*0.9</formula>
    </cfRule>
    <cfRule type="cellIs" dxfId="2818" priority="150" operator="greaterThan">
      <formula>$O20</formula>
    </cfRule>
  </conditionalFormatting>
  <conditionalFormatting sqref="G23 I23 M23">
    <cfRule type="cellIs" dxfId="2817" priority="202" operator="between">
      <formula>$O23*0.9</formula>
      <formula>$O23</formula>
    </cfRule>
    <cfRule type="cellIs" dxfId="2816" priority="203" operator="lessThan">
      <formula>$O23*0.9</formula>
    </cfRule>
    <cfRule type="cellIs" dxfId="2815" priority="204" operator="greaterThan">
      <formula>$O23</formula>
    </cfRule>
  </conditionalFormatting>
  <conditionalFormatting sqref="G24 I24 M24">
    <cfRule type="cellIs" dxfId="2814" priority="199" operator="between">
      <formula>$O24*0.9</formula>
      <formula>$O24</formula>
    </cfRule>
    <cfRule type="cellIs" dxfId="2813" priority="200" operator="lessThan">
      <formula>$O24*0.9</formula>
    </cfRule>
    <cfRule type="cellIs" dxfId="2812" priority="201" operator="greaterThan">
      <formula>$O24</formula>
    </cfRule>
  </conditionalFormatting>
  <conditionalFormatting sqref="G25 I25 M25">
    <cfRule type="cellIs" dxfId="2811" priority="145" operator="between">
      <formula>$O25*0.9</formula>
      <formula>$O25</formula>
    </cfRule>
    <cfRule type="cellIs" dxfId="2810" priority="146" operator="lessThan">
      <formula>$O25*0.9</formula>
    </cfRule>
    <cfRule type="cellIs" dxfId="2809" priority="147" operator="greaterThan">
      <formula>$O25</formula>
    </cfRule>
  </conditionalFormatting>
  <conditionalFormatting sqref="D8">
    <cfRule type="cellIs" dxfId="2808" priority="142" operator="between">
      <formula>$F8*0.9</formula>
      <formula>$F8</formula>
    </cfRule>
    <cfRule type="cellIs" dxfId="2807" priority="143" operator="lessThan">
      <formula>$F8*0.9</formula>
    </cfRule>
    <cfRule type="cellIs" dxfId="2806" priority="144" operator="greaterThan">
      <formula>$F8</formula>
    </cfRule>
  </conditionalFormatting>
  <conditionalFormatting sqref="D14">
    <cfRule type="cellIs" dxfId="2805" priority="139" operator="between">
      <formula>$F14*0.9</formula>
      <formula>$F14</formula>
    </cfRule>
    <cfRule type="cellIs" dxfId="2804" priority="140" operator="lessThan">
      <formula>$F14*0.9</formula>
    </cfRule>
    <cfRule type="cellIs" dxfId="2803" priority="141" operator="greaterThan">
      <formula>$F14</formula>
    </cfRule>
  </conditionalFormatting>
  <conditionalFormatting sqref="D20">
    <cfRule type="cellIs" dxfId="2802" priority="136" operator="between">
      <formula>$F20*0.9</formula>
      <formula>$F20</formula>
    </cfRule>
    <cfRule type="cellIs" dxfId="2801" priority="137" operator="lessThan">
      <formula>$F20*0.9</formula>
    </cfRule>
    <cfRule type="cellIs" dxfId="2800" priority="138" operator="greaterThan">
      <formula>$F20</formula>
    </cfRule>
  </conditionalFormatting>
  <conditionalFormatting sqref="G15 I15 M15">
    <cfRule type="cellIs" dxfId="2799" priority="133" operator="between">
      <formula>$O15*0.9</formula>
      <formula>$O15</formula>
    </cfRule>
    <cfRule type="cellIs" dxfId="2798" priority="134" operator="lessThan">
      <formula>$O15*0.9</formula>
    </cfRule>
    <cfRule type="cellIs" dxfId="2797" priority="135" operator="greaterThan">
      <formula>$O15</formula>
    </cfRule>
  </conditionalFormatting>
  <conditionalFormatting sqref="G21 I21 M21">
    <cfRule type="cellIs" dxfId="2796" priority="130" operator="between">
      <formula>$O21*0.9</formula>
      <formula>$O21</formula>
    </cfRule>
    <cfRule type="cellIs" dxfId="2795" priority="131" operator="lessThan">
      <formula>$O21*0.9</formula>
    </cfRule>
    <cfRule type="cellIs" dxfId="2794" priority="132" operator="greaterThan">
      <formula>$O21</formula>
    </cfRule>
  </conditionalFormatting>
  <conditionalFormatting sqref="G8 I8 M8">
    <cfRule type="cellIs" dxfId="2793" priority="127" operator="between">
      <formula>$O8*0.9</formula>
      <formula>$O8</formula>
    </cfRule>
    <cfRule type="cellIs" dxfId="2792" priority="128" operator="lessThan">
      <formula>$O8*0.9</formula>
    </cfRule>
    <cfRule type="cellIs" dxfId="2791" priority="129" operator="greaterThan">
      <formula>$O8</formula>
    </cfRule>
  </conditionalFormatting>
  <conditionalFormatting sqref="G9 I9 M9">
    <cfRule type="cellIs" dxfId="2790" priority="124" operator="between">
      <formula>$O9*0.9</formula>
      <formula>$O9</formula>
    </cfRule>
    <cfRule type="cellIs" dxfId="2789" priority="125" operator="lessThan">
      <formula>$O9*0.9</formula>
    </cfRule>
    <cfRule type="cellIs" dxfId="2788" priority="126" operator="greaterThan">
      <formula>$O9</formula>
    </cfRule>
  </conditionalFormatting>
  <conditionalFormatting sqref="D21 D15 D9">
    <cfRule type="cellIs" dxfId="2787" priority="121" operator="between">
      <formula>$F9*0.9</formula>
      <formula>$F9</formula>
    </cfRule>
    <cfRule type="cellIs" dxfId="2786" priority="122" operator="lessThan">
      <formula>$F9*0.9</formula>
    </cfRule>
    <cfRule type="cellIs" dxfId="2785" priority="123" operator="greaterThan">
      <formula>$F9</formula>
    </cfRule>
  </conditionalFormatting>
  <conditionalFormatting sqref="D18">
    <cfRule type="cellIs" dxfId="2784" priority="118" operator="between">
      <formula>$F18*0.9</formula>
      <formula>$F18</formula>
    </cfRule>
    <cfRule type="cellIs" dxfId="2783" priority="119" operator="lessThan">
      <formula>$F18*0.9</formula>
    </cfRule>
    <cfRule type="cellIs" dxfId="2782" priority="120" operator="greaterThan">
      <formula>$F18</formula>
    </cfRule>
  </conditionalFormatting>
  <conditionalFormatting sqref="K7:K9">
    <cfRule type="cellIs" dxfId="2781" priority="115" operator="between">
      <formula>$O7*0.9</formula>
      <formula>$O7</formula>
    </cfRule>
    <cfRule type="cellIs" dxfId="2780" priority="116" operator="lessThan">
      <formula>$O7*0.9</formula>
    </cfRule>
    <cfRule type="cellIs" dxfId="2779" priority="117" operator="greaterThan">
      <formula>$O7</formula>
    </cfRule>
  </conditionalFormatting>
  <conditionalFormatting sqref="K11">
    <cfRule type="cellIs" dxfId="2778" priority="112" operator="between">
      <formula>$O11*0.9</formula>
      <formula>$O11</formula>
    </cfRule>
    <cfRule type="cellIs" dxfId="2777" priority="113" operator="lessThan">
      <formula>$O11*0.9</formula>
    </cfRule>
    <cfRule type="cellIs" dxfId="2776" priority="114" operator="greaterThan">
      <formula>$O11</formula>
    </cfRule>
  </conditionalFormatting>
  <conditionalFormatting sqref="K13:K15">
    <cfRule type="cellIs" dxfId="2775" priority="109" operator="between">
      <formula>$O13*0.9</formula>
      <formula>$O13</formula>
    </cfRule>
    <cfRule type="cellIs" dxfId="2774" priority="110" operator="lessThan">
      <formula>$O13*0.9</formula>
    </cfRule>
    <cfRule type="cellIs" dxfId="2773" priority="111" operator="greaterThan">
      <formula>$O13</formula>
    </cfRule>
  </conditionalFormatting>
  <conditionalFormatting sqref="K17">
    <cfRule type="cellIs" dxfId="2772" priority="106" operator="between">
      <formula>$O17*0.9</formula>
      <formula>$O17</formula>
    </cfRule>
    <cfRule type="cellIs" dxfId="2771" priority="107" operator="lessThan">
      <formula>$O17*0.9</formula>
    </cfRule>
    <cfRule type="cellIs" dxfId="2770" priority="108" operator="greaterThan">
      <formula>$O17</formula>
    </cfRule>
  </conditionalFormatting>
  <conditionalFormatting sqref="K19:K21">
    <cfRule type="cellIs" dxfId="2769" priority="103" operator="between">
      <formula>$O19*0.9</formula>
      <formula>$O19</formula>
    </cfRule>
    <cfRule type="cellIs" dxfId="2768" priority="104" operator="lessThan">
      <formula>$O19*0.9</formula>
    </cfRule>
    <cfRule type="cellIs" dxfId="2767" priority="105" operator="greaterThan">
      <formula>$O19</formula>
    </cfRule>
  </conditionalFormatting>
  <conditionalFormatting sqref="K23">
    <cfRule type="cellIs" dxfId="2766" priority="100" operator="between">
      <formula>$O23*0.9</formula>
      <formula>$O23</formula>
    </cfRule>
    <cfRule type="cellIs" dxfId="2765" priority="101" operator="lessThan">
      <formula>$O23*0.9</formula>
    </cfRule>
    <cfRule type="cellIs" dxfId="2764" priority="102" operator="greaterThan">
      <formula>$O23</formula>
    </cfRule>
  </conditionalFormatting>
  <conditionalFormatting sqref="K25">
    <cfRule type="cellIs" dxfId="2763" priority="97" operator="between">
      <formula>$O25*0.9</formula>
      <formula>$O25</formula>
    </cfRule>
    <cfRule type="cellIs" dxfId="2762" priority="98" operator="lessThan">
      <formula>$O25*0.9</formula>
    </cfRule>
    <cfRule type="cellIs" dxfId="2761" priority="99" operator="greaterThan">
      <formula>$O25</formula>
    </cfRule>
  </conditionalFormatting>
  <conditionalFormatting sqref="K12">
    <cfRule type="cellIs" dxfId="2760" priority="94" operator="between">
      <formula>$O12*0.9</formula>
      <formula>$O12</formula>
    </cfRule>
    <cfRule type="cellIs" dxfId="2759" priority="95" operator="lessThan">
      <formula>$O12*0.9</formula>
    </cfRule>
    <cfRule type="cellIs" dxfId="2758" priority="96" operator="greaterThan">
      <formula>$O12</formula>
    </cfRule>
  </conditionalFormatting>
  <conditionalFormatting sqref="K18">
    <cfRule type="cellIs" dxfId="2757" priority="91" operator="between">
      <formula>$O18*0.9</formula>
      <formula>$O18</formula>
    </cfRule>
    <cfRule type="cellIs" dxfId="2756" priority="92" operator="lessThan">
      <formula>$O18*0.9</formula>
    </cfRule>
    <cfRule type="cellIs" dxfId="2755" priority="93" operator="greaterThan">
      <formula>$O18</formula>
    </cfRule>
  </conditionalFormatting>
  <conditionalFormatting sqref="K24">
    <cfRule type="cellIs" dxfId="2754" priority="88" operator="between">
      <formula>$O24*0.9</formula>
      <formula>$O24</formula>
    </cfRule>
    <cfRule type="cellIs" dxfId="2753" priority="89" operator="lessThan">
      <formula>$O24*0.9</formula>
    </cfRule>
    <cfRule type="cellIs" dxfId="2752" priority="90" operator="greaterThan">
      <formula>$O24</formula>
    </cfRule>
  </conditionalFormatting>
  <conditionalFormatting sqref="P5:P9">
    <cfRule type="cellIs" dxfId="2751" priority="34" operator="between">
      <formula>$T5*0.9</formula>
      <formula>$T5</formula>
    </cfRule>
    <cfRule type="cellIs" dxfId="2750" priority="35" operator="lessThan">
      <formula>$T5*0.9</formula>
    </cfRule>
    <cfRule type="cellIs" dxfId="2749" priority="36" operator="greaterThan">
      <formula>$T5</formula>
    </cfRule>
  </conditionalFormatting>
  <conditionalFormatting sqref="P17:P21">
    <cfRule type="cellIs" dxfId="2748" priority="19" operator="between">
      <formula>$T17*0.9</formula>
      <formula>$T17</formula>
    </cfRule>
    <cfRule type="cellIs" dxfId="2747" priority="20" operator="lessThan">
      <formula>$T17*0.9</formula>
    </cfRule>
    <cfRule type="cellIs" dxfId="2746" priority="21" operator="greaterThan">
      <formula>$T17</formula>
    </cfRule>
  </conditionalFormatting>
  <conditionalFormatting sqref="P23:P25">
    <cfRule type="cellIs" dxfId="2745" priority="16" operator="between">
      <formula>$T23*0.9</formula>
      <formula>$T23</formula>
    </cfRule>
    <cfRule type="cellIs" dxfId="2744" priority="17" operator="lessThan">
      <formula>$T23*0.9</formula>
    </cfRule>
    <cfRule type="cellIs" dxfId="2743" priority="18" operator="greaterThan">
      <formula>$T23</formula>
    </cfRule>
  </conditionalFormatting>
  <conditionalFormatting sqref="P11:P15">
    <cfRule type="cellIs" dxfId="2742" priority="13" operator="between">
      <formula>$T11*0.9</formula>
      <formula>$T11</formula>
    </cfRule>
    <cfRule type="cellIs" dxfId="2741" priority="14" operator="lessThan">
      <formula>$T11*0.9</formula>
    </cfRule>
    <cfRule type="cellIs" dxfId="2740" priority="15" operator="greaterThan">
      <formula>$T11</formula>
    </cfRule>
  </conditionalFormatting>
  <conditionalFormatting sqref="R23:R25">
    <cfRule type="cellIs" dxfId="2739" priority="4" operator="between">
      <formula>$T23*0.9</formula>
      <formula>$T23</formula>
    </cfRule>
    <cfRule type="cellIs" dxfId="2738" priority="5" operator="lessThan">
      <formula>$T23*0.9</formula>
    </cfRule>
    <cfRule type="cellIs" dxfId="2737" priority="6" operator="greaterThan">
      <formula>$T23</formula>
    </cfRule>
  </conditionalFormatting>
  <conditionalFormatting sqref="R5:R9">
    <cfRule type="cellIs" dxfId="2736" priority="10" operator="between">
      <formula>$T5*0.9</formula>
      <formula>$T5</formula>
    </cfRule>
    <cfRule type="cellIs" dxfId="2735" priority="11" operator="lessThan">
      <formula>$T5*0.9</formula>
    </cfRule>
    <cfRule type="cellIs" dxfId="2734" priority="12" operator="greaterThan">
      <formula>$T5</formula>
    </cfRule>
  </conditionalFormatting>
  <conditionalFormatting sqref="R17:R21">
    <cfRule type="cellIs" dxfId="2733" priority="1" operator="between">
      <formula>$T17*0.9</formula>
      <formula>$T17</formula>
    </cfRule>
    <cfRule type="cellIs" dxfId="2732" priority="2" operator="lessThan">
      <formula>$T17*0.9</formula>
    </cfRule>
    <cfRule type="cellIs" dxfId="2731" priority="3" operator="greaterThan">
      <formula>$T17</formula>
    </cfRule>
  </conditionalFormatting>
  <conditionalFormatting sqref="R11:R15">
    <cfRule type="cellIs" dxfId="2730" priority="7" operator="between">
      <formula>$T11*0.9</formula>
      <formula>$T11</formula>
    </cfRule>
    <cfRule type="cellIs" dxfId="2729" priority="8" operator="lessThan">
      <formula>$T11*0.9</formula>
    </cfRule>
    <cfRule type="cellIs" dxfId="2728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DF5DC-512F-4140-ABA7-8CCC0D0B22A4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S5" sqref="S5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12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76.099999999999994</v>
      </c>
      <c r="E5" s="108">
        <f>D5/F5*100</f>
        <v>87.471264367816076</v>
      </c>
      <c r="F5" s="40">
        <v>87</v>
      </c>
      <c r="G5" s="130">
        <v>77.100000000000009</v>
      </c>
      <c r="H5" s="108">
        <f>SUM(G5/$O5)*100</f>
        <v>95.6575682382134</v>
      </c>
      <c r="I5" s="120">
        <v>75.3</v>
      </c>
      <c r="J5" s="108">
        <f>SUM(I5/$O5)*100</f>
        <v>93.424317617865995</v>
      </c>
      <c r="K5" s="58">
        <f>'PY2022Q3 EX'!N3*100</f>
        <v>78.2</v>
      </c>
      <c r="L5" s="108">
        <f>SUM(K5/$O5)*100</f>
        <v>97.022332506203469</v>
      </c>
      <c r="M5" s="58">
        <v>85</v>
      </c>
      <c r="N5" s="114">
        <f>SUM(M5/$O5)*100</f>
        <v>105.45905707196029</v>
      </c>
      <c r="O5" s="25">
        <v>80.600000000000009</v>
      </c>
      <c r="P5" s="202">
        <v>85.9</v>
      </c>
      <c r="Q5" s="202">
        <f>$P5/$T5*100</f>
        <v>106.57568238213402</v>
      </c>
      <c r="R5" s="202">
        <v>84</v>
      </c>
      <c r="S5" s="202">
        <f>$R5/$T5*100</f>
        <v>104.21836228287842</v>
      </c>
      <c r="T5" s="25">
        <v>80.599999999999994</v>
      </c>
    </row>
    <row r="6" spans="3:20" ht="20.100000000000001" customHeight="1" x14ac:dyDescent="0.3">
      <c r="C6" s="110" t="s">
        <v>3</v>
      </c>
      <c r="D6" s="59">
        <v>8921</v>
      </c>
      <c r="E6" s="108">
        <f t="shared" ref="E6:E9" si="0">D6/F6*100</f>
        <v>127.44285714285715</v>
      </c>
      <c r="F6" s="41">
        <v>7000</v>
      </c>
      <c r="G6" s="134">
        <v>8835</v>
      </c>
      <c r="H6" s="108">
        <f>SUM(G6/$O6)*100</f>
        <v>126.21428571428572</v>
      </c>
      <c r="I6" s="119">
        <v>8877</v>
      </c>
      <c r="J6" s="108">
        <f>SUM(I6/$O6)*100</f>
        <v>126.81428571428572</v>
      </c>
      <c r="K6" s="59">
        <f>'PY2022Q3 EX'!N4</f>
        <v>8995</v>
      </c>
      <c r="L6" s="108">
        <f>SUM(K6/$O6)*100</f>
        <v>128.5</v>
      </c>
      <c r="M6" s="59">
        <v>9079</v>
      </c>
      <c r="N6" s="114">
        <f>SUM(M6/$O6)*100</f>
        <v>129.69999999999999</v>
      </c>
      <c r="O6" s="60">
        <v>7000</v>
      </c>
      <c r="P6" s="59">
        <v>9281</v>
      </c>
      <c r="Q6" s="202">
        <f t="shared" ref="Q6:Q9" si="1">$P6/$T6*100</f>
        <v>128.75971143174252</v>
      </c>
      <c r="R6" s="59">
        <v>9376</v>
      </c>
      <c r="S6" s="202">
        <f t="shared" ref="S6:S25" si="2">$R6/$T6*100</f>
        <v>130.07769145394005</v>
      </c>
      <c r="T6" s="60">
        <v>7208</v>
      </c>
    </row>
    <row r="7" spans="3:20" ht="20.100000000000001" customHeight="1" x14ac:dyDescent="0.3">
      <c r="C7" s="110" t="s">
        <v>10</v>
      </c>
      <c r="D7" s="58">
        <v>80.400000000000006</v>
      </c>
      <c r="E7" s="108">
        <f t="shared" si="0"/>
        <v>94.588235294117652</v>
      </c>
      <c r="F7" s="40">
        <v>85</v>
      </c>
      <c r="G7" s="130">
        <v>82.8</v>
      </c>
      <c r="H7" s="108">
        <f>SUM(G7/$O7)*100</f>
        <v>103.88958594730238</v>
      </c>
      <c r="I7" s="120">
        <v>70.7</v>
      </c>
      <c r="J7" s="108">
        <f>SUM(I7/$O7)*100</f>
        <v>88.707653701380167</v>
      </c>
      <c r="K7" s="58">
        <f>'PY2022Q3 EX'!N5*100</f>
        <v>76.3</v>
      </c>
      <c r="L7" s="108">
        <f>SUM(K7/$O7)*100</f>
        <v>95.734002509410274</v>
      </c>
      <c r="M7" s="58">
        <v>78.400000000000006</v>
      </c>
      <c r="N7" s="114">
        <f>SUM(M7/$O7)*100</f>
        <v>98.368883312421588</v>
      </c>
      <c r="O7" s="26">
        <v>79.7</v>
      </c>
      <c r="P7" s="202">
        <v>77.8</v>
      </c>
      <c r="Q7" s="202">
        <f t="shared" si="1"/>
        <v>97.616060225846923</v>
      </c>
      <c r="R7" s="202">
        <v>83.1</v>
      </c>
      <c r="S7" s="202">
        <f t="shared" si="2"/>
        <v>104.26599749058968</v>
      </c>
      <c r="T7" s="26">
        <v>79.7</v>
      </c>
    </row>
    <row r="8" spans="3:20" ht="20.100000000000001" customHeight="1" x14ac:dyDescent="0.3">
      <c r="C8" s="110" t="s">
        <v>13</v>
      </c>
      <c r="D8" s="58">
        <v>71</v>
      </c>
      <c r="E8" s="108">
        <f t="shared" si="0"/>
        <v>101.42857142857142</v>
      </c>
      <c r="F8" s="40">
        <v>70</v>
      </c>
      <c r="G8" s="130">
        <v>69.599999999999994</v>
      </c>
      <c r="H8" s="108">
        <f>SUM(G8/$O8)*100</f>
        <v>94.565217391304344</v>
      </c>
      <c r="I8" s="120">
        <v>62.5</v>
      </c>
      <c r="J8" s="108">
        <f>SUM(I8/$O8)*100</f>
        <v>84.918478260869563</v>
      </c>
      <c r="K8" s="58">
        <f>'PY2022Q3 EX'!N6*100</f>
        <v>63.4</v>
      </c>
      <c r="L8" s="108">
        <f>SUM(K8/$O8)*100</f>
        <v>86.141304347826093</v>
      </c>
      <c r="M8" s="58">
        <v>64.400000000000006</v>
      </c>
      <c r="N8" s="114">
        <f>SUM(M8/$O8)*100</f>
        <v>87.500000000000014</v>
      </c>
      <c r="O8" s="26">
        <v>73.599999999999994</v>
      </c>
      <c r="P8" s="202">
        <v>65.2</v>
      </c>
      <c r="Q8" s="202">
        <f t="shared" si="1"/>
        <v>88.58695652173914</v>
      </c>
      <c r="R8" s="202">
        <v>71</v>
      </c>
      <c r="S8" s="202">
        <f t="shared" si="2"/>
        <v>96.467391304347842</v>
      </c>
      <c r="T8" s="112">
        <v>73.599999999999994</v>
      </c>
    </row>
    <row r="9" spans="3:20" ht="20.100000000000001" customHeight="1" x14ac:dyDescent="0.3">
      <c r="C9" s="110" t="s">
        <v>16</v>
      </c>
      <c r="D9" s="58">
        <v>73.5</v>
      </c>
      <c r="E9" s="108">
        <f t="shared" si="0"/>
        <v>122.50000000000001</v>
      </c>
      <c r="F9" s="40">
        <v>60</v>
      </c>
      <c r="G9" s="130">
        <v>67.400000000000006</v>
      </c>
      <c r="H9" s="108">
        <f>SUM(G9/$O9)*100</f>
        <v>94.929577464788736</v>
      </c>
      <c r="I9" s="120">
        <v>66.5</v>
      </c>
      <c r="J9" s="108">
        <f>SUM(I9/$O9)*100</f>
        <v>93.661971830985919</v>
      </c>
      <c r="K9" s="58">
        <f>'PY2022Q3 EX'!N7*100</f>
        <v>63.5</v>
      </c>
      <c r="L9" s="108">
        <f>SUM(K9/$O9)*100</f>
        <v>89.436619718309856</v>
      </c>
      <c r="M9" s="58">
        <v>73.2</v>
      </c>
      <c r="N9" s="114">
        <f>SUM(M9/$O9)*100</f>
        <v>103.09859154929578</v>
      </c>
      <c r="O9" s="26">
        <v>71</v>
      </c>
      <c r="P9" s="202">
        <v>70</v>
      </c>
      <c r="Q9" s="202">
        <f t="shared" si="1"/>
        <v>98.591549295774655</v>
      </c>
      <c r="R9" s="202">
        <v>74.2</v>
      </c>
      <c r="S9" s="202">
        <f t="shared" si="2"/>
        <v>104.50704225352112</v>
      </c>
      <c r="T9" s="112">
        <v>71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81.699999999999989</v>
      </c>
      <c r="E11" s="108">
        <f t="shared" ref="E11:E15" si="3">D11/F11*100</f>
        <v>96.117647058823522</v>
      </c>
      <c r="F11" s="40">
        <v>85</v>
      </c>
      <c r="G11" s="130">
        <v>79.900000000000006</v>
      </c>
      <c r="H11" s="108">
        <f>SUM(G11/$O11)*100</f>
        <v>97.439024390243915</v>
      </c>
      <c r="I11" s="121">
        <v>75.900000000000006</v>
      </c>
      <c r="J11" s="108">
        <f>SUM(I11/$O11)*100</f>
        <v>92.560975609756099</v>
      </c>
      <c r="K11" s="58">
        <f>'PY2022Q3 EX'!N9*100</f>
        <v>78.900000000000006</v>
      </c>
      <c r="L11" s="108">
        <f>SUM(K11/$O11)*100</f>
        <v>96.219512195121965</v>
      </c>
      <c r="M11" s="58">
        <v>82.5</v>
      </c>
      <c r="N11" s="114">
        <f>SUM(M11/$O11)*100</f>
        <v>100.60975609756098</v>
      </c>
      <c r="O11" s="26">
        <v>82</v>
      </c>
      <c r="P11" s="202">
        <v>84.7</v>
      </c>
      <c r="Q11" s="202">
        <f>$P11/$T11*100</f>
        <v>103.29268292682927</v>
      </c>
      <c r="R11" s="202">
        <v>83.8</v>
      </c>
      <c r="S11" s="202">
        <f t="shared" si="2"/>
        <v>102.19512195121952</v>
      </c>
      <c r="T11" s="26">
        <v>82</v>
      </c>
    </row>
    <row r="12" spans="3:20" ht="20.100000000000001" customHeight="1" x14ac:dyDescent="0.3">
      <c r="C12" s="110" t="s">
        <v>3</v>
      </c>
      <c r="D12" s="59">
        <v>8997</v>
      </c>
      <c r="E12" s="108">
        <f t="shared" si="3"/>
        <v>126.71830985915493</v>
      </c>
      <c r="F12" s="41">
        <v>7100</v>
      </c>
      <c r="G12" s="134">
        <v>9274</v>
      </c>
      <c r="H12" s="108">
        <f>SUM(G12/$O12)*100</f>
        <v>127.04109589041094</v>
      </c>
      <c r="I12" s="122">
        <v>8931</v>
      </c>
      <c r="J12" s="108">
        <f>SUM(I12/$O12)*100</f>
        <v>122.34246575342466</v>
      </c>
      <c r="K12" s="59">
        <f>'PY2022Q3 EX'!N10</f>
        <v>9337</v>
      </c>
      <c r="L12" s="108">
        <f>SUM(K12/$O12)*100</f>
        <v>127.9041095890411</v>
      </c>
      <c r="M12" s="59">
        <v>10082.5</v>
      </c>
      <c r="N12" s="114">
        <f>SUM(M12/$O12)*100</f>
        <v>138.11643835616439</v>
      </c>
      <c r="O12" s="60">
        <v>7300</v>
      </c>
      <c r="P12" s="59">
        <v>10364</v>
      </c>
      <c r="Q12" s="202">
        <f t="shared" ref="Q12:Q15" si="4">$P12/$T12*100</f>
        <v>141.97260273972603</v>
      </c>
      <c r="R12" s="59">
        <v>10991</v>
      </c>
      <c r="S12" s="202">
        <f t="shared" si="2"/>
        <v>150.56164383561642</v>
      </c>
      <c r="T12" s="60">
        <v>7300</v>
      </c>
    </row>
    <row r="13" spans="3:20" ht="20.100000000000001" customHeight="1" x14ac:dyDescent="0.3">
      <c r="C13" s="110" t="s">
        <v>10</v>
      </c>
      <c r="D13" s="58">
        <v>84.6</v>
      </c>
      <c r="E13" s="108">
        <f t="shared" si="3"/>
        <v>104.44444444444443</v>
      </c>
      <c r="F13" s="40">
        <v>81</v>
      </c>
      <c r="G13" s="130">
        <v>86.6</v>
      </c>
      <c r="H13" s="108">
        <f>SUM(G13/$O13)*100</f>
        <v>108.79396984924621</v>
      </c>
      <c r="I13" s="121">
        <v>75.7</v>
      </c>
      <c r="J13" s="58">
        <f>SUM(I13/$O13)*100</f>
        <v>95.100502512562812</v>
      </c>
      <c r="K13" s="58">
        <f>'PY2022Q3 EX'!N11*100</f>
        <v>80.800000000000011</v>
      </c>
      <c r="L13" s="108">
        <f>SUM(K13/$O13)*100</f>
        <v>101.50753768844221</v>
      </c>
      <c r="M13" s="58">
        <v>80.599999999999994</v>
      </c>
      <c r="N13" s="114">
        <f>SUM(M13/$O13)*100</f>
        <v>101.25628140703515</v>
      </c>
      <c r="O13" s="26">
        <v>79.600000000000009</v>
      </c>
      <c r="P13" s="202">
        <v>80.8</v>
      </c>
      <c r="Q13" s="202">
        <f t="shared" si="4"/>
        <v>101.50753768844221</v>
      </c>
      <c r="R13" s="202">
        <v>86.4</v>
      </c>
      <c r="S13" s="202">
        <f t="shared" si="2"/>
        <v>108.54271356783923</v>
      </c>
      <c r="T13" s="26">
        <v>79.599999999999994</v>
      </c>
    </row>
    <row r="14" spans="3:20" ht="20.100000000000001" customHeight="1" x14ac:dyDescent="0.3">
      <c r="C14" s="110" t="s">
        <v>13</v>
      </c>
      <c r="D14" s="58">
        <v>90.9</v>
      </c>
      <c r="E14" s="108">
        <f t="shared" si="3"/>
        <v>129.85714285714286</v>
      </c>
      <c r="F14" s="40">
        <v>70</v>
      </c>
      <c r="G14" s="130">
        <v>86.1</v>
      </c>
      <c r="H14" s="108">
        <f>SUM(G14/$O14)*100</f>
        <v>111.963589076723</v>
      </c>
      <c r="I14" s="121">
        <v>79.8</v>
      </c>
      <c r="J14" s="108">
        <f>SUM(I14/$O14)*100</f>
        <v>103.77113133940182</v>
      </c>
      <c r="K14" s="58">
        <f>'PY2022Q3 EX'!N12*100</f>
        <v>78</v>
      </c>
      <c r="L14" s="108">
        <f>SUM(K14/$O14)*100</f>
        <v>101.43042912873861</v>
      </c>
      <c r="M14" s="58">
        <v>74.8</v>
      </c>
      <c r="N14" s="114">
        <f>SUM(M14/$O14)*100</f>
        <v>97.269180754226255</v>
      </c>
      <c r="O14" s="26">
        <v>76.900000000000006</v>
      </c>
      <c r="P14" s="202">
        <v>68.099999999999994</v>
      </c>
      <c r="Q14" s="202">
        <f t="shared" si="4"/>
        <v>88.556566970091012</v>
      </c>
      <c r="R14" s="202">
        <v>57.7</v>
      </c>
      <c r="S14" s="202">
        <f t="shared" si="2"/>
        <v>75.032509752925876</v>
      </c>
      <c r="T14" s="112">
        <v>76.900000000000006</v>
      </c>
    </row>
    <row r="15" spans="3:20" ht="20.100000000000001" customHeight="1" x14ac:dyDescent="0.3">
      <c r="C15" s="110" t="s">
        <v>16</v>
      </c>
      <c r="D15" s="58">
        <v>72.599999999999994</v>
      </c>
      <c r="E15" s="108">
        <f t="shared" si="3"/>
        <v>100.55401662049861</v>
      </c>
      <c r="F15" s="40">
        <v>72.2</v>
      </c>
      <c r="G15" s="130">
        <v>73</v>
      </c>
      <c r="H15" s="108">
        <f>SUM(G15/$O15)*100</f>
        <v>92.405063291139243</v>
      </c>
      <c r="I15" s="121">
        <v>78.5</v>
      </c>
      <c r="J15" s="108">
        <f>SUM(I15/$O15)*100</f>
        <v>99.367088607594937</v>
      </c>
      <c r="K15" s="58">
        <f>'PY2022Q3 EX'!N13*100</f>
        <v>69.099999999999994</v>
      </c>
      <c r="L15" s="108">
        <f>SUM(K15/$O15)*100</f>
        <v>87.468354430379733</v>
      </c>
      <c r="M15" s="58">
        <v>77.2</v>
      </c>
      <c r="N15" s="114">
        <f>SUM(M15/$O15)*100</f>
        <v>97.721518987341767</v>
      </c>
      <c r="O15" s="26">
        <v>79</v>
      </c>
      <c r="P15" s="202">
        <v>72.2</v>
      </c>
      <c r="Q15" s="202">
        <f t="shared" si="4"/>
        <v>91.392405063291136</v>
      </c>
      <c r="R15" s="202">
        <v>81.400000000000006</v>
      </c>
      <c r="S15" s="202">
        <f t="shared" si="2"/>
        <v>103.03797468354432</v>
      </c>
      <c r="T15" s="112">
        <v>79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69.099999999999994</v>
      </c>
      <c r="E17" s="108">
        <f t="shared" ref="E17:E21" si="5">D17/F17*100</f>
        <v>86.374999999999986</v>
      </c>
      <c r="F17" s="40">
        <v>80</v>
      </c>
      <c r="G17" s="130">
        <v>69.5</v>
      </c>
      <c r="H17" s="108">
        <f>SUM(G17/$O17)*100</f>
        <v>86.766541822721592</v>
      </c>
      <c r="I17" s="108">
        <v>66.400000000000006</v>
      </c>
      <c r="J17" s="108">
        <f>SUM(I17/$O17)*100</f>
        <v>82.896379525593005</v>
      </c>
      <c r="K17" s="58">
        <f>'PY2022Q3 EX'!N15*100</f>
        <v>70.199999999999989</v>
      </c>
      <c r="L17" s="108">
        <f>SUM(K17/$O17)*100</f>
        <v>87.640449438202225</v>
      </c>
      <c r="M17" s="58">
        <v>77.099999999999994</v>
      </c>
      <c r="N17" s="114">
        <f>SUM(M17/$O17)*100</f>
        <v>96.25468164794006</v>
      </c>
      <c r="O17" s="26">
        <v>80.100000000000009</v>
      </c>
      <c r="P17" s="202">
        <v>76.3</v>
      </c>
      <c r="Q17" s="202">
        <f>$P17/$T17*100</f>
        <v>95.255930087390766</v>
      </c>
      <c r="R17" s="202">
        <v>74.7</v>
      </c>
      <c r="S17" s="202">
        <f t="shared" si="2"/>
        <v>93.258426966292134</v>
      </c>
      <c r="T17" s="26">
        <v>80.099999999999994</v>
      </c>
    </row>
    <row r="18" spans="3:20" ht="20.100000000000001" customHeight="1" x14ac:dyDescent="0.3">
      <c r="C18" s="110" t="s">
        <v>3</v>
      </c>
      <c r="D18" s="59">
        <v>5169</v>
      </c>
      <c r="E18" s="108">
        <f t="shared" si="5"/>
        <v>136.02631578947367</v>
      </c>
      <c r="F18" s="41">
        <v>3800</v>
      </c>
      <c r="G18" s="131">
        <v>5231</v>
      </c>
      <c r="H18" s="108">
        <f>SUM(G18/$O18)*100</f>
        <v>130.77500000000001</v>
      </c>
      <c r="I18" s="109">
        <v>5211</v>
      </c>
      <c r="J18" s="108">
        <f>SUM(I18/$O18)*100</f>
        <v>130.27500000000001</v>
      </c>
      <c r="K18" s="59">
        <f>'PY2022Q3 EX'!N16</f>
        <v>5130.5</v>
      </c>
      <c r="L18" s="108">
        <f>SUM(K18/$O18)*100</f>
        <v>128.26249999999999</v>
      </c>
      <c r="M18" s="59">
        <v>5209</v>
      </c>
      <c r="N18" s="114">
        <f>SUM(M18/$O18)*100</f>
        <v>130.22499999999999</v>
      </c>
      <c r="O18" s="60">
        <v>4000</v>
      </c>
      <c r="P18" s="59">
        <v>5254.5</v>
      </c>
      <c r="Q18" s="202">
        <f t="shared" ref="Q18:Q21" si="6">$P18/$T18*100</f>
        <v>131.36250000000001</v>
      </c>
      <c r="R18" s="59">
        <v>5441.5</v>
      </c>
      <c r="S18" s="202">
        <f t="shared" si="2"/>
        <v>136.03749999999999</v>
      </c>
      <c r="T18" s="60">
        <v>4000</v>
      </c>
    </row>
    <row r="19" spans="3:20" ht="20.100000000000001" customHeight="1" x14ac:dyDescent="0.3">
      <c r="C19" s="110" t="s">
        <v>10</v>
      </c>
      <c r="D19" s="58">
        <v>78.5</v>
      </c>
      <c r="E19" s="108">
        <f t="shared" si="5"/>
        <v>106.08108108108108</v>
      </c>
      <c r="F19" s="40">
        <v>74</v>
      </c>
      <c r="G19" s="130">
        <v>80.600000000000009</v>
      </c>
      <c r="H19" s="108">
        <f t="shared" ref="H19:H20" si="7">SUM(G19/$O19)*100</f>
        <v>106.89655172413795</v>
      </c>
      <c r="I19" s="108">
        <v>63.9</v>
      </c>
      <c r="J19" s="108">
        <f t="shared" ref="J19:J20" si="8">SUM(I19/$O19)*100</f>
        <v>84.748010610079575</v>
      </c>
      <c r="K19" s="58">
        <f>'PY2022Q3 EX'!N17*100</f>
        <v>69.899999999999991</v>
      </c>
      <c r="L19" s="108">
        <f t="shared" ref="L19:L20" si="9">SUM(K19/$O19)*100</f>
        <v>92.705570291777178</v>
      </c>
      <c r="M19" s="58">
        <v>70.599999999999994</v>
      </c>
      <c r="N19" s="114">
        <f>SUM(M19/$O19)*100</f>
        <v>93.633952254641898</v>
      </c>
      <c r="O19" s="26">
        <v>75.400000000000006</v>
      </c>
      <c r="P19" s="202">
        <v>70.2</v>
      </c>
      <c r="Q19" s="202">
        <f t="shared" si="6"/>
        <v>93.103448275862064</v>
      </c>
      <c r="R19" s="202">
        <v>76.900000000000006</v>
      </c>
      <c r="S19" s="202">
        <f t="shared" si="2"/>
        <v>101.98938992042441</v>
      </c>
      <c r="T19" s="26">
        <v>75.400000000000006</v>
      </c>
    </row>
    <row r="20" spans="3:20" ht="20.100000000000001" customHeight="1" x14ac:dyDescent="0.3">
      <c r="C20" s="110" t="s">
        <v>13</v>
      </c>
      <c r="D20" s="58">
        <v>92.600000000000009</v>
      </c>
      <c r="E20" s="108">
        <f t="shared" si="5"/>
        <v>108.94117647058825</v>
      </c>
      <c r="F20" s="40">
        <v>85</v>
      </c>
      <c r="G20" s="130">
        <v>90.5</v>
      </c>
      <c r="H20" s="108">
        <f t="shared" si="7"/>
        <v>103.78440366972477</v>
      </c>
      <c r="I20" s="108">
        <v>68.2</v>
      </c>
      <c r="J20" s="108">
        <f t="shared" si="8"/>
        <v>78.211009174311926</v>
      </c>
      <c r="K20" s="58">
        <f>'PY2022Q3 EX'!N18*100</f>
        <v>69.199999999999989</v>
      </c>
      <c r="L20" s="108">
        <f t="shared" si="9"/>
        <v>79.357798165137595</v>
      </c>
      <c r="M20" s="58">
        <v>69.099999999999994</v>
      </c>
      <c r="N20" s="114">
        <f>SUM(M20/$O20)*100</f>
        <v>79.243119266055047</v>
      </c>
      <c r="O20" s="26">
        <v>87.2</v>
      </c>
      <c r="P20" s="202">
        <v>83.4</v>
      </c>
      <c r="Q20" s="202">
        <f t="shared" si="6"/>
        <v>95.642201834862391</v>
      </c>
      <c r="R20" s="202">
        <v>81.3</v>
      </c>
      <c r="S20" s="202">
        <f t="shared" si="2"/>
        <v>93.233944954128432</v>
      </c>
      <c r="T20" s="26">
        <v>87.2</v>
      </c>
    </row>
    <row r="21" spans="3:20" ht="20.100000000000001" customHeight="1" x14ac:dyDescent="0.3">
      <c r="C21" s="110" t="s">
        <v>16</v>
      </c>
      <c r="D21" s="58">
        <v>63.4</v>
      </c>
      <c r="E21" s="108">
        <f t="shared" si="5"/>
        <v>121.92307692307691</v>
      </c>
      <c r="F21" s="40">
        <v>52</v>
      </c>
      <c r="G21" s="130">
        <v>51.9</v>
      </c>
      <c r="H21" s="108">
        <f>SUM(G21/$O21)*100</f>
        <v>80.340557275541784</v>
      </c>
      <c r="I21" s="108">
        <v>47.4</v>
      </c>
      <c r="J21" s="108">
        <f>SUM(I21/$O21)*100</f>
        <v>73.374613003095973</v>
      </c>
      <c r="K21" s="58">
        <f>'PY2022Q3 EX'!N19*100</f>
        <v>48.1</v>
      </c>
      <c r="L21" s="108">
        <f>SUM(K21/$O21)*100</f>
        <v>74.45820433436532</v>
      </c>
      <c r="M21" s="58">
        <v>61.4</v>
      </c>
      <c r="N21" s="114">
        <f>SUM(M21/$O21)*100</f>
        <v>95.046439628482958</v>
      </c>
      <c r="O21" s="26">
        <v>64.600000000000009</v>
      </c>
      <c r="P21" s="202">
        <v>52.8</v>
      </c>
      <c r="Q21" s="202">
        <f t="shared" si="6"/>
        <v>81.733746130030966</v>
      </c>
      <c r="R21" s="202">
        <v>53.1</v>
      </c>
      <c r="S21" s="202">
        <f t="shared" si="2"/>
        <v>82.198142414860683</v>
      </c>
      <c r="T21" s="112">
        <v>64.599999999999994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67.7</v>
      </c>
      <c r="E23" s="108">
        <f t="shared" ref="E23:E25" si="10">D23/F23*100</f>
        <v>99.558823529411768</v>
      </c>
      <c r="F23" s="40">
        <v>68</v>
      </c>
      <c r="G23" s="132">
        <v>69.699999999999989</v>
      </c>
      <c r="H23" s="108">
        <f>SUM(G23/$O23)*100</f>
        <v>102.49999999999999</v>
      </c>
      <c r="I23" s="108">
        <v>68.400000000000006</v>
      </c>
      <c r="J23" s="108">
        <f>SUM(I23/$O23)*100</f>
        <v>100.58823529411765</v>
      </c>
      <c r="K23" s="58">
        <f>'PY2022Q3 EX'!N21*100</f>
        <v>71.599999999999994</v>
      </c>
      <c r="L23" s="108">
        <f>SUM(K23/$O23)*100</f>
        <v>105.29411764705881</v>
      </c>
      <c r="M23" s="58">
        <v>71.900000000000006</v>
      </c>
      <c r="N23" s="114">
        <f>SUM(M23/$O23)*100</f>
        <v>105.73529411764706</v>
      </c>
      <c r="O23" s="26">
        <v>68</v>
      </c>
      <c r="P23" s="202">
        <v>72.599999999999994</v>
      </c>
      <c r="Q23" s="202">
        <f>P23/$T23*100</f>
        <v>106.76470588235294</v>
      </c>
      <c r="R23" s="202">
        <v>72.400000000000006</v>
      </c>
      <c r="S23" s="202">
        <f t="shared" si="2"/>
        <v>106.47058823529412</v>
      </c>
      <c r="T23" s="26">
        <v>68</v>
      </c>
    </row>
    <row r="24" spans="3:20" ht="20.100000000000001" customHeight="1" x14ac:dyDescent="0.3">
      <c r="C24" s="110" t="s">
        <v>3</v>
      </c>
      <c r="D24" s="59">
        <v>6950</v>
      </c>
      <c r="E24" s="108">
        <f t="shared" si="10"/>
        <v>136.27450980392157</v>
      </c>
      <c r="F24" s="41">
        <v>5100</v>
      </c>
      <c r="G24" s="133">
        <v>6990</v>
      </c>
      <c r="H24" s="108">
        <f>SUM(G24/$O24)*100</f>
        <v>134.42307692307693</v>
      </c>
      <c r="I24" s="117">
        <v>7009</v>
      </c>
      <c r="J24" s="108">
        <f>SUM(I24/$O24)*100</f>
        <v>134.78846153846155</v>
      </c>
      <c r="K24" s="59">
        <f>'PY2022Q3 EX'!N22</f>
        <v>7280</v>
      </c>
      <c r="L24" s="108">
        <f>SUM(K24/$O24)*100</f>
        <v>140</v>
      </c>
      <c r="M24" s="59">
        <v>7205</v>
      </c>
      <c r="N24" s="114">
        <f>SUM(M24/$O24)*100</f>
        <v>138.55769230769229</v>
      </c>
      <c r="O24" s="60">
        <v>5200</v>
      </c>
      <c r="P24" s="59">
        <v>7293.5</v>
      </c>
      <c r="Q24" s="202">
        <f t="shared" ref="Q24:Q25" si="11">P24/$T24*100</f>
        <v>140.25961538461539</v>
      </c>
      <c r="R24" s="59">
        <v>7470</v>
      </c>
      <c r="S24" s="202">
        <f t="shared" si="2"/>
        <v>143.65384615384616</v>
      </c>
      <c r="T24" s="60">
        <v>5200</v>
      </c>
    </row>
    <row r="25" spans="3:20" ht="20.100000000000001" customHeight="1" x14ac:dyDescent="0.3">
      <c r="C25" s="115" t="s">
        <v>10</v>
      </c>
      <c r="D25" s="58">
        <v>64.099999999999994</v>
      </c>
      <c r="E25" s="108">
        <f t="shared" si="10"/>
        <v>98.615384615384599</v>
      </c>
      <c r="F25" s="40">
        <v>65</v>
      </c>
      <c r="G25" s="132">
        <v>68.100000000000009</v>
      </c>
      <c r="H25" s="108">
        <f>SUM(G25/$O25)*100</f>
        <v>99.126637554585159</v>
      </c>
      <c r="I25" s="108">
        <v>67.3</v>
      </c>
      <c r="J25" s="108">
        <f>SUM(I25/$O25)*100</f>
        <v>97.962154294032018</v>
      </c>
      <c r="K25" s="58">
        <f>'PY2022Q3 EX'!N23*100</f>
        <v>72.8</v>
      </c>
      <c r="L25" s="108">
        <f>SUM(K25/$O25)*100</f>
        <v>105.96797671033478</v>
      </c>
      <c r="M25" s="58">
        <v>73.5</v>
      </c>
      <c r="N25" s="114">
        <f>SUM(M25/$O25)*100</f>
        <v>106.98689956331877</v>
      </c>
      <c r="O25" s="26">
        <v>68.7</v>
      </c>
      <c r="P25" s="202">
        <v>72.900000000000006</v>
      </c>
      <c r="Q25" s="202">
        <f t="shared" si="11"/>
        <v>106.11353711790395</v>
      </c>
      <c r="R25" s="202">
        <v>72.5</v>
      </c>
      <c r="S25" s="202">
        <f t="shared" si="2"/>
        <v>105.53129548762736</v>
      </c>
      <c r="T25" s="26">
        <v>68.7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2727" priority="193" operator="between">
      <formula>$F5*0.9</formula>
      <formula>$F5</formula>
    </cfRule>
    <cfRule type="cellIs" dxfId="2726" priority="194" operator="lessThan">
      <formula>$F5*0.9</formula>
    </cfRule>
    <cfRule type="cellIs" dxfId="2725" priority="195" operator="greaterThan">
      <formula>$F5</formula>
    </cfRule>
  </conditionalFormatting>
  <conditionalFormatting sqref="D7">
    <cfRule type="cellIs" dxfId="2724" priority="187" operator="between">
      <formula>$F7*0.9</formula>
      <formula>$F7</formula>
    </cfRule>
    <cfRule type="cellIs" dxfId="2723" priority="188" operator="lessThan">
      <formula>$F7*0.9</formula>
    </cfRule>
    <cfRule type="cellIs" dxfId="2722" priority="189" operator="greaterThan">
      <formula>$F7</formula>
    </cfRule>
  </conditionalFormatting>
  <conditionalFormatting sqref="D6">
    <cfRule type="cellIs" dxfId="2721" priority="184" operator="between">
      <formula>$F6*0.9</formula>
      <formula>$F6</formula>
    </cfRule>
    <cfRule type="cellIs" dxfId="2720" priority="185" operator="lessThan">
      <formula>$F6*0.9</formula>
    </cfRule>
    <cfRule type="cellIs" dxfId="2719" priority="186" operator="greaterThan">
      <formula>$F6</formula>
    </cfRule>
  </conditionalFormatting>
  <conditionalFormatting sqref="D11">
    <cfRule type="cellIs" dxfId="2718" priority="181" operator="between">
      <formula>$F11*0.9</formula>
      <formula>$F11</formula>
    </cfRule>
    <cfRule type="cellIs" dxfId="2717" priority="182" operator="lessThan">
      <formula>$F11*0.9</formula>
    </cfRule>
    <cfRule type="cellIs" dxfId="2716" priority="183" operator="greaterThan">
      <formula>$F11</formula>
    </cfRule>
  </conditionalFormatting>
  <conditionalFormatting sqref="D17">
    <cfRule type="cellIs" dxfId="2715" priority="178" operator="between">
      <formula>$F17*0.9</formula>
      <formula>$F17</formula>
    </cfRule>
    <cfRule type="cellIs" dxfId="2714" priority="179" operator="lessThan">
      <formula>$F17*0.9</formula>
    </cfRule>
    <cfRule type="cellIs" dxfId="2713" priority="180" operator="greaterThan">
      <formula>$F17</formula>
    </cfRule>
  </conditionalFormatting>
  <conditionalFormatting sqref="D23">
    <cfRule type="cellIs" dxfId="2712" priority="175" operator="between">
      <formula>$F23*0.9</formula>
      <formula>$F23</formula>
    </cfRule>
    <cfRule type="cellIs" dxfId="2711" priority="176" operator="lessThan">
      <formula>$F23*0.9</formula>
    </cfRule>
    <cfRule type="cellIs" dxfId="2710" priority="177" operator="greaterThan">
      <formula>$F23</formula>
    </cfRule>
  </conditionalFormatting>
  <conditionalFormatting sqref="D12">
    <cfRule type="cellIs" dxfId="2709" priority="172" operator="between">
      <formula>$F12*0.9</formula>
      <formula>$F12</formula>
    </cfRule>
    <cfRule type="cellIs" dxfId="2708" priority="173" operator="lessThan">
      <formula>$F12*0.9</formula>
    </cfRule>
    <cfRule type="cellIs" dxfId="2707" priority="174" operator="greaterThan">
      <formula>$F12</formula>
    </cfRule>
  </conditionalFormatting>
  <conditionalFormatting sqref="D24">
    <cfRule type="cellIs" dxfId="2706" priority="169" operator="between">
      <formula>$F24*0.9</formula>
      <formula>$F24</formula>
    </cfRule>
    <cfRule type="cellIs" dxfId="2705" priority="170" operator="lessThan">
      <formula>$F24*0.9</formula>
    </cfRule>
    <cfRule type="cellIs" dxfId="2704" priority="171" operator="greaterThan">
      <formula>$F24</formula>
    </cfRule>
  </conditionalFormatting>
  <conditionalFormatting sqref="D13">
    <cfRule type="cellIs" dxfId="2703" priority="166" operator="between">
      <formula>$F13*0.9</formula>
      <formula>$F13</formula>
    </cfRule>
    <cfRule type="cellIs" dxfId="2702" priority="167" operator="lessThan">
      <formula>$F13*0.9</formula>
    </cfRule>
    <cfRule type="cellIs" dxfId="2701" priority="168" operator="greaterThan">
      <formula>$F13</formula>
    </cfRule>
  </conditionalFormatting>
  <conditionalFormatting sqref="D19">
    <cfRule type="cellIs" dxfId="2700" priority="163" operator="between">
      <formula>$F19*0.9</formula>
      <formula>$F19</formula>
    </cfRule>
    <cfRule type="cellIs" dxfId="2699" priority="164" operator="lessThan">
      <formula>$F19*0.9</formula>
    </cfRule>
    <cfRule type="cellIs" dxfId="2698" priority="165" operator="greaterThan">
      <formula>$F19</formula>
    </cfRule>
  </conditionalFormatting>
  <conditionalFormatting sqref="D25">
    <cfRule type="cellIs" dxfId="2697" priority="160" operator="between">
      <formula>$F25*0.9</formula>
      <formula>$F25</formula>
    </cfRule>
    <cfRule type="cellIs" dxfId="2696" priority="161" operator="lessThan">
      <formula>$F25*0.9</formula>
    </cfRule>
    <cfRule type="cellIs" dxfId="2695" priority="162" operator="greaterThan">
      <formula>$F25</formula>
    </cfRule>
  </conditionalFormatting>
  <conditionalFormatting sqref="G5 I5 K5 M5">
    <cfRule type="cellIs" dxfId="2694" priority="214" operator="between">
      <formula>$O5*0.9</formula>
      <formula>$O5</formula>
    </cfRule>
    <cfRule type="cellIs" dxfId="2693" priority="215" operator="lessThan">
      <formula>$O5*0.9</formula>
    </cfRule>
    <cfRule type="cellIs" dxfId="2692" priority="216" operator="greaterThan">
      <formula>$O5</formula>
    </cfRule>
  </conditionalFormatting>
  <conditionalFormatting sqref="G6 I6 K6 M6">
    <cfRule type="cellIs" dxfId="2691" priority="196" operator="between">
      <formula>$O6*0.9</formula>
      <formula>$O6</formula>
    </cfRule>
    <cfRule type="cellIs" dxfId="2690" priority="197" operator="lessThan">
      <formula>$O6*0.9</formula>
    </cfRule>
    <cfRule type="cellIs" dxfId="2689" priority="198" operator="greaterThan">
      <formula>$O6</formula>
    </cfRule>
  </conditionalFormatting>
  <conditionalFormatting sqref="G7 I7 M7">
    <cfRule type="cellIs" dxfId="2688" priority="157" operator="between">
      <formula>$O7*0.9</formula>
      <formula>$O7</formula>
    </cfRule>
    <cfRule type="cellIs" dxfId="2687" priority="158" operator="lessThan">
      <formula>$O7*0.9</formula>
    </cfRule>
    <cfRule type="cellIs" dxfId="2686" priority="159" operator="greaterThan">
      <formula>$O7</formula>
    </cfRule>
  </conditionalFormatting>
  <conditionalFormatting sqref="G11 I11 M11">
    <cfRule type="cellIs" dxfId="2685" priority="211" operator="between">
      <formula>$O11*0.9</formula>
      <formula>$O11</formula>
    </cfRule>
    <cfRule type="cellIs" dxfId="2684" priority="212" operator="lessThan">
      <formula>$O11*0.9</formula>
    </cfRule>
    <cfRule type="cellIs" dxfId="2683" priority="213" operator="greaterThan">
      <formula>$O11</formula>
    </cfRule>
  </conditionalFormatting>
  <conditionalFormatting sqref="G12 I12 M12">
    <cfRule type="cellIs" dxfId="2682" priority="208" operator="between">
      <formula>$O12*0.9</formula>
      <formula>$O12</formula>
    </cfRule>
    <cfRule type="cellIs" dxfId="2681" priority="209" operator="lessThan">
      <formula>$O12*0.9</formula>
    </cfRule>
    <cfRule type="cellIs" dxfId="2680" priority="210" operator="greaterThan">
      <formula>$O12</formula>
    </cfRule>
  </conditionalFormatting>
  <conditionalFormatting sqref="G13 I13 M13">
    <cfRule type="cellIs" dxfId="2679" priority="190" operator="between">
      <formula>$O13*0.9</formula>
      <formula>$O13</formula>
    </cfRule>
    <cfRule type="cellIs" dxfId="2678" priority="191" operator="lessThan">
      <formula>$O13*0.9</formula>
    </cfRule>
    <cfRule type="cellIs" dxfId="2677" priority="192" operator="greaterThan">
      <formula>$O13</formula>
    </cfRule>
  </conditionalFormatting>
  <conditionalFormatting sqref="G14 I14 M14">
    <cfRule type="cellIs" dxfId="2676" priority="154" operator="between">
      <formula>$O14*0.9</formula>
      <formula>$O14</formula>
    </cfRule>
    <cfRule type="cellIs" dxfId="2675" priority="155" operator="lessThan">
      <formula>$O14*0.9</formula>
    </cfRule>
    <cfRule type="cellIs" dxfId="2674" priority="156" operator="greaterThan">
      <formula>$O14</formula>
    </cfRule>
  </conditionalFormatting>
  <conditionalFormatting sqref="G17:G18 I17:I18 M17:M18">
    <cfRule type="cellIs" dxfId="2673" priority="205" operator="between">
      <formula>$O17*0.9</formula>
      <formula>$O17</formula>
    </cfRule>
    <cfRule type="cellIs" dxfId="2672" priority="206" operator="lessThan">
      <formula>$O17*0.9</formula>
    </cfRule>
    <cfRule type="cellIs" dxfId="2671" priority="207" operator="greaterThan">
      <formula>$O17</formula>
    </cfRule>
  </conditionalFormatting>
  <conditionalFormatting sqref="G19 I19 M19">
    <cfRule type="cellIs" dxfId="2670" priority="151" operator="between">
      <formula>$O19*0.9</formula>
      <formula>$O19</formula>
    </cfRule>
    <cfRule type="cellIs" dxfId="2669" priority="152" operator="lessThan">
      <formula>$O19*0.9</formula>
    </cfRule>
    <cfRule type="cellIs" dxfId="2668" priority="153" operator="greaterThan">
      <formula>$O19</formula>
    </cfRule>
  </conditionalFormatting>
  <conditionalFormatting sqref="G20 I20 M20">
    <cfRule type="cellIs" dxfId="2667" priority="148" operator="between">
      <formula>$O20*0.9</formula>
      <formula>$O20</formula>
    </cfRule>
    <cfRule type="cellIs" dxfId="2666" priority="149" operator="lessThan">
      <formula>$O20*0.9</formula>
    </cfRule>
    <cfRule type="cellIs" dxfId="2665" priority="150" operator="greaterThan">
      <formula>$O20</formula>
    </cfRule>
  </conditionalFormatting>
  <conditionalFormatting sqref="G23 I23 M23">
    <cfRule type="cellIs" dxfId="2664" priority="202" operator="between">
      <formula>$O23*0.9</formula>
      <formula>$O23</formula>
    </cfRule>
    <cfRule type="cellIs" dxfId="2663" priority="203" operator="lessThan">
      <formula>$O23*0.9</formula>
    </cfRule>
    <cfRule type="cellIs" dxfId="2662" priority="204" operator="greaterThan">
      <formula>$O23</formula>
    </cfRule>
  </conditionalFormatting>
  <conditionalFormatting sqref="G24 I24 M24">
    <cfRule type="cellIs" dxfId="2661" priority="199" operator="between">
      <formula>$O24*0.9</formula>
      <formula>$O24</formula>
    </cfRule>
    <cfRule type="cellIs" dxfId="2660" priority="200" operator="lessThan">
      <formula>$O24*0.9</formula>
    </cfRule>
    <cfRule type="cellIs" dxfId="2659" priority="201" operator="greaterThan">
      <formula>$O24</formula>
    </cfRule>
  </conditionalFormatting>
  <conditionalFormatting sqref="G25 I25 M25">
    <cfRule type="cellIs" dxfId="2658" priority="145" operator="between">
      <formula>$O25*0.9</formula>
      <formula>$O25</formula>
    </cfRule>
    <cfRule type="cellIs" dxfId="2657" priority="146" operator="lessThan">
      <formula>$O25*0.9</formula>
    </cfRule>
    <cfRule type="cellIs" dxfId="2656" priority="147" operator="greaterThan">
      <formula>$O25</formula>
    </cfRule>
  </conditionalFormatting>
  <conditionalFormatting sqref="D8">
    <cfRule type="cellIs" dxfId="2655" priority="142" operator="between">
      <formula>$F8*0.9</formula>
      <formula>$F8</formula>
    </cfRule>
    <cfRule type="cellIs" dxfId="2654" priority="143" operator="lessThan">
      <formula>$F8*0.9</formula>
    </cfRule>
    <cfRule type="cellIs" dxfId="2653" priority="144" operator="greaterThan">
      <formula>$F8</formula>
    </cfRule>
  </conditionalFormatting>
  <conditionalFormatting sqref="D14">
    <cfRule type="cellIs" dxfId="2652" priority="139" operator="between">
      <formula>$F14*0.9</formula>
      <formula>$F14</formula>
    </cfRule>
    <cfRule type="cellIs" dxfId="2651" priority="140" operator="lessThan">
      <formula>$F14*0.9</formula>
    </cfRule>
    <cfRule type="cellIs" dxfId="2650" priority="141" operator="greaterThan">
      <formula>$F14</formula>
    </cfRule>
  </conditionalFormatting>
  <conditionalFormatting sqref="D20">
    <cfRule type="cellIs" dxfId="2649" priority="136" operator="between">
      <formula>$F20*0.9</formula>
      <formula>$F20</formula>
    </cfRule>
    <cfRule type="cellIs" dxfId="2648" priority="137" operator="lessThan">
      <formula>$F20*0.9</formula>
    </cfRule>
    <cfRule type="cellIs" dxfId="2647" priority="138" operator="greaterThan">
      <formula>$F20</formula>
    </cfRule>
  </conditionalFormatting>
  <conditionalFormatting sqref="G15 I15 M15">
    <cfRule type="cellIs" dxfId="2646" priority="133" operator="between">
      <formula>$O15*0.9</formula>
      <formula>$O15</formula>
    </cfRule>
    <cfRule type="cellIs" dxfId="2645" priority="134" operator="lessThan">
      <formula>$O15*0.9</formula>
    </cfRule>
    <cfRule type="cellIs" dxfId="2644" priority="135" operator="greaterThan">
      <formula>$O15</formula>
    </cfRule>
  </conditionalFormatting>
  <conditionalFormatting sqref="G21 I21 M21">
    <cfRule type="cellIs" dxfId="2643" priority="130" operator="between">
      <formula>$O21*0.9</formula>
      <formula>$O21</formula>
    </cfRule>
    <cfRule type="cellIs" dxfId="2642" priority="131" operator="lessThan">
      <formula>$O21*0.9</formula>
    </cfRule>
    <cfRule type="cellIs" dxfId="2641" priority="132" operator="greaterThan">
      <formula>$O21</formula>
    </cfRule>
  </conditionalFormatting>
  <conditionalFormatting sqref="G8 I8 M8">
    <cfRule type="cellIs" dxfId="2640" priority="127" operator="between">
      <formula>$O8*0.9</formula>
      <formula>$O8</formula>
    </cfRule>
    <cfRule type="cellIs" dxfId="2639" priority="128" operator="lessThan">
      <formula>$O8*0.9</formula>
    </cfRule>
    <cfRule type="cellIs" dxfId="2638" priority="129" operator="greaterThan">
      <formula>$O8</formula>
    </cfRule>
  </conditionalFormatting>
  <conditionalFormatting sqref="G9 I9 M9">
    <cfRule type="cellIs" dxfId="2637" priority="124" operator="between">
      <formula>$O9*0.9</formula>
      <formula>$O9</formula>
    </cfRule>
    <cfRule type="cellIs" dxfId="2636" priority="125" operator="lessThan">
      <formula>$O9*0.9</formula>
    </cfRule>
    <cfRule type="cellIs" dxfId="2635" priority="126" operator="greaterThan">
      <formula>$O9</formula>
    </cfRule>
  </conditionalFormatting>
  <conditionalFormatting sqref="D21 D15 D9">
    <cfRule type="cellIs" dxfId="2634" priority="121" operator="between">
      <formula>$F9*0.9</formula>
      <formula>$F9</formula>
    </cfRule>
    <cfRule type="cellIs" dxfId="2633" priority="122" operator="lessThan">
      <formula>$F9*0.9</formula>
    </cfRule>
    <cfRule type="cellIs" dxfId="2632" priority="123" operator="greaterThan">
      <formula>$F9</formula>
    </cfRule>
  </conditionalFormatting>
  <conditionalFormatting sqref="D18">
    <cfRule type="cellIs" dxfId="2631" priority="118" operator="between">
      <formula>$F18*0.9</formula>
      <formula>$F18</formula>
    </cfRule>
    <cfRule type="cellIs" dxfId="2630" priority="119" operator="lessThan">
      <formula>$F18*0.9</formula>
    </cfRule>
    <cfRule type="cellIs" dxfId="2629" priority="120" operator="greaterThan">
      <formula>$F18</formula>
    </cfRule>
  </conditionalFormatting>
  <conditionalFormatting sqref="K7:K9">
    <cfRule type="cellIs" dxfId="2628" priority="115" operator="between">
      <formula>$O7*0.9</formula>
      <formula>$O7</formula>
    </cfRule>
    <cfRule type="cellIs" dxfId="2627" priority="116" operator="lessThan">
      <formula>$O7*0.9</formula>
    </cfRule>
    <cfRule type="cellIs" dxfId="2626" priority="117" operator="greaterThan">
      <formula>$O7</formula>
    </cfRule>
  </conditionalFormatting>
  <conditionalFormatting sqref="K11">
    <cfRule type="cellIs" dxfId="2625" priority="112" operator="between">
      <formula>$O11*0.9</formula>
      <formula>$O11</formula>
    </cfRule>
    <cfRule type="cellIs" dxfId="2624" priority="113" operator="lessThan">
      <formula>$O11*0.9</formula>
    </cfRule>
    <cfRule type="cellIs" dxfId="2623" priority="114" operator="greaterThan">
      <formula>$O11</formula>
    </cfRule>
  </conditionalFormatting>
  <conditionalFormatting sqref="K13:K15">
    <cfRule type="cellIs" dxfId="2622" priority="109" operator="between">
      <formula>$O13*0.9</formula>
      <formula>$O13</formula>
    </cfRule>
    <cfRule type="cellIs" dxfId="2621" priority="110" operator="lessThan">
      <formula>$O13*0.9</formula>
    </cfRule>
    <cfRule type="cellIs" dxfId="2620" priority="111" operator="greaterThan">
      <formula>$O13</formula>
    </cfRule>
  </conditionalFormatting>
  <conditionalFormatting sqref="K17">
    <cfRule type="cellIs" dxfId="2619" priority="106" operator="between">
      <formula>$O17*0.9</formula>
      <formula>$O17</formula>
    </cfRule>
    <cfRule type="cellIs" dxfId="2618" priority="107" operator="lessThan">
      <formula>$O17*0.9</formula>
    </cfRule>
    <cfRule type="cellIs" dxfId="2617" priority="108" operator="greaterThan">
      <formula>$O17</formula>
    </cfRule>
  </conditionalFormatting>
  <conditionalFormatting sqref="K19:K21">
    <cfRule type="cellIs" dxfId="2616" priority="103" operator="between">
      <formula>$O19*0.9</formula>
      <formula>$O19</formula>
    </cfRule>
    <cfRule type="cellIs" dxfId="2615" priority="104" operator="lessThan">
      <formula>$O19*0.9</formula>
    </cfRule>
    <cfRule type="cellIs" dxfId="2614" priority="105" operator="greaterThan">
      <formula>$O19</formula>
    </cfRule>
  </conditionalFormatting>
  <conditionalFormatting sqref="K23">
    <cfRule type="cellIs" dxfId="2613" priority="100" operator="between">
      <formula>$O23*0.9</formula>
      <formula>$O23</formula>
    </cfRule>
    <cfRule type="cellIs" dxfId="2612" priority="101" operator="lessThan">
      <formula>$O23*0.9</formula>
    </cfRule>
    <cfRule type="cellIs" dxfId="2611" priority="102" operator="greaterThan">
      <formula>$O23</formula>
    </cfRule>
  </conditionalFormatting>
  <conditionalFormatting sqref="K25">
    <cfRule type="cellIs" dxfId="2610" priority="97" operator="between">
      <formula>$O25*0.9</formula>
      <formula>$O25</formula>
    </cfRule>
    <cfRule type="cellIs" dxfId="2609" priority="98" operator="lessThan">
      <formula>$O25*0.9</formula>
    </cfRule>
    <cfRule type="cellIs" dxfId="2608" priority="99" operator="greaterThan">
      <formula>$O25</formula>
    </cfRule>
  </conditionalFormatting>
  <conditionalFormatting sqref="K12">
    <cfRule type="cellIs" dxfId="2607" priority="94" operator="between">
      <formula>$O12*0.9</formula>
      <formula>$O12</formula>
    </cfRule>
    <cfRule type="cellIs" dxfId="2606" priority="95" operator="lessThan">
      <formula>$O12*0.9</formula>
    </cfRule>
    <cfRule type="cellIs" dxfId="2605" priority="96" operator="greaterThan">
      <formula>$O12</formula>
    </cfRule>
  </conditionalFormatting>
  <conditionalFormatting sqref="K18">
    <cfRule type="cellIs" dxfId="2604" priority="91" operator="between">
      <formula>$O18*0.9</formula>
      <formula>$O18</formula>
    </cfRule>
    <cfRule type="cellIs" dxfId="2603" priority="92" operator="lessThan">
      <formula>$O18*0.9</formula>
    </cfRule>
    <cfRule type="cellIs" dxfId="2602" priority="93" operator="greaterThan">
      <formula>$O18</formula>
    </cfRule>
  </conditionalFormatting>
  <conditionalFormatting sqref="K24">
    <cfRule type="cellIs" dxfId="2601" priority="88" operator="between">
      <formula>$O24*0.9</formula>
      <formula>$O24</formula>
    </cfRule>
    <cfRule type="cellIs" dxfId="2600" priority="89" operator="lessThan">
      <formula>$O24*0.9</formula>
    </cfRule>
    <cfRule type="cellIs" dxfId="2599" priority="90" operator="greaterThan">
      <formula>$O24</formula>
    </cfRule>
  </conditionalFormatting>
  <conditionalFormatting sqref="P5:P9">
    <cfRule type="cellIs" dxfId="2598" priority="34" operator="between">
      <formula>$T5*0.9</formula>
      <formula>$T5</formula>
    </cfRule>
    <cfRule type="cellIs" dxfId="2597" priority="35" operator="lessThan">
      <formula>$T5*0.9</formula>
    </cfRule>
    <cfRule type="cellIs" dxfId="2596" priority="36" operator="greaterThan">
      <formula>$T5</formula>
    </cfRule>
  </conditionalFormatting>
  <conditionalFormatting sqref="P17:P21">
    <cfRule type="cellIs" dxfId="2595" priority="19" operator="between">
      <formula>$T17*0.9</formula>
      <formula>$T17</formula>
    </cfRule>
    <cfRule type="cellIs" dxfId="2594" priority="20" operator="lessThan">
      <formula>$T17*0.9</formula>
    </cfRule>
    <cfRule type="cellIs" dxfId="2593" priority="21" operator="greaterThan">
      <formula>$T17</formula>
    </cfRule>
  </conditionalFormatting>
  <conditionalFormatting sqref="P23:P25">
    <cfRule type="cellIs" dxfId="2592" priority="16" operator="between">
      <formula>$T23*0.9</formula>
      <formula>$T23</formula>
    </cfRule>
    <cfRule type="cellIs" dxfId="2591" priority="17" operator="lessThan">
      <formula>$T23*0.9</formula>
    </cfRule>
    <cfRule type="cellIs" dxfId="2590" priority="18" operator="greaterThan">
      <formula>$T23</formula>
    </cfRule>
  </conditionalFormatting>
  <conditionalFormatting sqref="P11:P15">
    <cfRule type="cellIs" dxfId="2589" priority="13" operator="between">
      <formula>$T11*0.9</formula>
      <formula>$T11</formula>
    </cfRule>
    <cfRule type="cellIs" dxfId="2588" priority="14" operator="lessThan">
      <formula>$T11*0.9</formula>
    </cfRule>
    <cfRule type="cellIs" dxfId="2587" priority="15" operator="greaterThan">
      <formula>$T11</formula>
    </cfRule>
  </conditionalFormatting>
  <conditionalFormatting sqref="R23:R25">
    <cfRule type="cellIs" dxfId="2586" priority="4" operator="between">
      <formula>$T23*0.9</formula>
      <formula>$T23</formula>
    </cfRule>
    <cfRule type="cellIs" dxfId="2585" priority="5" operator="lessThan">
      <formula>$T23*0.9</formula>
    </cfRule>
    <cfRule type="cellIs" dxfId="2584" priority="6" operator="greaterThan">
      <formula>$T23</formula>
    </cfRule>
  </conditionalFormatting>
  <conditionalFormatting sqref="R5:R9">
    <cfRule type="cellIs" dxfId="2583" priority="10" operator="between">
      <formula>$T5*0.9</formula>
      <formula>$T5</formula>
    </cfRule>
    <cfRule type="cellIs" dxfId="2582" priority="11" operator="lessThan">
      <formula>$T5*0.9</formula>
    </cfRule>
    <cfRule type="cellIs" dxfId="2581" priority="12" operator="greaterThan">
      <formula>$T5</formula>
    </cfRule>
  </conditionalFormatting>
  <conditionalFormatting sqref="R17:R21">
    <cfRule type="cellIs" dxfId="2580" priority="1" operator="between">
      <formula>$T17*0.9</formula>
      <formula>$T17</formula>
    </cfRule>
    <cfRule type="cellIs" dxfId="2579" priority="2" operator="lessThan">
      <formula>$T17*0.9</formula>
    </cfRule>
    <cfRule type="cellIs" dxfId="2578" priority="3" operator="greaterThan">
      <formula>$T17</formula>
    </cfRule>
  </conditionalFormatting>
  <conditionalFormatting sqref="R11:R15">
    <cfRule type="cellIs" dxfId="2577" priority="7" operator="between">
      <formula>$T11*0.9</formula>
      <formula>$T11</formula>
    </cfRule>
    <cfRule type="cellIs" dxfId="2576" priority="8" operator="lessThan">
      <formula>$T11*0.9</formula>
    </cfRule>
    <cfRule type="cellIs" dxfId="2575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F1BCF-4134-49E9-84D5-00C566E9FF9A}">
  <dimension ref="C1:T45"/>
  <sheetViews>
    <sheetView zoomScale="60" zoomScaleNormal="60" zoomScaleSheetLayoutView="100" workbookViewId="0">
      <pane xSplit="3" ySplit="3" topLeftCell="F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13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83.5</v>
      </c>
      <c r="E5" s="108">
        <f>D5/F5*100</f>
        <v>96.531791907514446</v>
      </c>
      <c r="F5" s="40">
        <v>86.5</v>
      </c>
      <c r="G5" s="130">
        <v>83.3</v>
      </c>
      <c r="H5" s="108">
        <f>SUM(G5/$O5)*100</f>
        <v>92.146017699115035</v>
      </c>
      <c r="I5" s="120">
        <v>82.8</v>
      </c>
      <c r="J5" s="108">
        <f>SUM(I5/$O5)*100</f>
        <v>91.592920353982294</v>
      </c>
      <c r="K5" s="58">
        <f>'PY2022Q3 EX'!O3*100</f>
        <v>86.9</v>
      </c>
      <c r="L5" s="108">
        <f>SUM(K5/$O5)*100</f>
        <v>96.128318584070797</v>
      </c>
      <c r="M5" s="58">
        <v>97.5</v>
      </c>
      <c r="N5" s="114">
        <f>SUM(M5/$O5)*100</f>
        <v>107.85398230088494</v>
      </c>
      <c r="O5" s="25">
        <v>90.4</v>
      </c>
      <c r="P5" s="202">
        <v>95.7</v>
      </c>
      <c r="Q5" s="202">
        <f>$P5/$T5*100</f>
        <v>105.86283185840708</v>
      </c>
      <c r="R5" s="202">
        <v>97.5</v>
      </c>
      <c r="S5" s="202">
        <f>$R5/$T5*100</f>
        <v>107.85398230088494</v>
      </c>
      <c r="T5" s="25">
        <v>90.4</v>
      </c>
    </row>
    <row r="6" spans="3:20" ht="20.100000000000001" customHeight="1" x14ac:dyDescent="0.3">
      <c r="C6" s="110" t="s">
        <v>3</v>
      </c>
      <c r="D6" s="59">
        <v>8927</v>
      </c>
      <c r="E6" s="108">
        <f t="shared" ref="E6:E9" si="0">D6/F6*100</f>
        <v>117.46052631578947</v>
      </c>
      <c r="F6" s="41">
        <v>7600</v>
      </c>
      <c r="G6" s="134">
        <v>8884</v>
      </c>
      <c r="H6" s="108">
        <f>SUM(G6/$O6)*100</f>
        <v>100.53185470182189</v>
      </c>
      <c r="I6" s="119">
        <v>8884</v>
      </c>
      <c r="J6" s="108">
        <f>SUM(I6/$O6)*100</f>
        <v>100.53185470182189</v>
      </c>
      <c r="K6" s="59">
        <f>'PY2022Q3 EX'!O4</f>
        <v>8710</v>
      </c>
      <c r="L6" s="108">
        <f>SUM(K6/$O6)*100</f>
        <v>98.562860699332361</v>
      </c>
      <c r="M6" s="59">
        <v>10027.5</v>
      </c>
      <c r="N6" s="114">
        <f>SUM(M6/$O6)*100</f>
        <v>113.4717664365735</v>
      </c>
      <c r="O6" s="60">
        <v>8837</v>
      </c>
      <c r="P6" s="59">
        <v>10457</v>
      </c>
      <c r="Q6" s="202">
        <f t="shared" ref="Q6:Q9" si="1">$P6/$T6*100</f>
        <v>118.33201312662669</v>
      </c>
      <c r="R6" s="59">
        <v>10176</v>
      </c>
      <c r="S6" s="202">
        <f t="shared" ref="S6:S25" si="2">$R6/$T6*100</f>
        <v>115.15220097318095</v>
      </c>
      <c r="T6" s="60">
        <v>8837</v>
      </c>
    </row>
    <row r="7" spans="3:20" ht="20.100000000000001" customHeight="1" x14ac:dyDescent="0.3">
      <c r="C7" s="110" t="s">
        <v>10</v>
      </c>
      <c r="D7" s="58">
        <v>92.600000000000009</v>
      </c>
      <c r="E7" s="108">
        <f t="shared" si="0"/>
        <v>108.30409356725148</v>
      </c>
      <c r="F7" s="40">
        <v>85.5</v>
      </c>
      <c r="G7" s="130">
        <v>92</v>
      </c>
      <c r="H7" s="108">
        <f>SUM(G7/$O7)*100</f>
        <v>106.85249709639955</v>
      </c>
      <c r="I7" s="120">
        <v>82.6</v>
      </c>
      <c r="J7" s="108">
        <f>SUM(I7/$O7)*100</f>
        <v>95.934959349593498</v>
      </c>
      <c r="K7" s="58">
        <f>'PY2022Q3 EX'!O5*100</f>
        <v>85.2</v>
      </c>
      <c r="L7" s="108">
        <f>SUM(K7/$O7)*100</f>
        <v>98.954703832752628</v>
      </c>
      <c r="M7" s="58">
        <v>87.1</v>
      </c>
      <c r="N7" s="114">
        <f>SUM(M7/$O7)*100</f>
        <v>101.16144018583041</v>
      </c>
      <c r="O7" s="26">
        <v>86.1</v>
      </c>
      <c r="P7" s="202">
        <v>88.8</v>
      </c>
      <c r="Q7" s="202">
        <f t="shared" si="1"/>
        <v>103.13588850174216</v>
      </c>
      <c r="R7" s="202">
        <v>95.9</v>
      </c>
      <c r="S7" s="202">
        <f t="shared" si="2"/>
        <v>111.38211382113823</v>
      </c>
      <c r="T7" s="26">
        <v>86.1</v>
      </c>
    </row>
    <row r="8" spans="3:20" ht="20.100000000000001" customHeight="1" x14ac:dyDescent="0.3">
      <c r="C8" s="110" t="s">
        <v>13</v>
      </c>
      <c r="D8" s="58">
        <v>82.899999999999991</v>
      </c>
      <c r="E8" s="108">
        <f t="shared" si="0"/>
        <v>115.13888888888889</v>
      </c>
      <c r="F8" s="40">
        <v>72</v>
      </c>
      <c r="G8" s="130">
        <v>85.2</v>
      </c>
      <c r="H8" s="108">
        <f>SUM(G8/$O8)*100</f>
        <v>110.64935064935067</v>
      </c>
      <c r="I8" s="120">
        <v>80</v>
      </c>
      <c r="J8" s="108">
        <f>SUM(I8/$O8)*100</f>
        <v>103.89610389610388</v>
      </c>
      <c r="K8" s="58">
        <f>'PY2022Q3 EX'!O6*100</f>
        <v>76.5</v>
      </c>
      <c r="L8" s="108">
        <f>SUM(K8/$O8)*100</f>
        <v>99.350649350649363</v>
      </c>
      <c r="M8" s="58">
        <v>77.599999999999994</v>
      </c>
      <c r="N8" s="114">
        <f>SUM(M8/$O8)*100</f>
        <v>100.77922077922076</v>
      </c>
      <c r="O8" s="26">
        <v>77</v>
      </c>
      <c r="P8" s="202">
        <v>73.099999999999994</v>
      </c>
      <c r="Q8" s="202">
        <f t="shared" si="1"/>
        <v>94.935064935064929</v>
      </c>
      <c r="R8" s="202">
        <v>84.6</v>
      </c>
      <c r="S8" s="202">
        <f t="shared" si="2"/>
        <v>109.87012987012987</v>
      </c>
      <c r="T8" s="112">
        <v>77</v>
      </c>
    </row>
    <row r="9" spans="3:20" ht="20.100000000000001" customHeight="1" x14ac:dyDescent="0.3">
      <c r="C9" s="110" t="s">
        <v>16</v>
      </c>
      <c r="D9" s="58">
        <v>75</v>
      </c>
      <c r="E9" s="108">
        <f t="shared" si="0"/>
        <v>153.0612244897959</v>
      </c>
      <c r="F9" s="40">
        <v>49</v>
      </c>
      <c r="G9" s="130">
        <v>67.2</v>
      </c>
      <c r="H9" s="108">
        <f>SUM(G9/$O9)*100</f>
        <v>89.600000000000009</v>
      </c>
      <c r="I9" s="120">
        <v>72.5</v>
      </c>
      <c r="J9" s="108">
        <f>SUM(I9/$O9)*100</f>
        <v>96.666666666666671</v>
      </c>
      <c r="K9" s="58">
        <f>'PY2022Q3 EX'!O7*100</f>
        <v>71.3</v>
      </c>
      <c r="L9" s="108">
        <f>SUM(K9/$O9)*100</f>
        <v>95.066666666666663</v>
      </c>
      <c r="M9" s="58">
        <v>89.5</v>
      </c>
      <c r="N9" s="114">
        <f>SUM(M9/$O9)*100</f>
        <v>119.33333333333334</v>
      </c>
      <c r="O9" s="26">
        <v>75</v>
      </c>
      <c r="P9" s="202">
        <v>68.2</v>
      </c>
      <c r="Q9" s="202">
        <f t="shared" si="1"/>
        <v>90.933333333333337</v>
      </c>
      <c r="R9" s="202">
        <v>73.8</v>
      </c>
      <c r="S9" s="202">
        <f t="shared" si="2"/>
        <v>98.4</v>
      </c>
      <c r="T9" s="112">
        <v>75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93.899999999999991</v>
      </c>
      <c r="E11" s="108">
        <f t="shared" ref="E11:E15" si="3">D11/F11*100</f>
        <v>107.93103448275861</v>
      </c>
      <c r="F11" s="40">
        <v>87</v>
      </c>
      <c r="G11" s="130">
        <v>94.1</v>
      </c>
      <c r="H11" s="108">
        <f>SUM(G11/$O11)*100</f>
        <v>104.43951165371807</v>
      </c>
      <c r="I11" s="141">
        <v>93.9</v>
      </c>
      <c r="J11" s="116">
        <f>SUM(I11/$O11)*100</f>
        <v>104.21753607103219</v>
      </c>
      <c r="K11" s="58">
        <f>'PY2022Q3 EX'!O9*100</f>
        <v>95.7</v>
      </c>
      <c r="L11" s="108">
        <f>SUM(K11/$O11)*100</f>
        <v>106.21531631520531</v>
      </c>
      <c r="M11" s="58">
        <v>97.2</v>
      </c>
      <c r="N11" s="114">
        <f>SUM(M11/$O11)*100</f>
        <v>107.88013318534962</v>
      </c>
      <c r="O11" s="26">
        <v>90.100000000000009</v>
      </c>
      <c r="P11" s="202">
        <v>96.7</v>
      </c>
      <c r="Q11" s="202">
        <f>$P11/$T11*100</f>
        <v>107.32519422863487</v>
      </c>
      <c r="R11" s="202">
        <v>95.7</v>
      </c>
      <c r="S11" s="202">
        <f t="shared" si="2"/>
        <v>106.21531631520533</v>
      </c>
      <c r="T11" s="26">
        <v>90.1</v>
      </c>
    </row>
    <row r="12" spans="3:20" ht="20.100000000000001" customHeight="1" x14ac:dyDescent="0.3">
      <c r="C12" s="110" t="s">
        <v>3</v>
      </c>
      <c r="D12" s="59">
        <v>10006</v>
      </c>
      <c r="E12" s="108">
        <f t="shared" si="3"/>
        <v>133.41333333333333</v>
      </c>
      <c r="F12" s="41">
        <v>7500</v>
      </c>
      <c r="G12" s="134">
        <v>10456</v>
      </c>
      <c r="H12" s="108">
        <f>SUM(G12/$O12)*100</f>
        <v>88.37799002620234</v>
      </c>
      <c r="I12" s="142">
        <v>10456</v>
      </c>
      <c r="J12" s="108">
        <f>SUM(I12/$O12)*100</f>
        <v>88.37799002620234</v>
      </c>
      <c r="K12" s="59">
        <f>'PY2022Q3 EX'!O10</f>
        <v>10512</v>
      </c>
      <c r="L12" s="108">
        <f>SUM(K12/$O12)*100</f>
        <v>88.851322796044286</v>
      </c>
      <c r="M12" s="59">
        <v>12787</v>
      </c>
      <c r="N12" s="114">
        <f>SUM(M12/$O12)*100</f>
        <v>108.08046657087314</v>
      </c>
      <c r="O12" s="60">
        <v>11831</v>
      </c>
      <c r="P12" s="59">
        <v>13998.4</v>
      </c>
      <c r="Q12" s="202">
        <f t="shared" ref="Q12:Q15" si="4">$P12/$T12*100</f>
        <v>118.31966866706112</v>
      </c>
      <c r="R12" s="59">
        <v>12522</v>
      </c>
      <c r="S12" s="202">
        <f t="shared" si="2"/>
        <v>105.84058828501395</v>
      </c>
      <c r="T12" s="60">
        <v>11831</v>
      </c>
    </row>
    <row r="13" spans="3:20" ht="20.100000000000001" customHeight="1" x14ac:dyDescent="0.3">
      <c r="C13" s="110" t="s">
        <v>10</v>
      </c>
      <c r="D13" s="58">
        <v>86.3</v>
      </c>
      <c r="E13" s="108">
        <f t="shared" si="3"/>
        <v>101.52941176470587</v>
      </c>
      <c r="F13" s="40">
        <v>85</v>
      </c>
      <c r="G13" s="130">
        <v>88</v>
      </c>
      <c r="H13" s="108">
        <f>SUM(G13/$O13)*100</f>
        <v>97.560975609756099</v>
      </c>
      <c r="I13" s="141">
        <v>91.8</v>
      </c>
      <c r="J13" s="58">
        <f>SUM(I13/$O13)*100</f>
        <v>101.77383592017736</v>
      </c>
      <c r="K13" s="58">
        <f>'PY2022Q3 EX'!O11*100</f>
        <v>92.2</v>
      </c>
      <c r="L13" s="108">
        <f>SUM(K13/$O13)*100</f>
        <v>102.21729490022173</v>
      </c>
      <c r="M13" s="58">
        <v>93.9</v>
      </c>
      <c r="N13" s="114">
        <f>SUM(M13/$O13)*100</f>
        <v>104.10199556541019</v>
      </c>
      <c r="O13" s="26">
        <v>90.2</v>
      </c>
      <c r="P13" s="202">
        <v>95.7</v>
      </c>
      <c r="Q13" s="202">
        <f t="shared" si="4"/>
        <v>106.09756097560977</v>
      </c>
      <c r="R13" s="202">
        <v>97.2</v>
      </c>
      <c r="S13" s="202">
        <f t="shared" si="2"/>
        <v>107.76053215077606</v>
      </c>
      <c r="T13" s="26">
        <v>90.2</v>
      </c>
    </row>
    <row r="14" spans="3:20" ht="20.100000000000001" customHeight="1" x14ac:dyDescent="0.3">
      <c r="C14" s="110" t="s">
        <v>13</v>
      </c>
      <c r="D14" s="58">
        <v>89.3</v>
      </c>
      <c r="E14" s="108">
        <f t="shared" si="3"/>
        <v>127.57142857142856</v>
      </c>
      <c r="F14" s="40">
        <v>70</v>
      </c>
      <c r="G14" s="130">
        <v>89.3</v>
      </c>
      <c r="H14" s="108">
        <f>SUM(G14/$O14)*100</f>
        <v>123.68421052631578</v>
      </c>
      <c r="I14" s="141">
        <v>93.8</v>
      </c>
      <c r="J14" s="108">
        <f>SUM(I14/$O14)*100</f>
        <v>129.91689750692518</v>
      </c>
      <c r="K14" s="58">
        <f>'PY2022Q3 EX'!O12*100</f>
        <v>93.8</v>
      </c>
      <c r="L14" s="108">
        <f>SUM(K14/$O14)*100</f>
        <v>129.91689750692518</v>
      </c>
      <c r="M14" s="58">
        <v>90.9</v>
      </c>
      <c r="N14" s="114">
        <f>SUM(M14/$O14)*100</f>
        <v>125.90027700831025</v>
      </c>
      <c r="O14" s="26">
        <v>72.2</v>
      </c>
      <c r="P14" s="202">
        <v>90.3</v>
      </c>
      <c r="Q14" s="202">
        <f t="shared" si="4"/>
        <v>125.06925207756233</v>
      </c>
      <c r="R14" s="202">
        <v>90.5</v>
      </c>
      <c r="S14" s="202">
        <f t="shared" si="2"/>
        <v>125.34626038781163</v>
      </c>
      <c r="T14" s="112">
        <v>72.2</v>
      </c>
    </row>
    <row r="15" spans="3:20" ht="20.100000000000001" customHeight="1" x14ac:dyDescent="0.3">
      <c r="C15" s="110" t="s">
        <v>16</v>
      </c>
      <c r="D15" s="58">
        <v>79.3</v>
      </c>
      <c r="E15" s="108">
        <f t="shared" si="3"/>
        <v>161.83673469387753</v>
      </c>
      <c r="F15" s="40">
        <v>49</v>
      </c>
      <c r="G15" s="130">
        <v>72</v>
      </c>
      <c r="H15" s="108">
        <f>SUM(G15/$O15)*100</f>
        <v>96</v>
      </c>
      <c r="I15" s="141">
        <v>73.900000000000006</v>
      </c>
      <c r="J15" s="108">
        <f>SUM(I15/$O15)*100</f>
        <v>98.533333333333346</v>
      </c>
      <c r="K15" s="58">
        <f>'PY2022Q3 EX'!O13*100</f>
        <v>78.900000000000006</v>
      </c>
      <c r="L15" s="108">
        <f>SUM(K15/$O15)*100</f>
        <v>105.2</v>
      </c>
      <c r="M15" s="58">
        <v>100</v>
      </c>
      <c r="N15" s="114">
        <f>SUM(M15/$O15)*100</f>
        <v>133.33333333333331</v>
      </c>
      <c r="O15" s="26">
        <v>75</v>
      </c>
      <c r="P15" s="202">
        <v>92.9</v>
      </c>
      <c r="Q15" s="202">
        <f t="shared" si="4"/>
        <v>123.86666666666667</v>
      </c>
      <c r="R15" s="202">
        <v>100</v>
      </c>
      <c r="S15" s="202">
        <f t="shared" si="2"/>
        <v>133.33333333333331</v>
      </c>
      <c r="T15" s="112">
        <v>75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80.2</v>
      </c>
      <c r="E17" s="108">
        <f t="shared" ref="E17:E21" si="5">D17/F17*100</f>
        <v>100.88050314465409</v>
      </c>
      <c r="F17" s="40">
        <v>79.5</v>
      </c>
      <c r="G17" s="130">
        <v>81.5</v>
      </c>
      <c r="H17" s="108">
        <f>SUM(G17/$O17)*100</f>
        <v>97.604790419161674</v>
      </c>
      <c r="I17" s="108">
        <v>78</v>
      </c>
      <c r="J17" s="108">
        <f>SUM(I17/$O17)*100</f>
        <v>93.41317365269461</v>
      </c>
      <c r="K17" s="58">
        <f>'PY2022Q3 EX'!O15*100</f>
        <v>82</v>
      </c>
      <c r="L17" s="108">
        <f>SUM(K17/$O17)*100</f>
        <v>98.203592814371248</v>
      </c>
      <c r="M17" s="58">
        <v>89.8</v>
      </c>
      <c r="N17" s="114">
        <f>SUM(M17/$O17)*100</f>
        <v>107.54491017964072</v>
      </c>
      <c r="O17" s="26">
        <v>83.5</v>
      </c>
      <c r="P17" s="202">
        <v>87.7</v>
      </c>
      <c r="Q17" s="202">
        <f>$P17/$T17*100</f>
        <v>105.02994011976048</v>
      </c>
      <c r="R17" s="202">
        <v>86.1</v>
      </c>
      <c r="S17" s="202">
        <f t="shared" si="2"/>
        <v>103.11377245508982</v>
      </c>
      <c r="T17" s="26">
        <v>83.5</v>
      </c>
    </row>
    <row r="18" spans="3:20" ht="20.100000000000001" customHeight="1" x14ac:dyDescent="0.3">
      <c r="C18" s="110" t="s">
        <v>3</v>
      </c>
      <c r="D18" s="59">
        <v>4423</v>
      </c>
      <c r="E18" s="108">
        <f t="shared" si="5"/>
        <v>134.03030303030303</v>
      </c>
      <c r="F18" s="41">
        <v>3300</v>
      </c>
      <c r="G18" s="131">
        <v>4413</v>
      </c>
      <c r="H18" s="108">
        <f>SUM(G18/$O18)*100</f>
        <v>114.47470817120622</v>
      </c>
      <c r="I18" s="109">
        <v>4735</v>
      </c>
      <c r="J18" s="108">
        <f>SUM(I18/$O18)*100</f>
        <v>122.82749675745785</v>
      </c>
      <c r="K18" s="59">
        <f>'PY2022Q3 EX'!O16</f>
        <v>5298</v>
      </c>
      <c r="L18" s="108">
        <f>SUM(K18/$O18)*100</f>
        <v>137.43190661478599</v>
      </c>
      <c r="M18" s="59">
        <v>5638</v>
      </c>
      <c r="N18" s="114">
        <f>SUM(M18/$O18)*100</f>
        <v>146.25162127107652</v>
      </c>
      <c r="O18" s="60">
        <v>3855</v>
      </c>
      <c r="P18" s="59">
        <v>5520</v>
      </c>
      <c r="Q18" s="202">
        <f t="shared" ref="Q18:Q21" si="6">$P18/$T18*100</f>
        <v>143.19066147859922</v>
      </c>
      <c r="R18" s="59">
        <v>4021</v>
      </c>
      <c r="S18" s="202">
        <f t="shared" si="2"/>
        <v>104.30609597924774</v>
      </c>
      <c r="T18" s="60">
        <v>3855</v>
      </c>
    </row>
    <row r="19" spans="3:20" ht="20.100000000000001" customHeight="1" x14ac:dyDescent="0.3">
      <c r="C19" s="110" t="s">
        <v>10</v>
      </c>
      <c r="D19" s="58">
        <v>85.7</v>
      </c>
      <c r="E19" s="108">
        <f t="shared" si="5"/>
        <v>111.2987012987013</v>
      </c>
      <c r="F19" s="40">
        <v>77</v>
      </c>
      <c r="G19" s="130">
        <v>85.2</v>
      </c>
      <c r="H19" s="108">
        <f t="shared" ref="H19:H20" si="7">SUM(G19/$O19)*100</f>
        <v>104.5398773006135</v>
      </c>
      <c r="I19" s="108">
        <v>80.2</v>
      </c>
      <c r="J19" s="108">
        <f t="shared" ref="J19:J20" si="8">SUM(I19/$O19)*100</f>
        <v>98.404907975460119</v>
      </c>
      <c r="K19" s="58">
        <f>'PY2022Q3 EX'!O17*100</f>
        <v>81.5</v>
      </c>
      <c r="L19" s="108">
        <f t="shared" ref="L19:L20" si="9">SUM(K19/$O19)*100</f>
        <v>100</v>
      </c>
      <c r="M19" s="58">
        <v>82.9</v>
      </c>
      <c r="N19" s="114">
        <f>SUM(M19/$O19)*100</f>
        <v>101.71779141104295</v>
      </c>
      <c r="O19" s="26">
        <v>81.5</v>
      </c>
      <c r="P19" s="202">
        <v>83.6</v>
      </c>
      <c r="Q19" s="202">
        <f t="shared" si="6"/>
        <v>102.5766871165644</v>
      </c>
      <c r="R19" s="202">
        <v>84.1</v>
      </c>
      <c r="S19" s="202">
        <f t="shared" si="2"/>
        <v>103.19018404907976</v>
      </c>
      <c r="T19" s="26">
        <v>81.5</v>
      </c>
    </row>
    <row r="20" spans="3:20" ht="20.100000000000001" customHeight="1" x14ac:dyDescent="0.3">
      <c r="C20" s="110" t="s">
        <v>13</v>
      </c>
      <c r="D20" s="58">
        <v>73.900000000000006</v>
      </c>
      <c r="E20" s="108">
        <f t="shared" si="5"/>
        <v>96.601307189542496</v>
      </c>
      <c r="F20" s="40">
        <v>76.5</v>
      </c>
      <c r="G20" s="130">
        <v>77.600000000000009</v>
      </c>
      <c r="H20" s="108">
        <f t="shared" si="7"/>
        <v>110.85714285714288</v>
      </c>
      <c r="I20" s="108">
        <v>64.3</v>
      </c>
      <c r="J20" s="108">
        <f t="shared" si="8"/>
        <v>91.857142857142847</v>
      </c>
      <c r="K20" s="58">
        <f>'PY2022Q3 EX'!O18*100</f>
        <v>61.4</v>
      </c>
      <c r="L20" s="108">
        <f t="shared" si="9"/>
        <v>87.714285714285708</v>
      </c>
      <c r="M20" s="58">
        <v>52.6</v>
      </c>
      <c r="N20" s="114">
        <f>SUM(M20/$O20)*100</f>
        <v>75.142857142857139</v>
      </c>
      <c r="O20" s="26">
        <v>70</v>
      </c>
      <c r="P20" s="202">
        <v>73.900000000000006</v>
      </c>
      <c r="Q20" s="202">
        <f t="shared" si="6"/>
        <v>97.880794701986758</v>
      </c>
      <c r="R20" s="202">
        <v>58.6</v>
      </c>
      <c r="S20" s="202">
        <f t="shared" si="2"/>
        <v>77.615894039735096</v>
      </c>
      <c r="T20" s="26">
        <v>75.5</v>
      </c>
    </row>
    <row r="21" spans="3:20" ht="20.100000000000001" customHeight="1" x14ac:dyDescent="0.3">
      <c r="C21" s="110" t="s">
        <v>16</v>
      </c>
      <c r="D21" s="58">
        <v>75</v>
      </c>
      <c r="E21" s="108">
        <f t="shared" si="5"/>
        <v>161.29032258064515</v>
      </c>
      <c r="F21" s="40">
        <v>46.5</v>
      </c>
      <c r="G21" s="130">
        <v>66.7</v>
      </c>
      <c r="H21" s="108">
        <f>SUM(G21/$O21)*100</f>
        <v>102.14395099540583</v>
      </c>
      <c r="I21" s="108">
        <v>76.5</v>
      </c>
      <c r="J21" s="108">
        <f>SUM(I21/$O21)*100</f>
        <v>117.15160796324655</v>
      </c>
      <c r="K21" s="58">
        <f>'PY2022Q3 EX'!O19*100</f>
        <v>69.099999999999994</v>
      </c>
      <c r="L21" s="108">
        <f>SUM(K21/$O21)*100</f>
        <v>105.81929555895866</v>
      </c>
      <c r="M21" s="58">
        <v>78.099999999999994</v>
      </c>
      <c r="N21" s="114">
        <f>SUM(M21/$O21)*100</f>
        <v>119.60183767228176</v>
      </c>
      <c r="O21" s="26">
        <v>65.3</v>
      </c>
      <c r="P21" s="202">
        <v>71.400000000000006</v>
      </c>
      <c r="Q21" s="202">
        <f t="shared" si="6"/>
        <v>109.34150076569679</v>
      </c>
      <c r="R21" s="202">
        <v>56.8</v>
      </c>
      <c r="S21" s="202">
        <f t="shared" si="2"/>
        <v>86.98315467075038</v>
      </c>
      <c r="T21" s="112">
        <v>65.3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63.800000000000004</v>
      </c>
      <c r="E23" s="108">
        <f t="shared" ref="E23:E25" si="10">D23/F23*100</f>
        <v>98.15384615384616</v>
      </c>
      <c r="F23" s="40">
        <v>65</v>
      </c>
      <c r="G23" s="132">
        <v>62.7</v>
      </c>
      <c r="H23" s="108">
        <f>SUM(G23/$O23)*100</f>
        <v>95.579268292682912</v>
      </c>
      <c r="I23" s="108">
        <v>60.7</v>
      </c>
      <c r="J23" s="108">
        <f>SUM(I23/$O23)*100</f>
        <v>92.530487804878035</v>
      </c>
      <c r="K23" s="58">
        <f>'PY2022Q3 EX'!O21*100</f>
        <v>64</v>
      </c>
      <c r="L23" s="108">
        <f>SUM(K23/$O23)*100</f>
        <v>97.560975609756085</v>
      </c>
      <c r="M23" s="58">
        <v>64.599999999999994</v>
      </c>
      <c r="N23" s="114">
        <f>SUM(M23/$O23)*100</f>
        <v>98.475609756097541</v>
      </c>
      <c r="O23" s="26">
        <v>65.600000000000009</v>
      </c>
      <c r="P23" s="202">
        <v>66.900000000000006</v>
      </c>
      <c r="Q23" s="202">
        <f>P23/$T23*100</f>
        <v>101.98170731707319</v>
      </c>
      <c r="R23" s="202">
        <v>68.2</v>
      </c>
      <c r="S23" s="202">
        <f t="shared" si="2"/>
        <v>103.96341463414636</v>
      </c>
      <c r="T23" s="26">
        <v>65.599999999999994</v>
      </c>
    </row>
    <row r="24" spans="3:20" ht="20.100000000000001" customHeight="1" x14ac:dyDescent="0.3">
      <c r="C24" s="110" t="s">
        <v>3</v>
      </c>
      <c r="D24" s="59">
        <v>6152</v>
      </c>
      <c r="E24" s="108">
        <f t="shared" si="10"/>
        <v>120.62745098039215</v>
      </c>
      <c r="F24" s="41">
        <v>5100</v>
      </c>
      <c r="G24" s="133">
        <v>6262</v>
      </c>
      <c r="H24" s="108">
        <f>SUM(G24/$O24)*100</f>
        <v>104.33188937020994</v>
      </c>
      <c r="I24" s="117">
        <v>6216</v>
      </c>
      <c r="J24" s="108">
        <f>SUM(I24/$O24)*100</f>
        <v>103.56547817394201</v>
      </c>
      <c r="K24" s="59">
        <f>'PY2022Q3 EX'!O22</f>
        <v>6455</v>
      </c>
      <c r="L24" s="108">
        <f>SUM(K24/$O24)*100</f>
        <v>107.54748417194268</v>
      </c>
      <c r="M24" s="59">
        <v>6458.5</v>
      </c>
      <c r="N24" s="114">
        <f>SUM(M24/$O24)*100</f>
        <v>107.6057980673109</v>
      </c>
      <c r="O24" s="60">
        <v>6002</v>
      </c>
      <c r="P24" s="59">
        <v>6770</v>
      </c>
      <c r="Q24" s="202">
        <f t="shared" ref="Q24:Q25" si="11">P24/$T24*100</f>
        <v>112.79573475508164</v>
      </c>
      <c r="R24" s="59">
        <v>7030</v>
      </c>
      <c r="S24" s="202">
        <f t="shared" si="2"/>
        <v>117.12762412529156</v>
      </c>
      <c r="T24" s="60">
        <v>6002</v>
      </c>
    </row>
    <row r="25" spans="3:20" ht="20.100000000000001" customHeight="1" x14ac:dyDescent="0.3">
      <c r="C25" s="115" t="s">
        <v>10</v>
      </c>
      <c r="D25" s="58">
        <v>63</v>
      </c>
      <c r="E25" s="108">
        <f t="shared" si="10"/>
        <v>98.130841121495322</v>
      </c>
      <c r="F25" s="40">
        <v>64.2</v>
      </c>
      <c r="G25" s="132">
        <v>65.100000000000009</v>
      </c>
      <c r="H25" s="108">
        <f>SUM(G25/$O25)*100</f>
        <v>101.40186915887853</v>
      </c>
      <c r="I25" s="108">
        <v>62.3</v>
      </c>
      <c r="J25" s="108">
        <f>SUM(I25/$O25)*100</f>
        <v>97.040498442367593</v>
      </c>
      <c r="K25" s="58">
        <f>'PY2022Q3 EX'!O23*100</f>
        <v>64.3</v>
      </c>
      <c r="L25" s="108">
        <f>SUM(K25/$O25)*100</f>
        <v>100.15576323987538</v>
      </c>
      <c r="M25" s="58">
        <v>63.9</v>
      </c>
      <c r="N25" s="114">
        <f>SUM(M25/$O25)*100</f>
        <v>99.53271028037382</v>
      </c>
      <c r="O25" s="26">
        <v>64.2</v>
      </c>
      <c r="P25" s="202">
        <v>63.2</v>
      </c>
      <c r="Q25" s="202">
        <f t="shared" si="11"/>
        <v>98.442367601246104</v>
      </c>
      <c r="R25" s="202">
        <v>63</v>
      </c>
      <c r="S25" s="202">
        <f t="shared" si="2"/>
        <v>98.130841121495322</v>
      </c>
      <c r="T25" s="26">
        <v>64.2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2574" priority="193" operator="between">
      <formula>$F5*0.9</formula>
      <formula>$F5</formula>
    </cfRule>
    <cfRule type="cellIs" dxfId="2573" priority="194" operator="lessThan">
      <formula>$F5*0.9</formula>
    </cfRule>
    <cfRule type="cellIs" dxfId="2572" priority="195" operator="greaterThan">
      <formula>$F5</formula>
    </cfRule>
  </conditionalFormatting>
  <conditionalFormatting sqref="D7">
    <cfRule type="cellIs" dxfId="2571" priority="187" operator="between">
      <formula>$F7*0.9</formula>
      <formula>$F7</formula>
    </cfRule>
    <cfRule type="cellIs" dxfId="2570" priority="188" operator="lessThan">
      <formula>$F7*0.9</formula>
    </cfRule>
    <cfRule type="cellIs" dxfId="2569" priority="189" operator="greaterThan">
      <formula>$F7</formula>
    </cfRule>
  </conditionalFormatting>
  <conditionalFormatting sqref="D6">
    <cfRule type="cellIs" dxfId="2568" priority="184" operator="between">
      <formula>$F6*0.9</formula>
      <formula>$F6</formula>
    </cfRule>
    <cfRule type="cellIs" dxfId="2567" priority="185" operator="lessThan">
      <formula>$F6*0.9</formula>
    </cfRule>
    <cfRule type="cellIs" dxfId="2566" priority="186" operator="greaterThan">
      <formula>$F6</formula>
    </cfRule>
  </conditionalFormatting>
  <conditionalFormatting sqref="D11">
    <cfRule type="cellIs" dxfId="2565" priority="181" operator="between">
      <formula>$F11*0.9</formula>
      <formula>$F11</formula>
    </cfRule>
    <cfRule type="cellIs" dxfId="2564" priority="182" operator="lessThan">
      <formula>$F11*0.9</formula>
    </cfRule>
    <cfRule type="cellIs" dxfId="2563" priority="183" operator="greaterThan">
      <formula>$F11</formula>
    </cfRule>
  </conditionalFormatting>
  <conditionalFormatting sqref="D17">
    <cfRule type="cellIs" dxfId="2562" priority="178" operator="between">
      <formula>$F17*0.9</formula>
      <formula>$F17</formula>
    </cfRule>
    <cfRule type="cellIs" dxfId="2561" priority="179" operator="lessThan">
      <formula>$F17*0.9</formula>
    </cfRule>
    <cfRule type="cellIs" dxfId="2560" priority="180" operator="greaterThan">
      <formula>$F17</formula>
    </cfRule>
  </conditionalFormatting>
  <conditionalFormatting sqref="D23">
    <cfRule type="cellIs" dxfId="2559" priority="175" operator="between">
      <formula>$F23*0.9</formula>
      <formula>$F23</formula>
    </cfRule>
    <cfRule type="cellIs" dxfId="2558" priority="176" operator="lessThan">
      <formula>$F23*0.9</formula>
    </cfRule>
    <cfRule type="cellIs" dxfId="2557" priority="177" operator="greaterThan">
      <formula>$F23</formula>
    </cfRule>
  </conditionalFormatting>
  <conditionalFormatting sqref="D12">
    <cfRule type="cellIs" dxfId="2556" priority="172" operator="between">
      <formula>$F12*0.9</formula>
      <formula>$F12</formula>
    </cfRule>
    <cfRule type="cellIs" dxfId="2555" priority="173" operator="lessThan">
      <formula>$F12*0.9</formula>
    </cfRule>
    <cfRule type="cellIs" dxfId="2554" priority="174" operator="greaterThan">
      <formula>$F12</formula>
    </cfRule>
  </conditionalFormatting>
  <conditionalFormatting sqref="D24">
    <cfRule type="cellIs" dxfId="2553" priority="169" operator="between">
      <formula>$F24*0.9</formula>
      <formula>$F24</formula>
    </cfRule>
    <cfRule type="cellIs" dxfId="2552" priority="170" operator="lessThan">
      <formula>$F24*0.9</formula>
    </cfRule>
    <cfRule type="cellIs" dxfId="2551" priority="171" operator="greaterThan">
      <formula>$F24</formula>
    </cfRule>
  </conditionalFormatting>
  <conditionalFormatting sqref="D13">
    <cfRule type="cellIs" dxfId="2550" priority="166" operator="between">
      <formula>$F13*0.9</formula>
      <formula>$F13</formula>
    </cfRule>
    <cfRule type="cellIs" dxfId="2549" priority="167" operator="lessThan">
      <formula>$F13*0.9</formula>
    </cfRule>
    <cfRule type="cellIs" dxfId="2548" priority="168" operator="greaterThan">
      <formula>$F13</formula>
    </cfRule>
  </conditionalFormatting>
  <conditionalFormatting sqref="D19">
    <cfRule type="cellIs" dxfId="2547" priority="163" operator="between">
      <formula>$F19*0.9</formula>
      <formula>$F19</formula>
    </cfRule>
    <cfRule type="cellIs" dxfId="2546" priority="164" operator="lessThan">
      <formula>$F19*0.9</formula>
    </cfRule>
    <cfRule type="cellIs" dxfId="2545" priority="165" operator="greaterThan">
      <formula>$F19</formula>
    </cfRule>
  </conditionalFormatting>
  <conditionalFormatting sqref="D25">
    <cfRule type="cellIs" dxfId="2544" priority="160" operator="between">
      <formula>$F25*0.9</formula>
      <formula>$F25</formula>
    </cfRule>
    <cfRule type="cellIs" dxfId="2543" priority="161" operator="lessThan">
      <formula>$F25*0.9</formula>
    </cfRule>
    <cfRule type="cellIs" dxfId="2542" priority="162" operator="greaterThan">
      <formula>$F25</formula>
    </cfRule>
  </conditionalFormatting>
  <conditionalFormatting sqref="G5 I5 K5 M5">
    <cfRule type="cellIs" dxfId="2541" priority="214" operator="between">
      <formula>$O5*0.9</formula>
      <formula>$O5</formula>
    </cfRule>
    <cfRule type="cellIs" dxfId="2540" priority="215" operator="lessThan">
      <formula>$O5*0.9</formula>
    </cfRule>
    <cfRule type="cellIs" dxfId="2539" priority="216" operator="greaterThan">
      <formula>$O5</formula>
    </cfRule>
  </conditionalFormatting>
  <conditionalFormatting sqref="G6 I6 K6 M6">
    <cfRule type="cellIs" dxfId="2538" priority="196" operator="between">
      <formula>$O6*0.9</formula>
      <formula>$O6</formula>
    </cfRule>
    <cfRule type="cellIs" dxfId="2537" priority="197" operator="lessThan">
      <formula>$O6*0.9</formula>
    </cfRule>
    <cfRule type="cellIs" dxfId="2536" priority="198" operator="greaterThan">
      <formula>$O6</formula>
    </cfRule>
  </conditionalFormatting>
  <conditionalFormatting sqref="G7 I7 M7">
    <cfRule type="cellIs" dxfId="2535" priority="157" operator="between">
      <formula>$O7*0.9</formula>
      <formula>$O7</formula>
    </cfRule>
    <cfRule type="cellIs" dxfId="2534" priority="158" operator="lessThan">
      <formula>$O7*0.9</formula>
    </cfRule>
    <cfRule type="cellIs" dxfId="2533" priority="159" operator="greaterThan">
      <formula>$O7</formula>
    </cfRule>
  </conditionalFormatting>
  <conditionalFormatting sqref="G11 I11 M11">
    <cfRule type="cellIs" dxfId="2532" priority="211" operator="between">
      <formula>$O11*0.9</formula>
      <formula>$O11</formula>
    </cfRule>
    <cfRule type="cellIs" dxfId="2531" priority="212" operator="lessThan">
      <formula>$O11*0.9</formula>
    </cfRule>
    <cfRule type="cellIs" dxfId="2530" priority="213" operator="greaterThan">
      <formula>$O11</formula>
    </cfRule>
  </conditionalFormatting>
  <conditionalFormatting sqref="G12 I12 M12">
    <cfRule type="cellIs" dxfId="2529" priority="208" operator="between">
      <formula>$O12*0.9</formula>
      <formula>$O12</formula>
    </cfRule>
    <cfRule type="cellIs" dxfId="2528" priority="209" operator="lessThan">
      <formula>$O12*0.9</formula>
    </cfRule>
    <cfRule type="cellIs" dxfId="2527" priority="210" operator="greaterThan">
      <formula>$O12</formula>
    </cfRule>
  </conditionalFormatting>
  <conditionalFormatting sqref="G13 I13 M13">
    <cfRule type="cellIs" dxfId="2526" priority="190" operator="between">
      <formula>$O13*0.9</formula>
      <formula>$O13</formula>
    </cfRule>
    <cfRule type="cellIs" dxfId="2525" priority="191" operator="lessThan">
      <formula>$O13*0.9</formula>
    </cfRule>
    <cfRule type="cellIs" dxfId="2524" priority="192" operator="greaterThan">
      <formula>$O13</formula>
    </cfRule>
  </conditionalFormatting>
  <conditionalFormatting sqref="G14 I14 M14">
    <cfRule type="cellIs" dxfId="2523" priority="154" operator="between">
      <formula>$O14*0.9</formula>
      <formula>$O14</formula>
    </cfRule>
    <cfRule type="cellIs" dxfId="2522" priority="155" operator="lessThan">
      <formula>$O14*0.9</formula>
    </cfRule>
    <cfRule type="cellIs" dxfId="2521" priority="156" operator="greaterThan">
      <formula>$O14</formula>
    </cfRule>
  </conditionalFormatting>
  <conditionalFormatting sqref="G17:G18 I17:I18 M17:M18">
    <cfRule type="cellIs" dxfId="2520" priority="205" operator="between">
      <formula>$O17*0.9</formula>
      <formula>$O17</formula>
    </cfRule>
    <cfRule type="cellIs" dxfId="2519" priority="206" operator="lessThan">
      <formula>$O17*0.9</formula>
    </cfRule>
    <cfRule type="cellIs" dxfId="2518" priority="207" operator="greaterThan">
      <formula>$O17</formula>
    </cfRule>
  </conditionalFormatting>
  <conditionalFormatting sqref="G19 I19 M19">
    <cfRule type="cellIs" dxfId="2517" priority="151" operator="between">
      <formula>$O19*0.9</formula>
      <formula>$O19</formula>
    </cfRule>
    <cfRule type="cellIs" dxfId="2516" priority="152" operator="lessThan">
      <formula>$O19*0.9</formula>
    </cfRule>
    <cfRule type="cellIs" dxfId="2515" priority="153" operator="greaterThan">
      <formula>$O19</formula>
    </cfRule>
  </conditionalFormatting>
  <conditionalFormatting sqref="G20 I20 M20">
    <cfRule type="cellIs" dxfId="2514" priority="148" operator="between">
      <formula>$O20*0.9</formula>
      <formula>$O20</formula>
    </cfRule>
    <cfRule type="cellIs" dxfId="2513" priority="149" operator="lessThan">
      <formula>$O20*0.9</formula>
    </cfRule>
    <cfRule type="cellIs" dxfId="2512" priority="150" operator="greaterThan">
      <formula>$O20</formula>
    </cfRule>
  </conditionalFormatting>
  <conditionalFormatting sqref="G23 I23 M23">
    <cfRule type="cellIs" dxfId="2511" priority="202" operator="between">
      <formula>$O23*0.9</formula>
      <formula>$O23</formula>
    </cfRule>
    <cfRule type="cellIs" dxfId="2510" priority="203" operator="lessThan">
      <formula>$O23*0.9</formula>
    </cfRule>
    <cfRule type="cellIs" dxfId="2509" priority="204" operator="greaterThan">
      <formula>$O23</formula>
    </cfRule>
  </conditionalFormatting>
  <conditionalFormatting sqref="G24 I24 M24">
    <cfRule type="cellIs" dxfId="2508" priority="199" operator="between">
      <formula>$O24*0.9</formula>
      <formula>$O24</formula>
    </cfRule>
    <cfRule type="cellIs" dxfId="2507" priority="200" operator="lessThan">
      <formula>$O24*0.9</formula>
    </cfRule>
    <cfRule type="cellIs" dxfId="2506" priority="201" operator="greaterThan">
      <formula>$O24</formula>
    </cfRule>
  </conditionalFormatting>
  <conditionalFormatting sqref="G25 I25 M25">
    <cfRule type="cellIs" dxfId="2505" priority="145" operator="between">
      <formula>$O25*0.9</formula>
      <formula>$O25</formula>
    </cfRule>
    <cfRule type="cellIs" dxfId="2504" priority="146" operator="lessThan">
      <formula>$O25*0.9</formula>
    </cfRule>
    <cfRule type="cellIs" dxfId="2503" priority="147" operator="greaterThan">
      <formula>$O25</formula>
    </cfRule>
  </conditionalFormatting>
  <conditionalFormatting sqref="D8">
    <cfRule type="cellIs" dxfId="2502" priority="142" operator="between">
      <formula>$F8*0.9</formula>
      <formula>$F8</formula>
    </cfRule>
    <cfRule type="cellIs" dxfId="2501" priority="143" operator="lessThan">
      <formula>$F8*0.9</formula>
    </cfRule>
    <cfRule type="cellIs" dxfId="2500" priority="144" operator="greaterThan">
      <formula>$F8</formula>
    </cfRule>
  </conditionalFormatting>
  <conditionalFormatting sqref="D14">
    <cfRule type="cellIs" dxfId="2499" priority="139" operator="between">
      <formula>$F14*0.9</formula>
      <formula>$F14</formula>
    </cfRule>
    <cfRule type="cellIs" dxfId="2498" priority="140" operator="lessThan">
      <formula>$F14*0.9</formula>
    </cfRule>
    <cfRule type="cellIs" dxfId="2497" priority="141" operator="greaterThan">
      <formula>$F14</formula>
    </cfRule>
  </conditionalFormatting>
  <conditionalFormatting sqref="D20">
    <cfRule type="cellIs" dxfId="2496" priority="136" operator="between">
      <formula>$F20*0.9</formula>
      <formula>$F20</formula>
    </cfRule>
    <cfRule type="cellIs" dxfId="2495" priority="137" operator="lessThan">
      <formula>$F20*0.9</formula>
    </cfRule>
    <cfRule type="cellIs" dxfId="2494" priority="138" operator="greaterThan">
      <formula>$F20</formula>
    </cfRule>
  </conditionalFormatting>
  <conditionalFormatting sqref="G15 I15 M15">
    <cfRule type="cellIs" dxfId="2493" priority="133" operator="between">
      <formula>$O15*0.9</formula>
      <formula>$O15</formula>
    </cfRule>
    <cfRule type="cellIs" dxfId="2492" priority="134" operator="lessThan">
      <formula>$O15*0.9</formula>
    </cfRule>
    <cfRule type="cellIs" dxfId="2491" priority="135" operator="greaterThan">
      <formula>$O15</formula>
    </cfRule>
  </conditionalFormatting>
  <conditionalFormatting sqref="G21 I21 M21">
    <cfRule type="cellIs" dxfId="2490" priority="130" operator="between">
      <formula>$O21*0.9</formula>
      <formula>$O21</formula>
    </cfRule>
    <cfRule type="cellIs" dxfId="2489" priority="131" operator="lessThan">
      <formula>$O21*0.9</formula>
    </cfRule>
    <cfRule type="cellIs" dxfId="2488" priority="132" operator="greaterThan">
      <formula>$O21</formula>
    </cfRule>
  </conditionalFormatting>
  <conditionalFormatting sqref="G8 I8 M8">
    <cfRule type="cellIs" dxfId="2487" priority="127" operator="between">
      <formula>$O8*0.9</formula>
      <formula>$O8</formula>
    </cfRule>
    <cfRule type="cellIs" dxfId="2486" priority="128" operator="lessThan">
      <formula>$O8*0.9</formula>
    </cfRule>
    <cfRule type="cellIs" dxfId="2485" priority="129" operator="greaterThan">
      <formula>$O8</formula>
    </cfRule>
  </conditionalFormatting>
  <conditionalFormatting sqref="G9 I9 M9">
    <cfRule type="cellIs" dxfId="2484" priority="124" operator="between">
      <formula>$O9*0.9</formula>
      <formula>$O9</formula>
    </cfRule>
    <cfRule type="cellIs" dxfId="2483" priority="125" operator="lessThan">
      <formula>$O9*0.9</formula>
    </cfRule>
    <cfRule type="cellIs" dxfId="2482" priority="126" operator="greaterThan">
      <formula>$O9</formula>
    </cfRule>
  </conditionalFormatting>
  <conditionalFormatting sqref="D21 D15 D9">
    <cfRule type="cellIs" dxfId="2481" priority="121" operator="between">
      <formula>$F9*0.9</formula>
      <formula>$F9</formula>
    </cfRule>
    <cfRule type="cellIs" dxfId="2480" priority="122" operator="lessThan">
      <formula>$F9*0.9</formula>
    </cfRule>
    <cfRule type="cellIs" dxfId="2479" priority="123" operator="greaterThan">
      <formula>$F9</formula>
    </cfRule>
  </conditionalFormatting>
  <conditionalFormatting sqref="D18">
    <cfRule type="cellIs" dxfId="2478" priority="118" operator="between">
      <formula>$F18*0.9</formula>
      <formula>$F18</formula>
    </cfRule>
    <cfRule type="cellIs" dxfId="2477" priority="119" operator="lessThan">
      <formula>$F18*0.9</formula>
    </cfRule>
    <cfRule type="cellIs" dxfId="2476" priority="120" operator="greaterThan">
      <formula>$F18</formula>
    </cfRule>
  </conditionalFormatting>
  <conditionalFormatting sqref="K7:K9">
    <cfRule type="cellIs" dxfId="2475" priority="115" operator="between">
      <formula>$O7*0.9</formula>
      <formula>$O7</formula>
    </cfRule>
    <cfRule type="cellIs" dxfId="2474" priority="116" operator="lessThan">
      <formula>$O7*0.9</formula>
    </cfRule>
    <cfRule type="cellIs" dxfId="2473" priority="117" operator="greaterThan">
      <formula>$O7</formula>
    </cfRule>
  </conditionalFormatting>
  <conditionalFormatting sqref="K11">
    <cfRule type="cellIs" dxfId="2472" priority="112" operator="between">
      <formula>$O11*0.9</formula>
      <formula>$O11</formula>
    </cfRule>
    <cfRule type="cellIs" dxfId="2471" priority="113" operator="lessThan">
      <formula>$O11*0.9</formula>
    </cfRule>
    <cfRule type="cellIs" dxfId="2470" priority="114" operator="greaterThan">
      <formula>$O11</formula>
    </cfRule>
  </conditionalFormatting>
  <conditionalFormatting sqref="K13:K15">
    <cfRule type="cellIs" dxfId="2469" priority="109" operator="between">
      <formula>$O13*0.9</formula>
      <formula>$O13</formula>
    </cfRule>
    <cfRule type="cellIs" dxfId="2468" priority="110" operator="lessThan">
      <formula>$O13*0.9</formula>
    </cfRule>
    <cfRule type="cellIs" dxfId="2467" priority="111" operator="greaterThan">
      <formula>$O13</formula>
    </cfRule>
  </conditionalFormatting>
  <conditionalFormatting sqref="K17">
    <cfRule type="cellIs" dxfId="2466" priority="106" operator="between">
      <formula>$O17*0.9</formula>
      <formula>$O17</formula>
    </cfRule>
    <cfRule type="cellIs" dxfId="2465" priority="107" operator="lessThan">
      <formula>$O17*0.9</formula>
    </cfRule>
    <cfRule type="cellIs" dxfId="2464" priority="108" operator="greaterThan">
      <formula>$O17</formula>
    </cfRule>
  </conditionalFormatting>
  <conditionalFormatting sqref="K19:K21">
    <cfRule type="cellIs" dxfId="2463" priority="103" operator="between">
      <formula>$O19*0.9</formula>
      <formula>$O19</formula>
    </cfRule>
    <cfRule type="cellIs" dxfId="2462" priority="104" operator="lessThan">
      <formula>$O19*0.9</formula>
    </cfRule>
    <cfRule type="cellIs" dxfId="2461" priority="105" operator="greaterThan">
      <formula>$O19</formula>
    </cfRule>
  </conditionalFormatting>
  <conditionalFormatting sqref="K23">
    <cfRule type="cellIs" dxfId="2460" priority="100" operator="between">
      <formula>$O23*0.9</formula>
      <formula>$O23</formula>
    </cfRule>
    <cfRule type="cellIs" dxfId="2459" priority="101" operator="lessThan">
      <formula>$O23*0.9</formula>
    </cfRule>
    <cfRule type="cellIs" dxfId="2458" priority="102" operator="greaterThan">
      <formula>$O23</formula>
    </cfRule>
  </conditionalFormatting>
  <conditionalFormatting sqref="K25">
    <cfRule type="cellIs" dxfId="2457" priority="97" operator="between">
      <formula>$O25*0.9</formula>
      <formula>$O25</formula>
    </cfRule>
    <cfRule type="cellIs" dxfId="2456" priority="98" operator="lessThan">
      <formula>$O25*0.9</formula>
    </cfRule>
    <cfRule type="cellIs" dxfId="2455" priority="99" operator="greaterThan">
      <formula>$O25</formula>
    </cfRule>
  </conditionalFormatting>
  <conditionalFormatting sqref="K12">
    <cfRule type="cellIs" dxfId="2454" priority="94" operator="between">
      <formula>$O12*0.9</formula>
      <formula>$O12</formula>
    </cfRule>
    <cfRule type="cellIs" dxfId="2453" priority="95" operator="lessThan">
      <formula>$O12*0.9</formula>
    </cfRule>
    <cfRule type="cellIs" dxfId="2452" priority="96" operator="greaterThan">
      <formula>$O12</formula>
    </cfRule>
  </conditionalFormatting>
  <conditionalFormatting sqref="K18">
    <cfRule type="cellIs" dxfId="2451" priority="91" operator="between">
      <formula>$O18*0.9</formula>
      <formula>$O18</formula>
    </cfRule>
    <cfRule type="cellIs" dxfId="2450" priority="92" operator="lessThan">
      <formula>$O18*0.9</formula>
    </cfRule>
    <cfRule type="cellIs" dxfId="2449" priority="93" operator="greaterThan">
      <formula>$O18</formula>
    </cfRule>
  </conditionalFormatting>
  <conditionalFormatting sqref="K24">
    <cfRule type="cellIs" dxfId="2448" priority="88" operator="between">
      <formula>$O24*0.9</formula>
      <formula>$O24</formula>
    </cfRule>
    <cfRule type="cellIs" dxfId="2447" priority="89" operator="lessThan">
      <formula>$O24*0.9</formula>
    </cfRule>
    <cfRule type="cellIs" dxfId="2446" priority="90" operator="greaterThan">
      <formula>$O24</formula>
    </cfRule>
  </conditionalFormatting>
  <conditionalFormatting sqref="P5:P9">
    <cfRule type="cellIs" dxfId="2445" priority="34" operator="between">
      <formula>$T5*0.9</formula>
      <formula>$T5</formula>
    </cfRule>
    <cfRule type="cellIs" dxfId="2444" priority="35" operator="lessThan">
      <formula>$T5*0.9</formula>
    </cfRule>
    <cfRule type="cellIs" dxfId="2443" priority="36" operator="greaterThan">
      <formula>$T5</formula>
    </cfRule>
  </conditionalFormatting>
  <conditionalFormatting sqref="P17:P21">
    <cfRule type="cellIs" dxfId="2442" priority="19" operator="between">
      <formula>$T17*0.9</formula>
      <formula>$T17</formula>
    </cfRule>
    <cfRule type="cellIs" dxfId="2441" priority="20" operator="lessThan">
      <formula>$T17*0.9</formula>
    </cfRule>
    <cfRule type="cellIs" dxfId="2440" priority="21" operator="greaterThan">
      <formula>$T17</formula>
    </cfRule>
  </conditionalFormatting>
  <conditionalFormatting sqref="P23:P25">
    <cfRule type="cellIs" dxfId="2439" priority="16" operator="between">
      <formula>$T23*0.9</formula>
      <formula>$T23</formula>
    </cfRule>
    <cfRule type="cellIs" dxfId="2438" priority="17" operator="lessThan">
      <formula>$T23*0.9</formula>
    </cfRule>
    <cfRule type="cellIs" dxfId="2437" priority="18" operator="greaterThan">
      <formula>$T23</formula>
    </cfRule>
  </conditionalFormatting>
  <conditionalFormatting sqref="P11:P15">
    <cfRule type="cellIs" dxfId="2436" priority="13" operator="between">
      <formula>$T11*0.9</formula>
      <formula>$T11</formula>
    </cfRule>
    <cfRule type="cellIs" dxfId="2435" priority="14" operator="lessThan">
      <formula>$T11*0.9</formula>
    </cfRule>
    <cfRule type="cellIs" dxfId="2434" priority="15" operator="greaterThan">
      <formula>$T11</formula>
    </cfRule>
  </conditionalFormatting>
  <conditionalFormatting sqref="R23:R25">
    <cfRule type="cellIs" dxfId="2433" priority="4" operator="between">
      <formula>$T23*0.9</formula>
      <formula>$T23</formula>
    </cfRule>
    <cfRule type="cellIs" dxfId="2432" priority="5" operator="lessThan">
      <formula>$T23*0.9</formula>
    </cfRule>
    <cfRule type="cellIs" dxfId="2431" priority="6" operator="greaterThan">
      <formula>$T23</formula>
    </cfRule>
  </conditionalFormatting>
  <conditionalFormatting sqref="R5:R9">
    <cfRule type="cellIs" dxfId="2430" priority="10" operator="between">
      <formula>$T5*0.9</formula>
      <formula>$T5</formula>
    </cfRule>
    <cfRule type="cellIs" dxfId="2429" priority="11" operator="lessThan">
      <formula>$T5*0.9</formula>
    </cfRule>
    <cfRule type="cellIs" dxfId="2428" priority="12" operator="greaterThan">
      <formula>$T5</formula>
    </cfRule>
  </conditionalFormatting>
  <conditionalFormatting sqref="R17:R21">
    <cfRule type="cellIs" dxfId="2427" priority="1" operator="between">
      <formula>$T17*0.9</formula>
      <formula>$T17</formula>
    </cfRule>
    <cfRule type="cellIs" dxfId="2426" priority="2" operator="lessThan">
      <formula>$T17*0.9</formula>
    </cfRule>
    <cfRule type="cellIs" dxfId="2425" priority="3" operator="greaterThan">
      <formula>$T17</formula>
    </cfRule>
  </conditionalFormatting>
  <conditionalFormatting sqref="R11:R15">
    <cfRule type="cellIs" dxfId="2424" priority="7" operator="between">
      <formula>$T11*0.9</formula>
      <formula>$T11</formula>
    </cfRule>
    <cfRule type="cellIs" dxfId="2423" priority="8" operator="lessThan">
      <formula>$T11*0.9</formula>
    </cfRule>
    <cfRule type="cellIs" dxfId="2422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  <ignoredErrors>
    <ignoredError sqref="K5:K6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3F31-3D41-421E-B233-9E842FC877D6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6" width="9.109375" style="16"/>
    <col min="17" max="17" width="10.44140625" style="16" bestFit="1" customWidth="1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14</v>
      </c>
      <c r="D2" s="16"/>
      <c r="E2" s="16"/>
      <c r="F2" s="6"/>
      <c r="G2" s="9"/>
      <c r="H2" s="9"/>
      <c r="L2" s="16"/>
      <c r="O2" s="6"/>
    </row>
    <row r="3" spans="3:20" ht="86.4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82.6</v>
      </c>
      <c r="E5" s="108">
        <f>D5/F5*100</f>
        <v>91.777777777777771</v>
      </c>
      <c r="F5" s="40">
        <v>90</v>
      </c>
      <c r="G5" s="130">
        <v>81.8</v>
      </c>
      <c r="H5" s="108">
        <f>SUM(G5/$O5)*100</f>
        <v>88.91304347826086</v>
      </c>
      <c r="I5" s="120">
        <v>75.8</v>
      </c>
      <c r="J5" s="108">
        <f>SUM(I5/$O5)*100</f>
        <v>82.391304347826093</v>
      </c>
      <c r="K5" s="58">
        <f>'PY2022Q3 EX'!P3*100</f>
        <v>80.100000000000009</v>
      </c>
      <c r="L5" s="108">
        <f>SUM(K5/$O5)*100</f>
        <v>87.065217391304358</v>
      </c>
      <c r="M5" s="58">
        <v>82.9</v>
      </c>
      <c r="N5" s="114">
        <f>SUM(M5/$O5)*100</f>
        <v>90.108695652173921</v>
      </c>
      <c r="O5" s="25">
        <v>92</v>
      </c>
      <c r="P5" s="202">
        <v>86.9</v>
      </c>
      <c r="Q5" s="202">
        <f>$P5/$T5*100</f>
        <v>94.456521739130437</v>
      </c>
      <c r="R5" s="202">
        <v>86.9</v>
      </c>
      <c r="S5" s="202">
        <f>$R5/$T5*100</f>
        <v>94.456521739130437</v>
      </c>
      <c r="T5" s="25">
        <v>92</v>
      </c>
    </row>
    <row r="6" spans="3:20" ht="20.100000000000001" customHeight="1" x14ac:dyDescent="0.3">
      <c r="C6" s="110" t="s">
        <v>3</v>
      </c>
      <c r="D6" s="59">
        <v>11068</v>
      </c>
      <c r="E6" s="108">
        <f t="shared" ref="E6:E9" si="0">D6/F6*100</f>
        <v>153.72222222222223</v>
      </c>
      <c r="F6" s="41">
        <v>7200</v>
      </c>
      <c r="G6" s="134">
        <v>10506</v>
      </c>
      <c r="H6" s="108">
        <f>SUM(G6/$O6)*100</f>
        <v>97.821229050279328</v>
      </c>
      <c r="I6" s="119">
        <v>10619</v>
      </c>
      <c r="J6" s="108">
        <f>SUM(I6/$O6)*100</f>
        <v>98.873370577281193</v>
      </c>
      <c r="K6" s="59">
        <f>'PY2022Q3 EX'!P4</f>
        <v>10506</v>
      </c>
      <c r="L6" s="108">
        <f>SUM(K6/$O6)*100</f>
        <v>97.821229050279328</v>
      </c>
      <c r="M6" s="59">
        <v>9755</v>
      </c>
      <c r="N6" s="114">
        <f>SUM(M6/$O6)*100</f>
        <v>90.828677839851025</v>
      </c>
      <c r="O6" s="60">
        <v>10740</v>
      </c>
      <c r="P6" s="59">
        <v>10190</v>
      </c>
      <c r="Q6" s="202">
        <f t="shared" ref="Q6:Q9" si="1">$P6/$T6*100</f>
        <v>94.878957169459966</v>
      </c>
      <c r="R6" s="59">
        <v>10121</v>
      </c>
      <c r="S6" s="202">
        <f t="shared" ref="S6:S25" si="2">$R6/$T6*100</f>
        <v>94.23649906890131</v>
      </c>
      <c r="T6" s="60">
        <v>10740</v>
      </c>
    </row>
    <row r="7" spans="3:20" ht="20.100000000000001" customHeight="1" x14ac:dyDescent="0.3">
      <c r="C7" s="110" t="s">
        <v>10</v>
      </c>
      <c r="D7" s="58">
        <v>92.9</v>
      </c>
      <c r="E7" s="108">
        <f t="shared" si="0"/>
        <v>108.65497076023391</v>
      </c>
      <c r="F7" s="40">
        <v>85.5</v>
      </c>
      <c r="G7" s="130">
        <v>90.600000000000009</v>
      </c>
      <c r="H7" s="108">
        <f>SUM(G7/$O7)*100</f>
        <v>100.44345898004434</v>
      </c>
      <c r="I7" s="120">
        <v>75.400000000000006</v>
      </c>
      <c r="J7" s="108">
        <f>SUM(I7/$O7)*100</f>
        <v>83.592017738359203</v>
      </c>
      <c r="K7" s="58">
        <f>'PY2022Q3 EX'!P5*100</f>
        <v>82.8</v>
      </c>
      <c r="L7" s="108">
        <f>SUM(K7/$O7)*100</f>
        <v>91.796008869179587</v>
      </c>
      <c r="M7" s="58">
        <v>83.6</v>
      </c>
      <c r="N7" s="114">
        <f>SUM(M7/$O7)*100</f>
        <v>92.682926829268283</v>
      </c>
      <c r="O7" s="26">
        <v>90.2</v>
      </c>
      <c r="P7" s="202">
        <v>82.8</v>
      </c>
      <c r="Q7" s="202">
        <f t="shared" si="1"/>
        <v>91.796008869179587</v>
      </c>
      <c r="R7" s="202">
        <v>87.6</v>
      </c>
      <c r="S7" s="202">
        <f t="shared" si="2"/>
        <v>97.117516629711744</v>
      </c>
      <c r="T7" s="26">
        <v>90.2</v>
      </c>
    </row>
    <row r="8" spans="3:20" ht="20.100000000000001" customHeight="1" x14ac:dyDescent="0.3">
      <c r="C8" s="110" t="s">
        <v>13</v>
      </c>
      <c r="D8" s="58">
        <v>86.9</v>
      </c>
      <c r="E8" s="108">
        <f t="shared" si="0"/>
        <v>120.69444444444446</v>
      </c>
      <c r="F8" s="40">
        <v>72</v>
      </c>
      <c r="G8" s="130">
        <v>80.400000000000006</v>
      </c>
      <c r="H8" s="108">
        <f>SUM(G8/$O8)*100</f>
        <v>92.413793103448285</v>
      </c>
      <c r="I8" s="120">
        <v>67.099999999999994</v>
      </c>
      <c r="J8" s="108">
        <f>SUM(I8/$O8)*100</f>
        <v>77.126436781609186</v>
      </c>
      <c r="K8" s="58">
        <f>'PY2022Q3 EX'!P6*100</f>
        <v>67.2</v>
      </c>
      <c r="L8" s="108">
        <f>SUM(K8/$O8)*100</f>
        <v>77.241379310344826</v>
      </c>
      <c r="M8" s="58">
        <v>63.9</v>
      </c>
      <c r="N8" s="114">
        <f>SUM(M8/$O8)*100</f>
        <v>73.448275862068968</v>
      </c>
      <c r="O8" s="26">
        <v>87</v>
      </c>
      <c r="P8" s="202">
        <v>63.4</v>
      </c>
      <c r="Q8" s="202">
        <f t="shared" si="1"/>
        <v>72.8735632183908</v>
      </c>
      <c r="R8" s="202">
        <v>80.3</v>
      </c>
      <c r="S8" s="202">
        <f t="shared" si="2"/>
        <v>92.298850574712645</v>
      </c>
      <c r="T8" s="112">
        <v>87</v>
      </c>
    </row>
    <row r="9" spans="3:20" ht="20.100000000000001" customHeight="1" x14ac:dyDescent="0.3">
      <c r="C9" s="110" t="s">
        <v>16</v>
      </c>
      <c r="D9" s="58">
        <v>66.2</v>
      </c>
      <c r="E9" s="108">
        <f t="shared" si="0"/>
        <v>135.10204081632654</v>
      </c>
      <c r="F9" s="40">
        <v>49</v>
      </c>
      <c r="G9" s="130">
        <v>58.3</v>
      </c>
      <c r="H9" s="108">
        <f>SUM(G9/$O9)*100</f>
        <v>89.692307692307693</v>
      </c>
      <c r="I9" s="120">
        <v>56.6</v>
      </c>
      <c r="J9" s="108">
        <f>SUM(I9/$O9)*100</f>
        <v>87.07692307692308</v>
      </c>
      <c r="K9" s="58">
        <f>'PY2022Q3 EX'!P7*100</f>
        <v>56.3</v>
      </c>
      <c r="L9" s="108">
        <f>SUM(K9/$O9)*100</f>
        <v>86.615384615384613</v>
      </c>
      <c r="M9" s="58">
        <v>65.099999999999994</v>
      </c>
      <c r="N9" s="114">
        <f>SUM(M9/$O9)*100</f>
        <v>100.15384615384615</v>
      </c>
      <c r="O9" s="26">
        <v>65</v>
      </c>
      <c r="P9" s="202">
        <v>72.599999999999994</v>
      </c>
      <c r="Q9" s="202">
        <f t="shared" si="1"/>
        <v>106.76470588235294</v>
      </c>
      <c r="R9" s="202">
        <v>69.8</v>
      </c>
      <c r="S9" s="202">
        <f t="shared" si="2"/>
        <v>102.64705882352941</v>
      </c>
      <c r="T9" s="112">
        <v>68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80.300000000000011</v>
      </c>
      <c r="E11" s="108">
        <f t="shared" ref="E11:E15" si="3">D11/F11*100</f>
        <v>89.222222222222243</v>
      </c>
      <c r="F11" s="40">
        <v>90</v>
      </c>
      <c r="G11" s="130">
        <v>78.600000000000009</v>
      </c>
      <c r="H11" s="108">
        <f>SUM(G11/$O11)*100</f>
        <v>89.318181818181827</v>
      </c>
      <c r="I11" s="121">
        <v>71.8</v>
      </c>
      <c r="J11" s="116">
        <f>SUM(I11/$O11)*100</f>
        <v>81.590909090909093</v>
      </c>
      <c r="K11" s="58">
        <f>'PY2022Q3 EX'!P9*100</f>
        <v>73.2</v>
      </c>
      <c r="L11" s="108">
        <f>SUM(K11/$O11)*100</f>
        <v>83.181818181818187</v>
      </c>
      <c r="M11" s="58">
        <v>80.5</v>
      </c>
      <c r="N11" s="114">
        <f>SUM(M11/$O11)*100</f>
        <v>91.477272727272734</v>
      </c>
      <c r="O11" s="26">
        <v>88</v>
      </c>
      <c r="P11" s="202">
        <v>79.8</v>
      </c>
      <c r="Q11" s="202">
        <f>$P11/$T11*100</f>
        <v>90.681818181818173</v>
      </c>
      <c r="R11" s="202">
        <v>84.9</v>
      </c>
      <c r="S11" s="202">
        <f t="shared" si="2"/>
        <v>96.477272727272734</v>
      </c>
      <c r="T11" s="26">
        <v>88</v>
      </c>
    </row>
    <row r="12" spans="3:20" ht="20.100000000000001" customHeight="1" x14ac:dyDescent="0.3">
      <c r="C12" s="110" t="s">
        <v>3</v>
      </c>
      <c r="D12" s="59">
        <v>12112</v>
      </c>
      <c r="E12" s="108">
        <f t="shared" si="3"/>
        <v>170.59154929577466</v>
      </c>
      <c r="F12" s="41">
        <v>7100</v>
      </c>
      <c r="G12" s="134">
        <v>11409</v>
      </c>
      <c r="H12" s="108">
        <f>SUM(G12/$O12)*100</f>
        <v>121.7739353186039</v>
      </c>
      <c r="I12" s="122">
        <v>11667</v>
      </c>
      <c r="J12" s="108">
        <f>SUM(I12/$O12)*100</f>
        <v>124.527697726545</v>
      </c>
      <c r="K12" s="59">
        <f>'PY2022Q3 EX'!P10</f>
        <v>11667</v>
      </c>
      <c r="L12" s="108">
        <f>SUM(K12/$O12)*100</f>
        <v>124.527697726545</v>
      </c>
      <c r="M12" s="59">
        <v>12573.6</v>
      </c>
      <c r="N12" s="114">
        <f>SUM(M12/$O12)*100</f>
        <v>134.2042907460775</v>
      </c>
      <c r="O12" s="60">
        <v>9369</v>
      </c>
      <c r="P12" s="59">
        <v>15000</v>
      </c>
      <c r="Q12" s="202">
        <f t="shared" ref="Q12:Q15" si="4">$P12/$T12*100</f>
        <v>160.10246557796989</v>
      </c>
      <c r="R12" s="59">
        <v>12629</v>
      </c>
      <c r="S12" s="202">
        <f t="shared" si="2"/>
        <v>134.79560251894546</v>
      </c>
      <c r="T12" s="60">
        <v>9369</v>
      </c>
    </row>
    <row r="13" spans="3:20" ht="20.100000000000001" customHeight="1" x14ac:dyDescent="0.3">
      <c r="C13" s="110" t="s">
        <v>10</v>
      </c>
      <c r="D13" s="58">
        <v>87.5</v>
      </c>
      <c r="E13" s="108">
        <f t="shared" si="3"/>
        <v>102.69953051643192</v>
      </c>
      <c r="F13" s="40">
        <v>85.2</v>
      </c>
      <c r="G13" s="130">
        <v>90.4</v>
      </c>
      <c r="H13" s="108">
        <f>SUM(G13/$O13)*100</f>
        <v>107.36342042755345</v>
      </c>
      <c r="I13" s="121">
        <v>77.2</v>
      </c>
      <c r="J13" s="58">
        <f>SUM(I13/$O13)*100</f>
        <v>91.686460807600952</v>
      </c>
      <c r="K13" s="58">
        <f>'PY2022Q3 EX'!P11*100</f>
        <v>79.3</v>
      </c>
      <c r="L13" s="108">
        <f>SUM(K13/$O13)*100</f>
        <v>94.180522565320658</v>
      </c>
      <c r="M13" s="58">
        <v>76.8</v>
      </c>
      <c r="N13" s="114">
        <f>SUM(M13/$O13)*100</f>
        <v>91.211401425178138</v>
      </c>
      <c r="O13" s="26">
        <v>84.2</v>
      </c>
      <c r="P13" s="202">
        <v>72.900000000000006</v>
      </c>
      <c r="Q13" s="202">
        <f t="shared" si="4"/>
        <v>86.579572446555815</v>
      </c>
      <c r="R13" s="202">
        <v>83.7</v>
      </c>
      <c r="S13" s="202">
        <f t="shared" si="2"/>
        <v>99.40617577197149</v>
      </c>
      <c r="T13" s="26">
        <v>84.2</v>
      </c>
    </row>
    <row r="14" spans="3:20" ht="20.100000000000001" customHeight="1" x14ac:dyDescent="0.3">
      <c r="C14" s="110" t="s">
        <v>13</v>
      </c>
      <c r="D14" s="58">
        <v>93.300000000000011</v>
      </c>
      <c r="E14" s="108">
        <f t="shared" si="3"/>
        <v>133.28571428571431</v>
      </c>
      <c r="F14" s="40">
        <v>70</v>
      </c>
      <c r="G14" s="130">
        <v>93.5</v>
      </c>
      <c r="H14" s="108">
        <f>SUM(G14/$O14)*100</f>
        <v>108.09248554913296</v>
      </c>
      <c r="I14" s="121">
        <v>86.9</v>
      </c>
      <c r="J14" s="108">
        <f>SUM(I14/$O14)*100</f>
        <v>100.46242774566474</v>
      </c>
      <c r="K14" s="58">
        <f>'PY2022Q3 EX'!P12*100</f>
        <v>87.3</v>
      </c>
      <c r="L14" s="108">
        <f>SUM(K14/$O14)*100</f>
        <v>100.92485549132948</v>
      </c>
      <c r="M14" s="58">
        <v>82.5</v>
      </c>
      <c r="N14" s="114">
        <f>SUM(M14/$O14)*100</f>
        <v>95.375722543352609</v>
      </c>
      <c r="O14" s="26">
        <v>86.5</v>
      </c>
      <c r="P14" s="202">
        <v>77.900000000000006</v>
      </c>
      <c r="Q14" s="202">
        <f t="shared" si="4"/>
        <v>90.057803468208093</v>
      </c>
      <c r="R14" s="202">
        <v>72.3</v>
      </c>
      <c r="S14" s="202">
        <f t="shared" si="2"/>
        <v>83.583815028901725</v>
      </c>
      <c r="T14" s="112">
        <v>86.5</v>
      </c>
    </row>
    <row r="15" spans="3:20" ht="20.100000000000001" customHeight="1" x14ac:dyDescent="0.3">
      <c r="C15" s="110" t="s">
        <v>16</v>
      </c>
      <c r="D15" s="58">
        <v>57.499999999999993</v>
      </c>
      <c r="E15" s="108">
        <f t="shared" si="3"/>
        <v>117.3469387755102</v>
      </c>
      <c r="F15" s="40">
        <v>49</v>
      </c>
      <c r="G15" s="130">
        <v>45</v>
      </c>
      <c r="H15" s="108">
        <f>SUM(G15/$O15)*100</f>
        <v>69.230769230769226</v>
      </c>
      <c r="I15" s="121">
        <v>39.200000000000003</v>
      </c>
      <c r="J15" s="108">
        <f>SUM(I15/$O15)*100</f>
        <v>60.307692307692307</v>
      </c>
      <c r="K15" s="58">
        <f>'PY2022Q3 EX'!P13*100</f>
        <v>39.800000000000004</v>
      </c>
      <c r="L15" s="108">
        <f>SUM(K15/$O15)*100</f>
        <v>61.230769230769234</v>
      </c>
      <c r="M15" s="58">
        <v>55.6</v>
      </c>
      <c r="N15" s="114">
        <f>SUM(M15/$O15)*100</f>
        <v>85.538461538461547</v>
      </c>
      <c r="O15" s="26">
        <v>65</v>
      </c>
      <c r="P15" s="202">
        <v>61</v>
      </c>
      <c r="Q15" s="202">
        <f t="shared" si="4"/>
        <v>89.705882352941174</v>
      </c>
      <c r="R15" s="202">
        <v>66.7</v>
      </c>
      <c r="S15" s="202">
        <f t="shared" si="2"/>
        <v>98.088235294117652</v>
      </c>
      <c r="T15" s="112">
        <v>68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83.5</v>
      </c>
      <c r="E17" s="108">
        <f t="shared" ref="E17:E21" si="5">D17/F17*100</f>
        <v>98.816568047337284</v>
      </c>
      <c r="F17" s="40">
        <v>84.5</v>
      </c>
      <c r="G17" s="130">
        <v>82.3</v>
      </c>
      <c r="H17" s="108">
        <f>SUM(G17/$O17)*100</f>
        <v>98.562874251497007</v>
      </c>
      <c r="I17" s="108">
        <v>81</v>
      </c>
      <c r="J17" s="108">
        <f>SUM(I17/$O17)*100</f>
        <v>97.005988023952099</v>
      </c>
      <c r="K17" s="58">
        <f>'PY2022Q3 EX'!P15*100</f>
        <v>82.199999999999989</v>
      </c>
      <c r="L17" s="108">
        <f>SUM(K17/$O17)*100</f>
        <v>98.443113772455064</v>
      </c>
      <c r="M17" s="58">
        <v>88.6</v>
      </c>
      <c r="N17" s="114">
        <f>SUM(M17/$O17)*100</f>
        <v>106.1077844311377</v>
      </c>
      <c r="O17" s="26">
        <v>83.5</v>
      </c>
      <c r="P17" s="202">
        <v>87.6</v>
      </c>
      <c r="Q17" s="202">
        <f>$P17/$T17*100</f>
        <v>104.91017964071855</v>
      </c>
      <c r="R17" s="202">
        <v>86.3</v>
      </c>
      <c r="S17" s="202">
        <f t="shared" si="2"/>
        <v>103.35329341317365</v>
      </c>
      <c r="T17" s="26">
        <v>83.5</v>
      </c>
    </row>
    <row r="18" spans="3:20" ht="20.100000000000001" customHeight="1" x14ac:dyDescent="0.3">
      <c r="C18" s="110" t="s">
        <v>3</v>
      </c>
      <c r="D18" s="59">
        <v>4726</v>
      </c>
      <c r="E18" s="108">
        <f t="shared" si="5"/>
        <v>147.6875</v>
      </c>
      <c r="F18" s="41">
        <v>3200</v>
      </c>
      <c r="G18" s="131">
        <v>4866</v>
      </c>
      <c r="H18" s="108">
        <f>SUM(G18/$O18)*100</f>
        <v>103.57598978288634</v>
      </c>
      <c r="I18" s="109">
        <v>4965</v>
      </c>
      <c r="J18" s="108">
        <f>SUM(I18/$O18)*100</f>
        <v>105.68326947637291</v>
      </c>
      <c r="K18" s="59">
        <f>'PY2022Q3 EX'!P16</f>
        <v>5281.5</v>
      </c>
      <c r="L18" s="108">
        <f>SUM(K18/$O18)*100</f>
        <v>112.42017879948914</v>
      </c>
      <c r="M18" s="59">
        <v>6019</v>
      </c>
      <c r="N18" s="114">
        <f>SUM(M18/$O18)*100</f>
        <v>128.11834823329076</v>
      </c>
      <c r="O18" s="60">
        <v>4698</v>
      </c>
      <c r="P18" s="59">
        <v>6100</v>
      </c>
      <c r="Q18" s="202">
        <f t="shared" ref="Q18:Q21" si="6">$P18/$T18*100</f>
        <v>129.84248616432527</v>
      </c>
      <c r="R18" s="59">
        <v>5981</v>
      </c>
      <c r="S18" s="202">
        <f t="shared" si="2"/>
        <v>127.30949340144741</v>
      </c>
      <c r="T18" s="60">
        <v>4698</v>
      </c>
    </row>
    <row r="19" spans="3:20" ht="20.100000000000001" customHeight="1" x14ac:dyDescent="0.3">
      <c r="C19" s="110" t="s">
        <v>10</v>
      </c>
      <c r="D19" s="58">
        <v>86</v>
      </c>
      <c r="E19" s="108">
        <f t="shared" si="5"/>
        <v>110.25641025641026</v>
      </c>
      <c r="F19" s="40">
        <v>78</v>
      </c>
      <c r="G19" s="130">
        <v>86.4</v>
      </c>
      <c r="H19" s="108">
        <f t="shared" ref="H19:H20" si="7">SUM(G19/$O19)*100</f>
        <v>106.66666666666667</v>
      </c>
      <c r="I19" s="108">
        <v>77</v>
      </c>
      <c r="J19" s="108">
        <f t="shared" ref="J19:J20" si="8">SUM(I19/$O19)*100</f>
        <v>95.061728395061735</v>
      </c>
      <c r="K19" s="58">
        <f>'PY2022Q3 EX'!P17*100</f>
        <v>82</v>
      </c>
      <c r="L19" s="108">
        <f t="shared" ref="L19:L20" si="9">SUM(K19/$O19)*100</f>
        <v>101.23456790123457</v>
      </c>
      <c r="M19" s="58">
        <v>82.6</v>
      </c>
      <c r="N19" s="114">
        <f>SUM(M19/$O19)*100</f>
        <v>101.9753086419753</v>
      </c>
      <c r="O19" s="26">
        <v>81</v>
      </c>
      <c r="P19" s="202">
        <v>82.2</v>
      </c>
      <c r="Q19" s="202">
        <f t="shared" si="6"/>
        <v>101.48148148148148</v>
      </c>
      <c r="R19" s="202">
        <v>91.9</v>
      </c>
      <c r="S19" s="202">
        <f t="shared" si="2"/>
        <v>113.4567901234568</v>
      </c>
      <c r="T19" s="26">
        <v>81</v>
      </c>
    </row>
    <row r="20" spans="3:20" ht="20.100000000000001" customHeight="1" x14ac:dyDescent="0.3">
      <c r="C20" s="110" t="s">
        <v>13</v>
      </c>
      <c r="D20" s="58">
        <v>82.899999999999991</v>
      </c>
      <c r="E20" s="108">
        <f t="shared" si="5"/>
        <v>96.060254924681331</v>
      </c>
      <c r="F20" s="40">
        <v>86.3</v>
      </c>
      <c r="G20" s="130">
        <v>79.800000000000011</v>
      </c>
      <c r="H20" s="108">
        <f t="shared" si="7"/>
        <v>94.887039239001211</v>
      </c>
      <c r="I20" s="108">
        <v>80.3</v>
      </c>
      <c r="J20" s="108">
        <f t="shared" si="8"/>
        <v>95.481569560047561</v>
      </c>
      <c r="K20" s="58">
        <f>'PY2022Q3 EX'!P18*100</f>
        <v>81.5</v>
      </c>
      <c r="L20" s="108">
        <f t="shared" si="9"/>
        <v>96.90844233055887</v>
      </c>
      <c r="M20" s="58">
        <v>80.7</v>
      </c>
      <c r="N20" s="114">
        <f>SUM(M20/$O20)*100</f>
        <v>95.957193816884669</v>
      </c>
      <c r="O20" s="26">
        <v>84.1</v>
      </c>
      <c r="P20" s="202">
        <v>82.5</v>
      </c>
      <c r="Q20" s="202">
        <f t="shared" si="6"/>
        <v>98.097502972651611</v>
      </c>
      <c r="R20" s="202">
        <v>84.3</v>
      </c>
      <c r="S20" s="202">
        <f t="shared" si="2"/>
        <v>100.23781212841855</v>
      </c>
      <c r="T20" s="26">
        <v>84.1</v>
      </c>
    </row>
    <row r="21" spans="3:20" ht="20.100000000000001" customHeight="1" x14ac:dyDescent="0.3">
      <c r="C21" s="110" t="s">
        <v>16</v>
      </c>
      <c r="D21" s="58">
        <v>69.199999999999989</v>
      </c>
      <c r="E21" s="108">
        <f t="shared" si="5"/>
        <v>141.22448979591834</v>
      </c>
      <c r="F21" s="40">
        <v>49</v>
      </c>
      <c r="G21" s="130">
        <v>55.7</v>
      </c>
      <c r="H21" s="108">
        <f>SUM(G21/$O21)*100</f>
        <v>85.692307692307708</v>
      </c>
      <c r="I21" s="108">
        <v>50.7</v>
      </c>
      <c r="J21" s="108">
        <f>SUM(I21/$O21)*100</f>
        <v>78</v>
      </c>
      <c r="K21" s="58">
        <f>'PY2022Q3 EX'!P19*100</f>
        <v>52.6</v>
      </c>
      <c r="L21" s="108">
        <f>SUM(K21/$O21)*100</f>
        <v>80.92307692307692</v>
      </c>
      <c r="M21" s="58">
        <v>74.8</v>
      </c>
      <c r="N21" s="114">
        <f>SUM(M21/$O21)*100</f>
        <v>115.07692307692308</v>
      </c>
      <c r="O21" s="26">
        <v>65</v>
      </c>
      <c r="P21" s="202">
        <v>67.099999999999994</v>
      </c>
      <c r="Q21" s="202">
        <f t="shared" si="6"/>
        <v>98.67647058823529</v>
      </c>
      <c r="R21" s="202">
        <v>54.1</v>
      </c>
      <c r="S21" s="202">
        <f t="shared" si="2"/>
        <v>79.558823529411768</v>
      </c>
      <c r="T21" s="112">
        <v>68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59.599999999999994</v>
      </c>
      <c r="E23" s="108">
        <f t="shared" ref="E23:E25" si="10">D23/F23*100</f>
        <v>91.692307692307679</v>
      </c>
      <c r="F23" s="40">
        <v>65</v>
      </c>
      <c r="G23" s="132">
        <v>60.9</v>
      </c>
      <c r="H23" s="108">
        <f>SUM(G23/$O23)*100</f>
        <v>96.360759493670884</v>
      </c>
      <c r="I23" s="108">
        <v>60.2</v>
      </c>
      <c r="J23" s="108">
        <f>SUM(I23/$O23)*100</f>
        <v>95.25316455696202</v>
      </c>
      <c r="K23" s="58">
        <f>'PY2022Q3 EX'!P21*100</f>
        <v>65.600000000000009</v>
      </c>
      <c r="L23" s="108">
        <f>SUM(K23/$O23)*100</f>
        <v>103.79746835443038</v>
      </c>
      <c r="M23" s="58">
        <v>65.599999999999994</v>
      </c>
      <c r="N23" s="114">
        <f>SUM(M23/$O23)*100</f>
        <v>103.79746835443035</v>
      </c>
      <c r="O23" s="26">
        <v>63.2</v>
      </c>
      <c r="P23" s="202">
        <v>66.8</v>
      </c>
      <c r="Q23" s="202">
        <f>P23/$T23*100</f>
        <v>105.69620253164555</v>
      </c>
      <c r="R23" s="202">
        <v>67.5</v>
      </c>
      <c r="S23" s="202">
        <f t="shared" si="2"/>
        <v>106.80379746835442</v>
      </c>
      <c r="T23" s="26">
        <v>63.2</v>
      </c>
    </row>
    <row r="24" spans="3:20" ht="20.100000000000001" customHeight="1" x14ac:dyDescent="0.3">
      <c r="C24" s="110" t="s">
        <v>3</v>
      </c>
      <c r="D24" s="59">
        <v>6686</v>
      </c>
      <c r="E24" s="108">
        <f t="shared" si="10"/>
        <v>133.72</v>
      </c>
      <c r="F24" s="41">
        <v>5000</v>
      </c>
      <c r="G24" s="133">
        <v>6839</v>
      </c>
      <c r="H24" s="108">
        <f>SUM(G24/$O24)*100</f>
        <v>104.97313891020721</v>
      </c>
      <c r="I24" s="117">
        <v>6808</v>
      </c>
      <c r="J24" s="108">
        <f>SUM(I24/$O24)*100</f>
        <v>104.49731389102072</v>
      </c>
      <c r="K24" s="59">
        <f>'PY2022Q3 EX'!P22</f>
        <v>7421</v>
      </c>
      <c r="L24" s="108">
        <f>SUM(K24/$O24)*100</f>
        <v>113.90636991557943</v>
      </c>
      <c r="M24" s="59">
        <v>7552</v>
      </c>
      <c r="N24" s="114">
        <f>SUM(M24/$O24)*100</f>
        <v>115.91711435149654</v>
      </c>
      <c r="O24" s="60">
        <v>6515</v>
      </c>
      <c r="P24" s="59">
        <v>8161.5</v>
      </c>
      <c r="Q24" s="202">
        <f t="shared" ref="Q24:Q25" si="11">P24/$T24*100</f>
        <v>125.27244819646968</v>
      </c>
      <c r="R24" s="59">
        <v>8551</v>
      </c>
      <c r="S24" s="202">
        <f t="shared" si="2"/>
        <v>131.25095932463546</v>
      </c>
      <c r="T24" s="60">
        <v>6515</v>
      </c>
    </row>
    <row r="25" spans="3:20" ht="20.100000000000001" customHeight="1" x14ac:dyDescent="0.3">
      <c r="C25" s="115" t="s">
        <v>10</v>
      </c>
      <c r="D25" s="58">
        <v>60.4</v>
      </c>
      <c r="E25" s="108">
        <f t="shared" si="10"/>
        <v>94.080996884735185</v>
      </c>
      <c r="F25" s="40">
        <v>64.2</v>
      </c>
      <c r="G25" s="132">
        <v>63.6</v>
      </c>
      <c r="H25" s="108">
        <f>SUM(G25/$O25)*100</f>
        <v>100.63291139240506</v>
      </c>
      <c r="I25" s="108">
        <v>61.4</v>
      </c>
      <c r="J25" s="108">
        <f>SUM(I25/$O25)*100</f>
        <v>97.151898734177209</v>
      </c>
      <c r="K25" s="58">
        <f>'PY2022Q3 EX'!P23*100</f>
        <v>66.400000000000006</v>
      </c>
      <c r="L25" s="108">
        <f>SUM(K25/$O25)*100</f>
        <v>105.0632911392405</v>
      </c>
      <c r="M25" s="58">
        <v>67.2</v>
      </c>
      <c r="N25" s="114">
        <f>SUM(M25/$O25)*100</f>
        <v>106.32911392405062</v>
      </c>
      <c r="O25" s="26">
        <v>63.2</v>
      </c>
      <c r="P25" s="202">
        <v>68.3</v>
      </c>
      <c r="Q25" s="202">
        <f t="shared" si="11"/>
        <v>108.06962025316456</v>
      </c>
      <c r="R25" s="202">
        <v>68</v>
      </c>
      <c r="S25" s="202">
        <f t="shared" si="2"/>
        <v>107.59493670886076</v>
      </c>
      <c r="T25" s="26">
        <v>63.2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2421" priority="193" operator="between">
      <formula>$F5*0.9</formula>
      <formula>$F5</formula>
    </cfRule>
    <cfRule type="cellIs" dxfId="2420" priority="194" operator="lessThan">
      <formula>$F5*0.9</formula>
    </cfRule>
    <cfRule type="cellIs" dxfId="2419" priority="195" operator="greaterThan">
      <formula>$F5</formula>
    </cfRule>
  </conditionalFormatting>
  <conditionalFormatting sqref="D7">
    <cfRule type="cellIs" dxfId="2418" priority="187" operator="between">
      <formula>$F7*0.9</formula>
      <formula>$F7</formula>
    </cfRule>
    <cfRule type="cellIs" dxfId="2417" priority="188" operator="lessThan">
      <formula>$F7*0.9</formula>
    </cfRule>
    <cfRule type="cellIs" dxfId="2416" priority="189" operator="greaterThan">
      <formula>$F7</formula>
    </cfRule>
  </conditionalFormatting>
  <conditionalFormatting sqref="D6">
    <cfRule type="cellIs" dxfId="2415" priority="184" operator="between">
      <formula>$F6*0.9</formula>
      <formula>$F6</formula>
    </cfRule>
    <cfRule type="cellIs" dxfId="2414" priority="185" operator="lessThan">
      <formula>$F6*0.9</formula>
    </cfRule>
    <cfRule type="cellIs" dxfId="2413" priority="186" operator="greaterThan">
      <formula>$F6</formula>
    </cfRule>
  </conditionalFormatting>
  <conditionalFormatting sqref="D11">
    <cfRule type="cellIs" dxfId="2412" priority="181" operator="between">
      <formula>$F11*0.9</formula>
      <formula>$F11</formula>
    </cfRule>
    <cfRule type="cellIs" dxfId="2411" priority="182" operator="lessThan">
      <formula>$F11*0.9</formula>
    </cfRule>
    <cfRule type="cellIs" dxfId="2410" priority="183" operator="greaterThan">
      <formula>$F11</formula>
    </cfRule>
  </conditionalFormatting>
  <conditionalFormatting sqref="D17">
    <cfRule type="cellIs" dxfId="2409" priority="178" operator="between">
      <formula>$F17*0.9</formula>
      <formula>$F17</formula>
    </cfRule>
    <cfRule type="cellIs" dxfId="2408" priority="179" operator="lessThan">
      <formula>$F17*0.9</formula>
    </cfRule>
    <cfRule type="cellIs" dxfId="2407" priority="180" operator="greaterThan">
      <formula>$F17</formula>
    </cfRule>
  </conditionalFormatting>
  <conditionalFormatting sqref="D23">
    <cfRule type="cellIs" dxfId="2406" priority="175" operator="between">
      <formula>$F23*0.9</formula>
      <formula>$F23</formula>
    </cfRule>
    <cfRule type="cellIs" dxfId="2405" priority="176" operator="lessThan">
      <formula>$F23*0.9</formula>
    </cfRule>
    <cfRule type="cellIs" dxfId="2404" priority="177" operator="greaterThan">
      <formula>$F23</formula>
    </cfRule>
  </conditionalFormatting>
  <conditionalFormatting sqref="D12">
    <cfRule type="cellIs" dxfId="2403" priority="172" operator="between">
      <formula>$F12*0.9</formula>
      <formula>$F12</formula>
    </cfRule>
    <cfRule type="cellIs" dxfId="2402" priority="173" operator="lessThan">
      <formula>$F12*0.9</formula>
    </cfRule>
    <cfRule type="cellIs" dxfId="2401" priority="174" operator="greaterThan">
      <formula>$F12</formula>
    </cfRule>
  </conditionalFormatting>
  <conditionalFormatting sqref="D24">
    <cfRule type="cellIs" dxfId="2400" priority="169" operator="between">
      <formula>$F24*0.9</formula>
      <formula>$F24</formula>
    </cfRule>
    <cfRule type="cellIs" dxfId="2399" priority="170" operator="lessThan">
      <formula>$F24*0.9</formula>
    </cfRule>
    <cfRule type="cellIs" dxfId="2398" priority="171" operator="greaterThan">
      <formula>$F24</formula>
    </cfRule>
  </conditionalFormatting>
  <conditionalFormatting sqref="D13">
    <cfRule type="cellIs" dxfId="2397" priority="166" operator="between">
      <formula>$F13*0.9</formula>
      <formula>$F13</formula>
    </cfRule>
    <cfRule type="cellIs" dxfId="2396" priority="167" operator="lessThan">
      <formula>$F13*0.9</formula>
    </cfRule>
    <cfRule type="cellIs" dxfId="2395" priority="168" operator="greaterThan">
      <formula>$F13</formula>
    </cfRule>
  </conditionalFormatting>
  <conditionalFormatting sqref="D19">
    <cfRule type="cellIs" dxfId="2394" priority="163" operator="between">
      <formula>$F19*0.9</formula>
      <formula>$F19</formula>
    </cfRule>
    <cfRule type="cellIs" dxfId="2393" priority="164" operator="lessThan">
      <formula>$F19*0.9</formula>
    </cfRule>
    <cfRule type="cellIs" dxfId="2392" priority="165" operator="greaterThan">
      <formula>$F19</formula>
    </cfRule>
  </conditionalFormatting>
  <conditionalFormatting sqref="D25">
    <cfRule type="cellIs" dxfId="2391" priority="160" operator="between">
      <formula>$F25*0.9</formula>
      <formula>$F25</formula>
    </cfRule>
    <cfRule type="cellIs" dxfId="2390" priority="161" operator="lessThan">
      <formula>$F25*0.9</formula>
    </cfRule>
    <cfRule type="cellIs" dxfId="2389" priority="162" operator="greaterThan">
      <formula>$F25</formula>
    </cfRule>
  </conditionalFormatting>
  <conditionalFormatting sqref="G5 I5 K5 M5">
    <cfRule type="cellIs" dxfId="2388" priority="214" operator="between">
      <formula>$O5*0.9</formula>
      <formula>$O5</formula>
    </cfRule>
    <cfRule type="cellIs" dxfId="2387" priority="215" operator="lessThan">
      <formula>$O5*0.9</formula>
    </cfRule>
    <cfRule type="cellIs" dxfId="2386" priority="216" operator="greaterThan">
      <formula>$O5</formula>
    </cfRule>
  </conditionalFormatting>
  <conditionalFormatting sqref="G6 I6 K6 M6">
    <cfRule type="cellIs" dxfId="2385" priority="196" operator="between">
      <formula>$O6*0.9</formula>
      <formula>$O6</formula>
    </cfRule>
    <cfRule type="cellIs" dxfId="2384" priority="197" operator="lessThan">
      <formula>$O6*0.9</formula>
    </cfRule>
    <cfRule type="cellIs" dxfId="2383" priority="198" operator="greaterThan">
      <formula>$O6</formula>
    </cfRule>
  </conditionalFormatting>
  <conditionalFormatting sqref="G7 I7 M7">
    <cfRule type="cellIs" dxfId="2382" priority="157" operator="between">
      <formula>$O7*0.9</formula>
      <formula>$O7</formula>
    </cfRule>
    <cfRule type="cellIs" dxfId="2381" priority="158" operator="lessThan">
      <formula>$O7*0.9</formula>
    </cfRule>
    <cfRule type="cellIs" dxfId="2380" priority="159" operator="greaterThan">
      <formula>$O7</formula>
    </cfRule>
  </conditionalFormatting>
  <conditionalFormatting sqref="G11 I11 M11">
    <cfRule type="cellIs" dxfId="2379" priority="211" operator="between">
      <formula>$O11*0.9</formula>
      <formula>$O11</formula>
    </cfRule>
    <cfRule type="cellIs" dxfId="2378" priority="212" operator="lessThan">
      <formula>$O11*0.9</formula>
    </cfRule>
    <cfRule type="cellIs" dxfId="2377" priority="213" operator="greaterThan">
      <formula>$O11</formula>
    </cfRule>
  </conditionalFormatting>
  <conditionalFormatting sqref="G12 I12 M12">
    <cfRule type="cellIs" dxfId="2376" priority="208" operator="between">
      <formula>$O12*0.9</formula>
      <formula>$O12</formula>
    </cfRule>
    <cfRule type="cellIs" dxfId="2375" priority="209" operator="lessThan">
      <formula>$O12*0.9</formula>
    </cfRule>
    <cfRule type="cellIs" dxfId="2374" priority="210" operator="greaterThan">
      <formula>$O12</formula>
    </cfRule>
  </conditionalFormatting>
  <conditionalFormatting sqref="G13 I13 M13">
    <cfRule type="cellIs" dxfId="2373" priority="190" operator="between">
      <formula>$O13*0.9</formula>
      <formula>$O13</formula>
    </cfRule>
    <cfRule type="cellIs" dxfId="2372" priority="191" operator="lessThan">
      <formula>$O13*0.9</formula>
    </cfRule>
    <cfRule type="cellIs" dxfId="2371" priority="192" operator="greaterThan">
      <formula>$O13</formula>
    </cfRule>
  </conditionalFormatting>
  <conditionalFormatting sqref="G14 I14 M14">
    <cfRule type="cellIs" dxfId="2370" priority="154" operator="between">
      <formula>$O14*0.9</formula>
      <formula>$O14</formula>
    </cfRule>
    <cfRule type="cellIs" dxfId="2369" priority="155" operator="lessThan">
      <formula>$O14*0.9</formula>
    </cfRule>
    <cfRule type="cellIs" dxfId="2368" priority="156" operator="greaterThan">
      <formula>$O14</formula>
    </cfRule>
  </conditionalFormatting>
  <conditionalFormatting sqref="G17:G18 I17:I18 M17:M18">
    <cfRule type="cellIs" dxfId="2367" priority="205" operator="between">
      <formula>$O17*0.9</formula>
      <formula>$O17</formula>
    </cfRule>
    <cfRule type="cellIs" dxfId="2366" priority="206" operator="lessThan">
      <formula>$O17*0.9</formula>
    </cfRule>
    <cfRule type="cellIs" dxfId="2365" priority="207" operator="greaterThan">
      <formula>$O17</formula>
    </cfRule>
  </conditionalFormatting>
  <conditionalFormatting sqref="G19 I19 M19">
    <cfRule type="cellIs" dxfId="2364" priority="151" operator="between">
      <formula>$O19*0.9</formula>
      <formula>$O19</formula>
    </cfRule>
    <cfRule type="cellIs" dxfId="2363" priority="152" operator="lessThan">
      <formula>$O19*0.9</formula>
    </cfRule>
    <cfRule type="cellIs" dxfId="2362" priority="153" operator="greaterThan">
      <formula>$O19</formula>
    </cfRule>
  </conditionalFormatting>
  <conditionalFormatting sqref="G20 I20 M20">
    <cfRule type="cellIs" dxfId="2361" priority="148" operator="between">
      <formula>$O20*0.9</formula>
      <formula>$O20</formula>
    </cfRule>
    <cfRule type="cellIs" dxfId="2360" priority="149" operator="lessThan">
      <formula>$O20*0.9</formula>
    </cfRule>
    <cfRule type="cellIs" dxfId="2359" priority="150" operator="greaterThan">
      <formula>$O20</formula>
    </cfRule>
  </conditionalFormatting>
  <conditionalFormatting sqref="G23 I23 M23">
    <cfRule type="cellIs" dxfId="2358" priority="202" operator="between">
      <formula>$O23*0.9</formula>
      <formula>$O23</formula>
    </cfRule>
    <cfRule type="cellIs" dxfId="2357" priority="203" operator="lessThan">
      <formula>$O23*0.9</formula>
    </cfRule>
    <cfRule type="cellIs" dxfId="2356" priority="204" operator="greaterThan">
      <formula>$O23</formula>
    </cfRule>
  </conditionalFormatting>
  <conditionalFormatting sqref="G24 I24 M24">
    <cfRule type="cellIs" dxfId="2355" priority="199" operator="between">
      <formula>$O24*0.9</formula>
      <formula>$O24</formula>
    </cfRule>
    <cfRule type="cellIs" dxfId="2354" priority="200" operator="lessThan">
      <formula>$O24*0.9</formula>
    </cfRule>
    <cfRule type="cellIs" dxfId="2353" priority="201" operator="greaterThan">
      <formula>$O24</formula>
    </cfRule>
  </conditionalFormatting>
  <conditionalFormatting sqref="G25 I25 M25">
    <cfRule type="cellIs" dxfId="2352" priority="145" operator="between">
      <formula>$O25*0.9</formula>
      <formula>$O25</formula>
    </cfRule>
    <cfRule type="cellIs" dxfId="2351" priority="146" operator="lessThan">
      <formula>$O25*0.9</formula>
    </cfRule>
    <cfRule type="cellIs" dxfId="2350" priority="147" operator="greaterThan">
      <formula>$O25</formula>
    </cfRule>
  </conditionalFormatting>
  <conditionalFormatting sqref="D8">
    <cfRule type="cellIs" dxfId="2349" priority="142" operator="between">
      <formula>$F8*0.9</formula>
      <formula>$F8</formula>
    </cfRule>
    <cfRule type="cellIs" dxfId="2348" priority="143" operator="lessThan">
      <formula>$F8*0.9</formula>
    </cfRule>
    <cfRule type="cellIs" dxfId="2347" priority="144" operator="greaterThan">
      <formula>$F8</formula>
    </cfRule>
  </conditionalFormatting>
  <conditionalFormatting sqref="D14">
    <cfRule type="cellIs" dxfId="2346" priority="139" operator="between">
      <formula>$F14*0.9</formula>
      <formula>$F14</formula>
    </cfRule>
    <cfRule type="cellIs" dxfId="2345" priority="140" operator="lessThan">
      <formula>$F14*0.9</formula>
    </cfRule>
    <cfRule type="cellIs" dxfId="2344" priority="141" operator="greaterThan">
      <formula>$F14</formula>
    </cfRule>
  </conditionalFormatting>
  <conditionalFormatting sqref="D20">
    <cfRule type="cellIs" dxfId="2343" priority="136" operator="between">
      <formula>$F20*0.9</formula>
      <formula>$F20</formula>
    </cfRule>
    <cfRule type="cellIs" dxfId="2342" priority="137" operator="lessThan">
      <formula>$F20*0.9</formula>
    </cfRule>
    <cfRule type="cellIs" dxfId="2341" priority="138" operator="greaterThan">
      <formula>$F20</formula>
    </cfRule>
  </conditionalFormatting>
  <conditionalFormatting sqref="G15 I15 M15">
    <cfRule type="cellIs" dxfId="2340" priority="133" operator="between">
      <formula>$O15*0.9</formula>
      <formula>$O15</formula>
    </cfRule>
    <cfRule type="cellIs" dxfId="2339" priority="134" operator="lessThan">
      <formula>$O15*0.9</formula>
    </cfRule>
    <cfRule type="cellIs" dxfId="2338" priority="135" operator="greaterThan">
      <formula>$O15</formula>
    </cfRule>
  </conditionalFormatting>
  <conditionalFormatting sqref="G21 I21 M21">
    <cfRule type="cellIs" dxfId="2337" priority="130" operator="between">
      <formula>$O21*0.9</formula>
      <formula>$O21</formula>
    </cfRule>
    <cfRule type="cellIs" dxfId="2336" priority="131" operator="lessThan">
      <formula>$O21*0.9</formula>
    </cfRule>
    <cfRule type="cellIs" dxfId="2335" priority="132" operator="greaterThan">
      <formula>$O21</formula>
    </cfRule>
  </conditionalFormatting>
  <conditionalFormatting sqref="G8 I8 M8">
    <cfRule type="cellIs" dxfId="2334" priority="127" operator="between">
      <formula>$O8*0.9</formula>
      <formula>$O8</formula>
    </cfRule>
    <cfRule type="cellIs" dxfId="2333" priority="128" operator="lessThan">
      <formula>$O8*0.9</formula>
    </cfRule>
    <cfRule type="cellIs" dxfId="2332" priority="129" operator="greaterThan">
      <formula>$O8</formula>
    </cfRule>
  </conditionalFormatting>
  <conditionalFormatting sqref="G9 I9 M9">
    <cfRule type="cellIs" dxfId="2331" priority="124" operator="between">
      <formula>$O9*0.9</formula>
      <formula>$O9</formula>
    </cfRule>
    <cfRule type="cellIs" dxfId="2330" priority="125" operator="lessThan">
      <formula>$O9*0.9</formula>
    </cfRule>
    <cfRule type="cellIs" dxfId="2329" priority="126" operator="greaterThan">
      <formula>$O9</formula>
    </cfRule>
  </conditionalFormatting>
  <conditionalFormatting sqref="D21 D15 D9">
    <cfRule type="cellIs" dxfId="2328" priority="121" operator="between">
      <formula>$F9*0.9</formula>
      <formula>$F9</formula>
    </cfRule>
    <cfRule type="cellIs" dxfId="2327" priority="122" operator="lessThan">
      <formula>$F9*0.9</formula>
    </cfRule>
    <cfRule type="cellIs" dxfId="2326" priority="123" operator="greaterThan">
      <formula>$F9</formula>
    </cfRule>
  </conditionalFormatting>
  <conditionalFormatting sqref="D18">
    <cfRule type="cellIs" dxfId="2325" priority="118" operator="between">
      <formula>$F18*0.9</formula>
      <formula>$F18</formula>
    </cfRule>
    <cfRule type="cellIs" dxfId="2324" priority="119" operator="lessThan">
      <formula>$F18*0.9</formula>
    </cfRule>
    <cfRule type="cellIs" dxfId="2323" priority="120" operator="greaterThan">
      <formula>$F18</formula>
    </cfRule>
  </conditionalFormatting>
  <conditionalFormatting sqref="K7:K9">
    <cfRule type="cellIs" dxfId="2322" priority="115" operator="between">
      <formula>$O7*0.9</formula>
      <formula>$O7</formula>
    </cfRule>
    <cfRule type="cellIs" dxfId="2321" priority="116" operator="lessThan">
      <formula>$O7*0.9</formula>
    </cfRule>
    <cfRule type="cellIs" dxfId="2320" priority="117" operator="greaterThan">
      <formula>$O7</formula>
    </cfRule>
  </conditionalFormatting>
  <conditionalFormatting sqref="K11">
    <cfRule type="cellIs" dxfId="2319" priority="112" operator="between">
      <formula>$O11*0.9</formula>
      <formula>$O11</formula>
    </cfRule>
    <cfRule type="cellIs" dxfId="2318" priority="113" operator="lessThan">
      <formula>$O11*0.9</formula>
    </cfRule>
    <cfRule type="cellIs" dxfId="2317" priority="114" operator="greaterThan">
      <formula>$O11</formula>
    </cfRule>
  </conditionalFormatting>
  <conditionalFormatting sqref="K13:K15">
    <cfRule type="cellIs" dxfId="2316" priority="109" operator="between">
      <formula>$O13*0.9</formula>
      <formula>$O13</formula>
    </cfRule>
    <cfRule type="cellIs" dxfId="2315" priority="110" operator="lessThan">
      <formula>$O13*0.9</formula>
    </cfRule>
    <cfRule type="cellIs" dxfId="2314" priority="111" operator="greaterThan">
      <formula>$O13</formula>
    </cfRule>
  </conditionalFormatting>
  <conditionalFormatting sqref="K17">
    <cfRule type="cellIs" dxfId="2313" priority="106" operator="between">
      <formula>$O17*0.9</formula>
      <formula>$O17</formula>
    </cfRule>
    <cfRule type="cellIs" dxfId="2312" priority="107" operator="lessThan">
      <formula>$O17*0.9</formula>
    </cfRule>
    <cfRule type="cellIs" dxfId="2311" priority="108" operator="greaterThan">
      <formula>$O17</formula>
    </cfRule>
  </conditionalFormatting>
  <conditionalFormatting sqref="K19:K21">
    <cfRule type="cellIs" dxfId="2310" priority="103" operator="between">
      <formula>$O19*0.9</formula>
      <formula>$O19</formula>
    </cfRule>
    <cfRule type="cellIs" dxfId="2309" priority="104" operator="lessThan">
      <formula>$O19*0.9</formula>
    </cfRule>
    <cfRule type="cellIs" dxfId="2308" priority="105" operator="greaterThan">
      <formula>$O19</formula>
    </cfRule>
  </conditionalFormatting>
  <conditionalFormatting sqref="K23">
    <cfRule type="cellIs" dxfId="2307" priority="100" operator="between">
      <formula>$O23*0.9</formula>
      <formula>$O23</formula>
    </cfRule>
    <cfRule type="cellIs" dxfId="2306" priority="101" operator="lessThan">
      <formula>$O23*0.9</formula>
    </cfRule>
    <cfRule type="cellIs" dxfId="2305" priority="102" operator="greaterThan">
      <formula>$O23</formula>
    </cfRule>
  </conditionalFormatting>
  <conditionalFormatting sqref="K25">
    <cfRule type="cellIs" dxfId="2304" priority="97" operator="between">
      <formula>$O25*0.9</formula>
      <formula>$O25</formula>
    </cfRule>
    <cfRule type="cellIs" dxfId="2303" priority="98" operator="lessThan">
      <formula>$O25*0.9</formula>
    </cfRule>
    <cfRule type="cellIs" dxfId="2302" priority="99" operator="greaterThan">
      <formula>$O25</formula>
    </cfRule>
  </conditionalFormatting>
  <conditionalFormatting sqref="K12">
    <cfRule type="cellIs" dxfId="2301" priority="94" operator="between">
      <formula>$O12*0.9</formula>
      <formula>$O12</formula>
    </cfRule>
    <cfRule type="cellIs" dxfId="2300" priority="95" operator="lessThan">
      <formula>$O12*0.9</formula>
    </cfRule>
    <cfRule type="cellIs" dxfId="2299" priority="96" operator="greaterThan">
      <formula>$O12</formula>
    </cfRule>
  </conditionalFormatting>
  <conditionalFormatting sqref="K18">
    <cfRule type="cellIs" dxfId="2298" priority="91" operator="between">
      <formula>$O18*0.9</formula>
      <formula>$O18</formula>
    </cfRule>
    <cfRule type="cellIs" dxfId="2297" priority="92" operator="lessThan">
      <formula>$O18*0.9</formula>
    </cfRule>
    <cfRule type="cellIs" dxfId="2296" priority="93" operator="greaterThan">
      <formula>$O18</formula>
    </cfRule>
  </conditionalFormatting>
  <conditionalFormatting sqref="K24">
    <cfRule type="cellIs" dxfId="2295" priority="88" operator="between">
      <formula>$O24*0.9</formula>
      <formula>$O24</formula>
    </cfRule>
    <cfRule type="cellIs" dxfId="2294" priority="89" operator="lessThan">
      <formula>$O24*0.9</formula>
    </cfRule>
    <cfRule type="cellIs" dxfId="2293" priority="90" operator="greaterThan">
      <formula>$O24</formula>
    </cfRule>
  </conditionalFormatting>
  <conditionalFormatting sqref="P5:P9">
    <cfRule type="cellIs" dxfId="2292" priority="34" operator="between">
      <formula>$T5*0.9</formula>
      <formula>$T5</formula>
    </cfRule>
    <cfRule type="cellIs" dxfId="2291" priority="35" operator="lessThan">
      <formula>$T5*0.9</formula>
    </cfRule>
    <cfRule type="cellIs" dxfId="2290" priority="36" operator="greaterThan">
      <formula>$T5</formula>
    </cfRule>
  </conditionalFormatting>
  <conditionalFormatting sqref="P17:P21">
    <cfRule type="cellIs" dxfId="2289" priority="19" operator="between">
      <formula>$T17*0.9</formula>
      <formula>$T17</formula>
    </cfRule>
    <cfRule type="cellIs" dxfId="2288" priority="20" operator="lessThan">
      <formula>$T17*0.9</formula>
    </cfRule>
    <cfRule type="cellIs" dxfId="2287" priority="21" operator="greaterThan">
      <formula>$T17</formula>
    </cfRule>
  </conditionalFormatting>
  <conditionalFormatting sqref="P23:P25">
    <cfRule type="cellIs" dxfId="2286" priority="16" operator="between">
      <formula>$T23*0.9</formula>
      <formula>$T23</formula>
    </cfRule>
    <cfRule type="cellIs" dxfId="2285" priority="17" operator="lessThan">
      <formula>$T23*0.9</formula>
    </cfRule>
    <cfRule type="cellIs" dxfId="2284" priority="18" operator="greaterThan">
      <formula>$T23</formula>
    </cfRule>
  </conditionalFormatting>
  <conditionalFormatting sqref="P11:P15">
    <cfRule type="cellIs" dxfId="2283" priority="13" operator="between">
      <formula>$T11*0.9</formula>
      <formula>$T11</formula>
    </cfRule>
    <cfRule type="cellIs" dxfId="2282" priority="14" operator="lessThan">
      <formula>$T11*0.9</formula>
    </cfRule>
    <cfRule type="cellIs" dxfId="2281" priority="15" operator="greaterThan">
      <formula>$T11</formula>
    </cfRule>
  </conditionalFormatting>
  <conditionalFormatting sqref="R23:R25">
    <cfRule type="cellIs" dxfId="2280" priority="4" operator="between">
      <formula>$T23*0.9</formula>
      <formula>$T23</formula>
    </cfRule>
    <cfRule type="cellIs" dxfId="2279" priority="5" operator="lessThan">
      <formula>$T23*0.9</formula>
    </cfRule>
    <cfRule type="cellIs" dxfId="2278" priority="6" operator="greaterThan">
      <formula>$T23</formula>
    </cfRule>
  </conditionalFormatting>
  <conditionalFormatting sqref="R5:R9">
    <cfRule type="cellIs" dxfId="2277" priority="10" operator="between">
      <formula>$T5*0.9</formula>
      <formula>$T5</formula>
    </cfRule>
    <cfRule type="cellIs" dxfId="2276" priority="11" operator="lessThan">
      <formula>$T5*0.9</formula>
    </cfRule>
    <cfRule type="cellIs" dxfId="2275" priority="12" operator="greaterThan">
      <formula>$T5</formula>
    </cfRule>
  </conditionalFormatting>
  <conditionalFormatting sqref="R17:R21">
    <cfRule type="cellIs" dxfId="2274" priority="1" operator="between">
      <formula>$T17*0.9</formula>
      <formula>$T17</formula>
    </cfRule>
    <cfRule type="cellIs" dxfId="2273" priority="2" operator="lessThan">
      <formula>$T17*0.9</formula>
    </cfRule>
    <cfRule type="cellIs" dxfId="2272" priority="3" operator="greaterThan">
      <formula>$T17</formula>
    </cfRule>
  </conditionalFormatting>
  <conditionalFormatting sqref="R11:R15">
    <cfRule type="cellIs" dxfId="2271" priority="7" operator="between">
      <formula>$T11*0.9</formula>
      <formula>$T11</formula>
    </cfRule>
    <cfRule type="cellIs" dxfId="2270" priority="8" operator="lessThan">
      <formula>$T11*0.9</formula>
    </cfRule>
    <cfRule type="cellIs" dxfId="2269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E7936-EFD2-46EF-8AB2-8EF035BD3F11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6" width="9.109375" style="16"/>
    <col min="17" max="17" width="10" style="16" bestFit="1" customWidth="1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15</v>
      </c>
      <c r="D2" s="16"/>
      <c r="E2" s="16"/>
      <c r="F2" s="6"/>
      <c r="G2" s="9"/>
      <c r="H2" s="9"/>
      <c r="L2" s="16"/>
      <c r="O2" s="6"/>
    </row>
    <row r="3" spans="3:20" ht="86.4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77.400000000000006</v>
      </c>
      <c r="E5" s="108">
        <f>D5/F5*100</f>
        <v>90.526315789473685</v>
      </c>
      <c r="F5" s="40">
        <v>85.5</v>
      </c>
      <c r="G5" s="130">
        <v>78</v>
      </c>
      <c r="H5" s="108">
        <f>SUM(G5/$O5)*100</f>
        <v>94.660194174757294</v>
      </c>
      <c r="I5" s="120">
        <v>71.7</v>
      </c>
      <c r="J5" s="108">
        <f>SUM(I5/$O5)*100</f>
        <v>87.014563106796132</v>
      </c>
      <c r="K5" s="58">
        <f>'PY2022Q3 EX'!Q3*100</f>
        <v>77.2</v>
      </c>
      <c r="L5" s="108">
        <f>SUM(K5/$O5)*100</f>
        <v>93.689320388349529</v>
      </c>
      <c r="M5" s="58">
        <v>77.5</v>
      </c>
      <c r="N5" s="114">
        <f>SUM(M5/$O5)*100</f>
        <v>94.053398058252441</v>
      </c>
      <c r="O5" s="25">
        <v>82.399999999999991</v>
      </c>
      <c r="P5" s="202">
        <v>77.5</v>
      </c>
      <c r="Q5" s="202">
        <f>$P5/$T5*100</f>
        <v>94.053398058252426</v>
      </c>
      <c r="R5" s="202">
        <v>83.3</v>
      </c>
      <c r="S5" s="202">
        <f>$R5/$T5*100</f>
        <v>101.09223300970874</v>
      </c>
      <c r="T5" s="25">
        <v>82.4</v>
      </c>
    </row>
    <row r="6" spans="3:20" ht="20.100000000000001" customHeight="1" x14ac:dyDescent="0.3">
      <c r="C6" s="110" t="s">
        <v>3</v>
      </c>
      <c r="D6" s="59">
        <v>10297</v>
      </c>
      <c r="E6" s="108">
        <f t="shared" ref="E6:E9" si="0">D6/F6*100</f>
        <v>109.54255319148936</v>
      </c>
      <c r="F6" s="41">
        <v>9400</v>
      </c>
      <c r="G6" s="134">
        <v>9815</v>
      </c>
      <c r="H6" s="108">
        <f>SUM(G6/$O6)*100</f>
        <v>115.47058823529413</v>
      </c>
      <c r="I6" s="119">
        <v>7821</v>
      </c>
      <c r="J6" s="108">
        <f>SUM(I6/$O6)*100</f>
        <v>92.011764705882342</v>
      </c>
      <c r="K6" s="59">
        <f>'PY2022Q3 EX'!Q4</f>
        <v>7800.5</v>
      </c>
      <c r="L6" s="108">
        <f>SUM(K6/$O6)*100</f>
        <v>91.770588235294113</v>
      </c>
      <c r="M6" s="59">
        <v>7027.5</v>
      </c>
      <c r="N6" s="114">
        <f>SUM(M6/$O6)*100</f>
        <v>82.67647058823529</v>
      </c>
      <c r="O6" s="60">
        <v>8500</v>
      </c>
      <c r="P6" s="59">
        <v>7044.5</v>
      </c>
      <c r="Q6" s="202">
        <f t="shared" ref="Q6:Q9" si="1">$P6/$T6*100</f>
        <v>82.876470588235293</v>
      </c>
      <c r="R6" s="59">
        <v>7967</v>
      </c>
      <c r="S6" s="202">
        <f t="shared" ref="S6:S25" si="2">$R6/$T6*100</f>
        <v>93.729411764705887</v>
      </c>
      <c r="T6" s="60">
        <v>8500</v>
      </c>
    </row>
    <row r="7" spans="3:20" ht="20.100000000000001" customHeight="1" x14ac:dyDescent="0.3">
      <c r="C7" s="110" t="s">
        <v>10</v>
      </c>
      <c r="D7" s="58">
        <v>77</v>
      </c>
      <c r="E7" s="108">
        <f t="shared" si="0"/>
        <v>85.555555555555557</v>
      </c>
      <c r="F7" s="40">
        <v>90</v>
      </c>
      <c r="G7" s="130">
        <v>79.800000000000011</v>
      </c>
      <c r="H7" s="108">
        <f>SUM(G7/$O7)*100</f>
        <v>103.63636363636365</v>
      </c>
      <c r="I7" s="120">
        <v>73.3</v>
      </c>
      <c r="J7" s="108">
        <f>SUM(I7/$O7)*100</f>
        <v>95.194805194805184</v>
      </c>
      <c r="K7" s="58">
        <f>'PY2022Q3 EX'!Q5*100</f>
        <v>78.3</v>
      </c>
      <c r="L7" s="108">
        <f>SUM(K7/$O7)*100</f>
        <v>101.6883116883117</v>
      </c>
      <c r="M7" s="58">
        <v>76.8</v>
      </c>
      <c r="N7" s="114">
        <f>SUM(M7/$O7)*100</f>
        <v>99.740259740259745</v>
      </c>
      <c r="O7" s="26">
        <v>77</v>
      </c>
      <c r="P7" s="202">
        <v>77.099999999999994</v>
      </c>
      <c r="Q7" s="202">
        <f t="shared" si="1"/>
        <v>96.374999999999986</v>
      </c>
      <c r="R7" s="202">
        <v>78.7</v>
      </c>
      <c r="S7" s="202">
        <f t="shared" si="2"/>
        <v>98.375</v>
      </c>
      <c r="T7" s="26">
        <v>80</v>
      </c>
    </row>
    <row r="8" spans="3:20" ht="20.100000000000001" customHeight="1" x14ac:dyDescent="0.3">
      <c r="C8" s="110" t="s">
        <v>13</v>
      </c>
      <c r="D8" s="58">
        <v>72.599999999999994</v>
      </c>
      <c r="E8" s="108">
        <f t="shared" si="0"/>
        <v>85.411764705882348</v>
      </c>
      <c r="F8" s="40">
        <v>85</v>
      </c>
      <c r="G8" s="130">
        <v>63.5</v>
      </c>
      <c r="H8" s="108">
        <f>SUM(G8/$O8)*100</f>
        <v>97.692307692307693</v>
      </c>
      <c r="I8" s="120">
        <v>50</v>
      </c>
      <c r="J8" s="108">
        <f>SUM(I8/$O8)*100</f>
        <v>76.923076923076934</v>
      </c>
      <c r="K8" s="58">
        <f>'PY2022Q3 EX'!Q6*100</f>
        <v>46.7</v>
      </c>
      <c r="L8" s="108">
        <f>SUM(K8/$O8)*100</f>
        <v>71.846153846153854</v>
      </c>
      <c r="M8" s="58">
        <v>50.4</v>
      </c>
      <c r="N8" s="114">
        <f>SUM(M8/$O8)*100</f>
        <v>77.538461538461533</v>
      </c>
      <c r="O8" s="26">
        <v>65</v>
      </c>
      <c r="P8" s="202">
        <v>49.4</v>
      </c>
      <c r="Q8" s="202">
        <f t="shared" si="1"/>
        <v>66.756756756756758</v>
      </c>
      <c r="R8" s="202">
        <v>59.7</v>
      </c>
      <c r="S8" s="202">
        <f t="shared" si="2"/>
        <v>80.675675675675677</v>
      </c>
      <c r="T8" s="112">
        <v>74</v>
      </c>
    </row>
    <row r="9" spans="3:20" ht="20.100000000000001" customHeight="1" x14ac:dyDescent="0.3">
      <c r="C9" s="110" t="s">
        <v>16</v>
      </c>
      <c r="D9" s="58">
        <v>72.2</v>
      </c>
      <c r="E9" s="108">
        <f t="shared" si="0"/>
        <v>120.33333333333334</v>
      </c>
      <c r="F9" s="40">
        <v>60</v>
      </c>
      <c r="G9" s="130">
        <v>63.5</v>
      </c>
      <c r="H9" s="108">
        <f>SUM(G9/$O9)*100</f>
        <v>86.748633879781423</v>
      </c>
      <c r="I9" s="120">
        <v>67.099999999999994</v>
      </c>
      <c r="J9" s="108">
        <f>SUM(I9/$O9)*100</f>
        <v>91.666666666666657</v>
      </c>
      <c r="K9" s="58">
        <f>'PY2022Q3 EX'!Q7*100</f>
        <v>70.199999999999989</v>
      </c>
      <c r="L9" s="108">
        <f>SUM(K9/$O9)*100</f>
        <v>95.901639344262279</v>
      </c>
      <c r="M9" s="58">
        <v>85.2</v>
      </c>
      <c r="N9" s="114">
        <f>SUM(M9/$O9)*100</f>
        <v>116.39344262295081</v>
      </c>
      <c r="O9" s="26">
        <v>73.2</v>
      </c>
      <c r="P9" s="202">
        <v>88.7</v>
      </c>
      <c r="Q9" s="202">
        <f t="shared" si="1"/>
        <v>121.17486338797814</v>
      </c>
      <c r="R9" s="202">
        <v>87.9</v>
      </c>
      <c r="S9" s="202">
        <f t="shared" si="2"/>
        <v>120.08196721311475</v>
      </c>
      <c r="T9" s="112">
        <v>73.2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79.100000000000009</v>
      </c>
      <c r="E11" s="108">
        <f t="shared" ref="E11:E15" si="3">D11/F11*100</f>
        <v>93.058823529411768</v>
      </c>
      <c r="F11" s="40">
        <v>85</v>
      </c>
      <c r="G11" s="130">
        <v>78.5</v>
      </c>
      <c r="H11" s="108">
        <f>SUM(G11/$O11)*100</f>
        <v>94.692400482509058</v>
      </c>
      <c r="I11" s="121">
        <v>70.8</v>
      </c>
      <c r="J11" s="116">
        <f>SUM(I11/$O11)*100</f>
        <v>85.404101326899877</v>
      </c>
      <c r="K11" s="58">
        <f>'PY2022Q3 EX'!Q9*100</f>
        <v>74.599999999999994</v>
      </c>
      <c r="L11" s="108">
        <f>SUM(K11/$O11)*100</f>
        <v>89.987937273823889</v>
      </c>
      <c r="M11" s="58">
        <v>75.900000000000006</v>
      </c>
      <c r="N11" s="114">
        <f>SUM(M11/$O11)*100</f>
        <v>91.55609167671895</v>
      </c>
      <c r="O11" s="26">
        <v>82.899999999999991</v>
      </c>
      <c r="P11" s="202">
        <v>77.099999999999994</v>
      </c>
      <c r="Q11" s="202">
        <f>$P11/$T11*100</f>
        <v>93.003618817852811</v>
      </c>
      <c r="R11" s="202">
        <v>85</v>
      </c>
      <c r="S11" s="202">
        <f t="shared" si="2"/>
        <v>102.53317249698431</v>
      </c>
      <c r="T11" s="26">
        <v>82.9</v>
      </c>
    </row>
    <row r="12" spans="3:20" ht="20.100000000000001" customHeight="1" x14ac:dyDescent="0.3">
      <c r="C12" s="110" t="s">
        <v>3</v>
      </c>
      <c r="D12" s="59">
        <v>10431</v>
      </c>
      <c r="E12" s="108">
        <f t="shared" si="3"/>
        <v>105.36363636363637</v>
      </c>
      <c r="F12" s="41">
        <v>9900</v>
      </c>
      <c r="G12" s="134">
        <v>10092</v>
      </c>
      <c r="H12" s="108">
        <f>SUM(G12/$O12)*100</f>
        <v>99.67407407407407</v>
      </c>
      <c r="I12" s="122">
        <v>10112</v>
      </c>
      <c r="J12" s="108">
        <f>SUM(I12/$O12)*100</f>
        <v>99.871604938271602</v>
      </c>
      <c r="K12" s="59">
        <f>'PY2022Q3 EX'!Q10</f>
        <v>10043</v>
      </c>
      <c r="L12" s="108">
        <f>SUM(K12/$O12)*100</f>
        <v>99.190123456790118</v>
      </c>
      <c r="M12" s="59">
        <v>9641</v>
      </c>
      <c r="N12" s="114">
        <f>SUM(M12/$O12)*100</f>
        <v>95.219753086419757</v>
      </c>
      <c r="O12" s="60">
        <v>10125</v>
      </c>
      <c r="P12" s="59">
        <v>10043</v>
      </c>
      <c r="Q12" s="202">
        <f t="shared" ref="Q12:Q15" si="4">$P12/$T12*100</f>
        <v>99.190123456790118</v>
      </c>
      <c r="R12" s="59">
        <v>9165</v>
      </c>
      <c r="S12" s="202">
        <f t="shared" si="2"/>
        <v>90.518518518518519</v>
      </c>
      <c r="T12" s="60">
        <v>10125</v>
      </c>
    </row>
    <row r="13" spans="3:20" ht="20.100000000000001" customHeight="1" x14ac:dyDescent="0.3">
      <c r="C13" s="110" t="s">
        <v>10</v>
      </c>
      <c r="D13" s="58">
        <v>83.1</v>
      </c>
      <c r="E13" s="108">
        <f t="shared" si="3"/>
        <v>93.370786516853926</v>
      </c>
      <c r="F13" s="40">
        <v>89</v>
      </c>
      <c r="G13" s="130">
        <v>82.6</v>
      </c>
      <c r="H13" s="108">
        <f>SUM(G13/$O13)*100</f>
        <v>100.97799511002445</v>
      </c>
      <c r="I13" s="121">
        <v>72.3</v>
      </c>
      <c r="J13" s="58">
        <f>SUM(I13/$O13)*100</f>
        <v>88.38630806845967</v>
      </c>
      <c r="K13" s="58">
        <f>'PY2022Q3 EX'!Q11*100</f>
        <v>78.5</v>
      </c>
      <c r="L13" s="108">
        <f>SUM(K13/$O13)*100</f>
        <v>95.965770171149146</v>
      </c>
      <c r="M13" s="58">
        <v>76.400000000000006</v>
      </c>
      <c r="N13" s="114">
        <f>SUM(M13/$O13)*100</f>
        <v>93.398533007334976</v>
      </c>
      <c r="O13" s="26">
        <v>81.8</v>
      </c>
      <c r="P13" s="202">
        <v>76.900000000000006</v>
      </c>
      <c r="Q13" s="202">
        <f t="shared" si="4"/>
        <v>94.009779951100256</v>
      </c>
      <c r="R13" s="202">
        <v>78.3</v>
      </c>
      <c r="S13" s="202">
        <f t="shared" si="2"/>
        <v>95.721271393643036</v>
      </c>
      <c r="T13" s="26">
        <v>81.8</v>
      </c>
    </row>
    <row r="14" spans="3:20" ht="20.100000000000001" customHeight="1" x14ac:dyDescent="0.3">
      <c r="C14" s="110" t="s">
        <v>13</v>
      </c>
      <c r="D14" s="58">
        <v>80.400000000000006</v>
      </c>
      <c r="E14" s="108">
        <f t="shared" si="3"/>
        <v>114.85714285714286</v>
      </c>
      <c r="F14" s="40">
        <v>70</v>
      </c>
      <c r="G14" s="130">
        <v>73.8</v>
      </c>
      <c r="H14" s="108">
        <f>SUM(G14/$O14)*100</f>
        <v>105.42857142857143</v>
      </c>
      <c r="I14" s="121">
        <v>57.6</v>
      </c>
      <c r="J14" s="108">
        <f>SUM(I14/$O14)*100</f>
        <v>82.285714285714278</v>
      </c>
      <c r="K14" s="58">
        <f>'PY2022Q3 EX'!Q12*100</f>
        <v>55.500000000000007</v>
      </c>
      <c r="L14" s="108">
        <f>SUM(K14/$O14)*100</f>
        <v>79.285714285714292</v>
      </c>
      <c r="M14" s="58">
        <v>53.6</v>
      </c>
      <c r="N14" s="114">
        <f>SUM(M14/$O14)*100</f>
        <v>76.571428571428569</v>
      </c>
      <c r="O14" s="26">
        <v>70</v>
      </c>
      <c r="P14" s="202">
        <v>50.8</v>
      </c>
      <c r="Q14" s="202">
        <f t="shared" si="4"/>
        <v>60.476190476190474</v>
      </c>
      <c r="R14" s="202">
        <v>55.6</v>
      </c>
      <c r="S14" s="202">
        <f t="shared" si="2"/>
        <v>66.19047619047619</v>
      </c>
      <c r="T14" s="112">
        <v>84</v>
      </c>
    </row>
    <row r="15" spans="3:20" ht="20.100000000000001" customHeight="1" x14ac:dyDescent="0.3">
      <c r="C15" s="110" t="s">
        <v>16</v>
      </c>
      <c r="D15" s="58">
        <v>70</v>
      </c>
      <c r="E15" s="108">
        <f t="shared" si="3"/>
        <v>91.503267973856211</v>
      </c>
      <c r="F15" s="40">
        <v>76.5</v>
      </c>
      <c r="G15" s="130">
        <v>69.699999999999989</v>
      </c>
      <c r="H15" s="108">
        <f>SUM(G15/$O15)*100</f>
        <v>90.051679586563282</v>
      </c>
      <c r="I15" s="121">
        <v>64.099999999999994</v>
      </c>
      <c r="J15" s="108">
        <f>SUM(I15/$O15)*100</f>
        <v>82.816537467700243</v>
      </c>
      <c r="K15" s="58">
        <f>'PY2022Q3 EX'!Q13*100</f>
        <v>72.5</v>
      </c>
      <c r="L15" s="108">
        <f>SUM(K15/$O15)*100</f>
        <v>93.669250645994822</v>
      </c>
      <c r="M15" s="58">
        <v>92.6</v>
      </c>
      <c r="N15" s="114">
        <f>SUM(M15/$O15)*100</f>
        <v>119.63824289405682</v>
      </c>
      <c r="O15" s="26">
        <v>77.400000000000006</v>
      </c>
      <c r="P15" s="202">
        <v>93.2</v>
      </c>
      <c r="Q15" s="202">
        <f t="shared" si="4"/>
        <v>120.41343669250647</v>
      </c>
      <c r="R15" s="202">
        <v>88.6</v>
      </c>
      <c r="S15" s="202">
        <f t="shared" si="2"/>
        <v>114.47028423772608</v>
      </c>
      <c r="T15" s="112">
        <v>77.400000000000006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73.099999999999994</v>
      </c>
      <c r="E17" s="108">
        <f t="shared" ref="E17:E21" si="5">D17/F17*100</f>
        <v>89.146341463414629</v>
      </c>
      <c r="F17" s="40">
        <v>82</v>
      </c>
      <c r="G17" s="130">
        <v>67.800000000000011</v>
      </c>
      <c r="H17" s="108">
        <f>SUM(G17/$O17)*100</f>
        <v>87.034659820282428</v>
      </c>
      <c r="I17" s="108">
        <v>75.8</v>
      </c>
      <c r="J17" s="108">
        <f>SUM(I17/$O17)*100</f>
        <v>97.304236200256739</v>
      </c>
      <c r="K17" s="58">
        <f>'PY2022Q3 EX'!Q15*100</f>
        <v>80</v>
      </c>
      <c r="L17" s="108">
        <f>SUM(K17/$O17)*100</f>
        <v>102.69576379974326</v>
      </c>
      <c r="M17" s="58">
        <v>80.8</v>
      </c>
      <c r="N17" s="114">
        <f>SUM(M17/$O17)*100</f>
        <v>103.72272143774069</v>
      </c>
      <c r="O17" s="26">
        <v>77.900000000000006</v>
      </c>
      <c r="P17" s="202">
        <v>81.599999999999994</v>
      </c>
      <c r="Q17" s="202">
        <f>$P17/$T17*100</f>
        <v>104.74967907573811</v>
      </c>
      <c r="R17" s="202">
        <v>83.1</v>
      </c>
      <c r="S17" s="202">
        <f t="shared" si="2"/>
        <v>106.6752246469833</v>
      </c>
      <c r="T17" s="26">
        <v>77.900000000000006</v>
      </c>
    </row>
    <row r="18" spans="3:20" ht="20.100000000000001" customHeight="1" x14ac:dyDescent="0.3">
      <c r="C18" s="110" t="s">
        <v>3</v>
      </c>
      <c r="D18" s="59">
        <v>5379</v>
      </c>
      <c r="E18" s="108">
        <f t="shared" si="5"/>
        <v>109.77551020408163</v>
      </c>
      <c r="F18" s="41">
        <v>4900</v>
      </c>
      <c r="G18" s="131">
        <v>5474</v>
      </c>
      <c r="H18" s="108">
        <f>SUM(G18/$O18)*100</f>
        <v>116.27017841971113</v>
      </c>
      <c r="I18" s="109">
        <v>4736</v>
      </c>
      <c r="J18" s="108">
        <f>SUM(I18/$O18)*100</f>
        <v>100.59473237043331</v>
      </c>
      <c r="K18" s="59">
        <f>'PY2022Q3 EX'!Q16</f>
        <v>4471</v>
      </c>
      <c r="L18" s="108">
        <f>SUM(K18/$O18)*100</f>
        <v>94.966015293118105</v>
      </c>
      <c r="M18" s="59">
        <v>4384</v>
      </c>
      <c r="N18" s="114">
        <f>SUM(M18/$O18)*100</f>
        <v>93.11809685641461</v>
      </c>
      <c r="O18" s="60">
        <v>4708</v>
      </c>
      <c r="P18" s="59">
        <v>4281</v>
      </c>
      <c r="Q18" s="202">
        <f t="shared" ref="Q18:Q21" si="6">$P18/$T18*100</f>
        <v>90.930331350892104</v>
      </c>
      <c r="R18" s="59">
        <v>4225</v>
      </c>
      <c r="S18" s="202">
        <f t="shared" si="2"/>
        <v>89.740866610025492</v>
      </c>
      <c r="T18" s="60">
        <v>4708</v>
      </c>
    </row>
    <row r="19" spans="3:20" ht="20.100000000000001" customHeight="1" x14ac:dyDescent="0.3">
      <c r="C19" s="110" t="s">
        <v>10</v>
      </c>
      <c r="D19" s="58">
        <v>69.099999999999994</v>
      </c>
      <c r="E19" s="108">
        <f t="shared" si="5"/>
        <v>81.294117647058812</v>
      </c>
      <c r="F19" s="40">
        <v>85</v>
      </c>
      <c r="G19" s="130">
        <v>70.599999999999994</v>
      </c>
      <c r="H19" s="108">
        <f t="shared" ref="H19:H20" si="7">SUM(G19/$O19)*100</f>
        <v>96.712328767123282</v>
      </c>
      <c r="I19" s="108">
        <v>75</v>
      </c>
      <c r="J19" s="108">
        <f t="shared" ref="J19:J20" si="8">SUM(I19/$O19)*100</f>
        <v>102.73972602739727</v>
      </c>
      <c r="K19" s="58">
        <f>'PY2022Q3 EX'!Q17*100</f>
        <v>78.7</v>
      </c>
      <c r="L19" s="108">
        <f t="shared" ref="L19:L20" si="9">SUM(K19/$O19)*100</f>
        <v>107.80821917808218</v>
      </c>
      <c r="M19" s="58">
        <v>78</v>
      </c>
      <c r="N19" s="114">
        <f>SUM(M19/$O19)*100</f>
        <v>106.84931506849315</v>
      </c>
      <c r="O19" s="26">
        <v>73</v>
      </c>
      <c r="P19" s="202">
        <v>78.5</v>
      </c>
      <c r="Q19" s="202">
        <f t="shared" si="6"/>
        <v>104.66666666666666</v>
      </c>
      <c r="R19" s="202">
        <v>80.900000000000006</v>
      </c>
      <c r="S19" s="202">
        <f t="shared" si="2"/>
        <v>107.86666666666666</v>
      </c>
      <c r="T19" s="26">
        <v>75</v>
      </c>
    </row>
    <row r="20" spans="3:20" ht="20.100000000000001" customHeight="1" x14ac:dyDescent="0.3">
      <c r="C20" s="110" t="s">
        <v>13</v>
      </c>
      <c r="D20" s="58">
        <v>43.1</v>
      </c>
      <c r="E20" s="108">
        <f t="shared" si="5"/>
        <v>48.426966292134836</v>
      </c>
      <c r="F20" s="40">
        <v>89</v>
      </c>
      <c r="G20" s="130">
        <v>35.699999999999996</v>
      </c>
      <c r="H20" s="108">
        <f t="shared" si="7"/>
        <v>71.399999999999991</v>
      </c>
      <c r="I20" s="108">
        <v>39.700000000000003</v>
      </c>
      <c r="J20" s="108">
        <f t="shared" si="8"/>
        <v>79.400000000000006</v>
      </c>
      <c r="K20" s="58">
        <f>'PY2022Q3 EX'!Q18*100</f>
        <v>51.7</v>
      </c>
      <c r="L20" s="108">
        <f t="shared" si="9"/>
        <v>103.4</v>
      </c>
      <c r="M20" s="58">
        <v>55.1</v>
      </c>
      <c r="N20" s="114">
        <f>SUM(M20/$O20)*100</f>
        <v>110.2</v>
      </c>
      <c r="O20" s="26">
        <v>50</v>
      </c>
      <c r="P20" s="202">
        <v>58.5</v>
      </c>
      <c r="Q20" s="202">
        <f t="shared" si="6"/>
        <v>97.5</v>
      </c>
      <c r="R20" s="202">
        <v>70</v>
      </c>
      <c r="S20" s="202">
        <f t="shared" si="2"/>
        <v>116.66666666666667</v>
      </c>
      <c r="T20" s="26">
        <v>60</v>
      </c>
    </row>
    <row r="21" spans="3:20" ht="20.100000000000001" customHeight="1" x14ac:dyDescent="0.3">
      <c r="C21" s="110" t="s">
        <v>16</v>
      </c>
      <c r="D21" s="58">
        <v>49.9</v>
      </c>
      <c r="E21" s="108">
        <f t="shared" si="5"/>
        <v>90.727272727272705</v>
      </c>
      <c r="F21" s="40">
        <v>55.000000000000007</v>
      </c>
      <c r="G21" s="130">
        <v>46.800000000000004</v>
      </c>
      <c r="H21" s="108">
        <f>SUM(G21/$O21)*100</f>
        <v>168.34532374100718</v>
      </c>
      <c r="I21" s="108">
        <v>52.2</v>
      </c>
      <c r="J21" s="108">
        <f>SUM(I21/$O21)*100</f>
        <v>187.76978417266184</v>
      </c>
      <c r="K21" s="58">
        <f>'PY2022Q3 EX'!Q19*100</f>
        <v>65.5</v>
      </c>
      <c r="L21" s="108">
        <f>SUM(K21/$O21)*100</f>
        <v>235.61151079136687</v>
      </c>
      <c r="M21" s="58">
        <v>61.5</v>
      </c>
      <c r="N21" s="114">
        <f>SUM(M21/$O21)*100</f>
        <v>221.22302158273376</v>
      </c>
      <c r="O21" s="26">
        <v>27.800000000000004</v>
      </c>
      <c r="P21" s="202">
        <v>52.2</v>
      </c>
      <c r="Q21" s="202">
        <f t="shared" si="6"/>
        <v>187.76978417266187</v>
      </c>
      <c r="R21" s="202">
        <v>56.2</v>
      </c>
      <c r="S21" s="202">
        <f t="shared" si="2"/>
        <v>202.15827338129495</v>
      </c>
      <c r="T21" s="112">
        <v>27.8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64.5</v>
      </c>
      <c r="E23" s="108">
        <f t="shared" ref="E23:E25" si="10">D23/F23*100</f>
        <v>92.142857142857139</v>
      </c>
      <c r="F23" s="40">
        <v>70</v>
      </c>
      <c r="G23" s="132">
        <v>63.800000000000004</v>
      </c>
      <c r="H23" s="108">
        <f>SUM(G23/$O23)*100</f>
        <v>98.608964451313767</v>
      </c>
      <c r="I23" s="108">
        <v>63.4</v>
      </c>
      <c r="J23" s="108">
        <f>SUM(I23/$O23)*100</f>
        <v>97.990726429675419</v>
      </c>
      <c r="K23" s="58">
        <f>'PY2022Q3 EX'!Q21*100</f>
        <v>67.900000000000006</v>
      </c>
      <c r="L23" s="108">
        <f>SUM(K23/$O23)*100</f>
        <v>104.94590417310665</v>
      </c>
      <c r="M23" s="58">
        <v>68.099999999999994</v>
      </c>
      <c r="N23" s="114">
        <f>SUM(M23/$O23)*100</f>
        <v>105.25502318392579</v>
      </c>
      <c r="O23" s="26">
        <v>64.7</v>
      </c>
      <c r="P23" s="202">
        <v>68.8</v>
      </c>
      <c r="Q23" s="202">
        <f>P23/$T23*100</f>
        <v>106.33693972179287</v>
      </c>
      <c r="R23" s="202">
        <v>68.599999999999994</v>
      </c>
      <c r="S23" s="202">
        <f t="shared" si="2"/>
        <v>106.02782071097371</v>
      </c>
      <c r="T23" s="26">
        <v>64.7</v>
      </c>
    </row>
    <row r="24" spans="3:20" ht="20.100000000000001" customHeight="1" x14ac:dyDescent="0.3">
      <c r="C24" s="110" t="s">
        <v>3</v>
      </c>
      <c r="D24" s="59">
        <v>7186</v>
      </c>
      <c r="E24" s="108">
        <f t="shared" si="10"/>
        <v>121.79661016949153</v>
      </c>
      <c r="F24" s="41">
        <v>5900</v>
      </c>
      <c r="G24" s="133">
        <v>7281</v>
      </c>
      <c r="H24" s="108">
        <f>SUM(G24/$O24)*100</f>
        <v>110.46882111970871</v>
      </c>
      <c r="I24" s="117">
        <v>6962</v>
      </c>
      <c r="J24" s="108">
        <f>SUM(I24/$O24)*100</f>
        <v>105.62888787740859</v>
      </c>
      <c r="K24" s="59">
        <f>'PY2022Q3 EX'!Q22</f>
        <v>7199.5</v>
      </c>
      <c r="L24" s="108">
        <f>SUM(K24/$O24)*100</f>
        <v>109.23228645122136</v>
      </c>
      <c r="M24" s="59">
        <v>7119.5</v>
      </c>
      <c r="N24" s="114">
        <f>SUM(M24/$O24)*100</f>
        <v>108.01851008951601</v>
      </c>
      <c r="O24" s="60">
        <v>6591</v>
      </c>
      <c r="P24" s="59">
        <v>7131</v>
      </c>
      <c r="Q24" s="202">
        <f t="shared" ref="Q24:Q25" si="11">P24/$T24*100</f>
        <v>108.19299044151116</v>
      </c>
      <c r="R24" s="59">
        <v>7364</v>
      </c>
      <c r="S24" s="202">
        <f t="shared" si="2"/>
        <v>111.728114094978</v>
      </c>
      <c r="T24" s="60">
        <v>6591</v>
      </c>
    </row>
    <row r="25" spans="3:20" ht="20.100000000000001" customHeight="1" x14ac:dyDescent="0.3">
      <c r="C25" s="115" t="s">
        <v>10</v>
      </c>
      <c r="D25" s="58">
        <v>66.8</v>
      </c>
      <c r="E25" s="108">
        <f t="shared" si="10"/>
        <v>98.235294117647058</v>
      </c>
      <c r="F25" s="40">
        <v>68</v>
      </c>
      <c r="G25" s="132">
        <v>68.8</v>
      </c>
      <c r="H25" s="108">
        <f>SUM(G25/$O25)*100</f>
        <v>108.34645669291338</v>
      </c>
      <c r="I25" s="108">
        <v>65.099999999999994</v>
      </c>
      <c r="J25" s="108">
        <f>SUM(I25/$O25)*100</f>
        <v>102.51968503937007</v>
      </c>
      <c r="K25" s="58">
        <f>'PY2022Q3 EX'!Q23*100</f>
        <v>68.600000000000009</v>
      </c>
      <c r="L25" s="108">
        <f>SUM(K25/$O25)*100</f>
        <v>108.03149606299213</v>
      </c>
      <c r="M25" s="58">
        <v>68.599999999999994</v>
      </c>
      <c r="N25" s="114">
        <f>SUM(M25/$O25)*100</f>
        <v>108.03149606299212</v>
      </c>
      <c r="O25" s="26">
        <v>63.5</v>
      </c>
      <c r="P25" s="202">
        <v>68.400000000000006</v>
      </c>
      <c r="Q25" s="202">
        <f t="shared" si="11"/>
        <v>107.71653543307087</v>
      </c>
      <c r="R25" s="202">
        <v>67.900000000000006</v>
      </c>
      <c r="S25" s="202">
        <f t="shared" si="2"/>
        <v>106.92913385826772</v>
      </c>
      <c r="T25" s="26">
        <v>63.5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2268" priority="208" operator="between">
      <formula>$F5*0.9</formula>
      <formula>$F5</formula>
    </cfRule>
    <cfRule type="cellIs" dxfId="2267" priority="209" operator="lessThan">
      <formula>$F5*0.9</formula>
    </cfRule>
    <cfRule type="cellIs" dxfId="2266" priority="210" operator="greaterThan">
      <formula>$F5</formula>
    </cfRule>
  </conditionalFormatting>
  <conditionalFormatting sqref="D7">
    <cfRule type="cellIs" dxfId="2265" priority="202" operator="between">
      <formula>$F7*0.9</formula>
      <formula>$F7</formula>
    </cfRule>
    <cfRule type="cellIs" dxfId="2264" priority="203" operator="lessThan">
      <formula>$F7*0.9</formula>
    </cfRule>
    <cfRule type="cellIs" dxfId="2263" priority="204" operator="greaterThan">
      <formula>$F7</formula>
    </cfRule>
  </conditionalFormatting>
  <conditionalFormatting sqref="D6">
    <cfRule type="cellIs" dxfId="2262" priority="199" operator="between">
      <formula>$F6*0.9</formula>
      <formula>$F6</formula>
    </cfRule>
    <cfRule type="cellIs" dxfId="2261" priority="200" operator="lessThan">
      <formula>$F6*0.9</formula>
    </cfRule>
    <cfRule type="cellIs" dxfId="2260" priority="201" operator="greaterThan">
      <formula>$F6</formula>
    </cfRule>
  </conditionalFormatting>
  <conditionalFormatting sqref="D11">
    <cfRule type="cellIs" dxfId="2259" priority="196" operator="between">
      <formula>$F11*0.9</formula>
      <formula>$F11</formula>
    </cfRule>
    <cfRule type="cellIs" dxfId="2258" priority="197" operator="lessThan">
      <formula>$F11*0.9</formula>
    </cfRule>
    <cfRule type="cellIs" dxfId="2257" priority="198" operator="greaterThan">
      <formula>$F11</formula>
    </cfRule>
  </conditionalFormatting>
  <conditionalFormatting sqref="D17">
    <cfRule type="cellIs" dxfId="2256" priority="193" operator="between">
      <formula>$F17*0.9</formula>
      <formula>$F17</formula>
    </cfRule>
    <cfRule type="cellIs" dxfId="2255" priority="194" operator="lessThan">
      <formula>$F17*0.9</formula>
    </cfRule>
    <cfRule type="cellIs" dxfId="2254" priority="195" operator="greaterThan">
      <formula>$F17</formula>
    </cfRule>
  </conditionalFormatting>
  <conditionalFormatting sqref="D23">
    <cfRule type="cellIs" dxfId="2253" priority="190" operator="between">
      <formula>$F23*0.9</formula>
      <formula>$F23</formula>
    </cfRule>
    <cfRule type="cellIs" dxfId="2252" priority="191" operator="lessThan">
      <formula>$F23*0.9</formula>
    </cfRule>
    <cfRule type="cellIs" dxfId="2251" priority="192" operator="greaterThan">
      <formula>$F23</formula>
    </cfRule>
  </conditionalFormatting>
  <conditionalFormatting sqref="D12">
    <cfRule type="cellIs" dxfId="2250" priority="187" operator="between">
      <formula>$F12*0.9</formula>
      <formula>$F12</formula>
    </cfRule>
    <cfRule type="cellIs" dxfId="2249" priority="188" operator="lessThan">
      <formula>$F12*0.9</formula>
    </cfRule>
    <cfRule type="cellIs" dxfId="2248" priority="189" operator="greaterThan">
      <formula>$F12</formula>
    </cfRule>
  </conditionalFormatting>
  <conditionalFormatting sqref="D24">
    <cfRule type="cellIs" dxfId="2247" priority="184" operator="between">
      <formula>$F24*0.9</formula>
      <formula>$F24</formula>
    </cfRule>
    <cfRule type="cellIs" dxfId="2246" priority="185" operator="lessThan">
      <formula>$F24*0.9</formula>
    </cfRule>
    <cfRule type="cellIs" dxfId="2245" priority="186" operator="greaterThan">
      <formula>$F24</formula>
    </cfRule>
  </conditionalFormatting>
  <conditionalFormatting sqref="D13">
    <cfRule type="cellIs" dxfId="2244" priority="181" operator="between">
      <formula>$F13*0.9</formula>
      <formula>$F13</formula>
    </cfRule>
    <cfRule type="cellIs" dxfId="2243" priority="182" operator="lessThan">
      <formula>$F13*0.9</formula>
    </cfRule>
    <cfRule type="cellIs" dxfId="2242" priority="183" operator="greaterThan">
      <formula>$F13</formula>
    </cfRule>
  </conditionalFormatting>
  <conditionalFormatting sqref="D19">
    <cfRule type="cellIs" dxfId="2241" priority="178" operator="between">
      <formula>$F19*0.9</formula>
      <formula>$F19</formula>
    </cfRule>
    <cfRule type="cellIs" dxfId="2240" priority="179" operator="lessThan">
      <formula>$F19*0.9</formula>
    </cfRule>
    <cfRule type="cellIs" dxfId="2239" priority="180" operator="greaterThan">
      <formula>$F19</formula>
    </cfRule>
  </conditionalFormatting>
  <conditionalFormatting sqref="D25">
    <cfRule type="cellIs" dxfId="2238" priority="175" operator="between">
      <formula>$F25*0.9</formula>
      <formula>$F25</formula>
    </cfRule>
    <cfRule type="cellIs" dxfId="2237" priority="176" operator="lessThan">
      <formula>$F25*0.9</formula>
    </cfRule>
    <cfRule type="cellIs" dxfId="2236" priority="177" operator="greaterThan">
      <formula>$F25</formula>
    </cfRule>
  </conditionalFormatting>
  <conditionalFormatting sqref="G5 I5 K5 M5">
    <cfRule type="cellIs" dxfId="2235" priority="229" operator="between">
      <formula>$O5*0.9</formula>
      <formula>$O5</formula>
    </cfRule>
    <cfRule type="cellIs" dxfId="2234" priority="230" operator="lessThan">
      <formula>$O5*0.9</formula>
    </cfRule>
    <cfRule type="cellIs" dxfId="2233" priority="231" operator="greaterThan">
      <formula>$O5</formula>
    </cfRule>
  </conditionalFormatting>
  <conditionalFormatting sqref="G6 I6 K6 M6">
    <cfRule type="cellIs" dxfId="2232" priority="211" operator="between">
      <formula>$O6*0.9</formula>
      <formula>$O6</formula>
    </cfRule>
    <cfRule type="cellIs" dxfId="2231" priority="212" operator="lessThan">
      <formula>$O6*0.9</formula>
    </cfRule>
    <cfRule type="cellIs" dxfId="2230" priority="213" operator="greaterThan">
      <formula>$O6</formula>
    </cfRule>
  </conditionalFormatting>
  <conditionalFormatting sqref="G7 I7 M7">
    <cfRule type="cellIs" dxfId="2229" priority="172" operator="between">
      <formula>$O7*0.9</formula>
      <formula>$O7</formula>
    </cfRule>
    <cfRule type="cellIs" dxfId="2228" priority="173" operator="lessThan">
      <formula>$O7*0.9</formula>
    </cfRule>
    <cfRule type="cellIs" dxfId="2227" priority="174" operator="greaterThan">
      <formula>$O7</formula>
    </cfRule>
  </conditionalFormatting>
  <conditionalFormatting sqref="G11 I11 M11">
    <cfRule type="cellIs" dxfId="2226" priority="226" operator="between">
      <formula>$O11*0.9</formula>
      <formula>$O11</formula>
    </cfRule>
    <cfRule type="cellIs" dxfId="2225" priority="227" operator="lessThan">
      <formula>$O11*0.9</formula>
    </cfRule>
    <cfRule type="cellIs" dxfId="2224" priority="228" operator="greaterThan">
      <formula>$O11</formula>
    </cfRule>
  </conditionalFormatting>
  <conditionalFormatting sqref="G12 I12 M12">
    <cfRule type="cellIs" dxfId="2223" priority="223" operator="between">
      <formula>$O12*0.9</formula>
      <formula>$O12</formula>
    </cfRule>
    <cfRule type="cellIs" dxfId="2222" priority="224" operator="lessThan">
      <formula>$O12*0.9</formula>
    </cfRule>
    <cfRule type="cellIs" dxfId="2221" priority="225" operator="greaterThan">
      <formula>$O12</formula>
    </cfRule>
  </conditionalFormatting>
  <conditionalFormatting sqref="G13 I13 M13">
    <cfRule type="cellIs" dxfId="2220" priority="205" operator="between">
      <formula>$O13*0.9</formula>
      <formula>$O13</formula>
    </cfRule>
    <cfRule type="cellIs" dxfId="2219" priority="206" operator="lessThan">
      <formula>$O13*0.9</formula>
    </cfRule>
    <cfRule type="cellIs" dxfId="2218" priority="207" operator="greaterThan">
      <formula>$O13</formula>
    </cfRule>
  </conditionalFormatting>
  <conditionalFormatting sqref="G14 I14 M14">
    <cfRule type="cellIs" dxfId="2217" priority="169" operator="between">
      <formula>$O14*0.9</formula>
      <formula>$O14</formula>
    </cfRule>
    <cfRule type="cellIs" dxfId="2216" priority="170" operator="lessThan">
      <formula>$O14*0.9</formula>
    </cfRule>
    <cfRule type="cellIs" dxfId="2215" priority="171" operator="greaterThan">
      <formula>$O14</formula>
    </cfRule>
  </conditionalFormatting>
  <conditionalFormatting sqref="G17:G18 I17:I18 M17:M18">
    <cfRule type="cellIs" dxfId="2214" priority="220" operator="between">
      <formula>$O17*0.9</formula>
      <formula>$O17</formula>
    </cfRule>
    <cfRule type="cellIs" dxfId="2213" priority="221" operator="lessThan">
      <formula>$O17*0.9</formula>
    </cfRule>
    <cfRule type="cellIs" dxfId="2212" priority="222" operator="greaterThan">
      <formula>$O17</formula>
    </cfRule>
  </conditionalFormatting>
  <conditionalFormatting sqref="G19 I19 M19">
    <cfRule type="cellIs" dxfId="2211" priority="166" operator="between">
      <formula>$O19*0.9</formula>
      <formula>$O19</formula>
    </cfRule>
    <cfRule type="cellIs" dxfId="2210" priority="167" operator="lessThan">
      <formula>$O19*0.9</formula>
    </cfRule>
    <cfRule type="cellIs" dxfId="2209" priority="168" operator="greaterThan">
      <formula>$O19</formula>
    </cfRule>
  </conditionalFormatting>
  <conditionalFormatting sqref="G20 I20 M20">
    <cfRule type="cellIs" dxfId="2208" priority="163" operator="between">
      <formula>$O20*0.9</formula>
      <formula>$O20</formula>
    </cfRule>
    <cfRule type="cellIs" dxfId="2207" priority="164" operator="lessThan">
      <formula>$O20*0.9</formula>
    </cfRule>
    <cfRule type="cellIs" dxfId="2206" priority="165" operator="greaterThan">
      <formula>$O20</formula>
    </cfRule>
  </conditionalFormatting>
  <conditionalFormatting sqref="G23 I23 M23">
    <cfRule type="cellIs" dxfId="2205" priority="217" operator="between">
      <formula>$O23*0.9</formula>
      <formula>$O23</formula>
    </cfRule>
    <cfRule type="cellIs" dxfId="2204" priority="218" operator="lessThan">
      <formula>$O23*0.9</formula>
    </cfRule>
    <cfRule type="cellIs" dxfId="2203" priority="219" operator="greaterThan">
      <formula>$O23</formula>
    </cfRule>
  </conditionalFormatting>
  <conditionalFormatting sqref="G24 I24 M24">
    <cfRule type="cellIs" dxfId="2202" priority="214" operator="between">
      <formula>$O24*0.9</formula>
      <formula>$O24</formula>
    </cfRule>
    <cfRule type="cellIs" dxfId="2201" priority="215" operator="lessThan">
      <formula>$O24*0.9</formula>
    </cfRule>
    <cfRule type="cellIs" dxfId="2200" priority="216" operator="greaterThan">
      <formula>$O24</formula>
    </cfRule>
  </conditionalFormatting>
  <conditionalFormatting sqref="G25 I25 M25">
    <cfRule type="cellIs" dxfId="2199" priority="160" operator="between">
      <formula>$O25*0.9</formula>
      <formula>$O25</formula>
    </cfRule>
    <cfRule type="cellIs" dxfId="2198" priority="161" operator="lessThan">
      <formula>$O25*0.9</formula>
    </cfRule>
    <cfRule type="cellIs" dxfId="2197" priority="162" operator="greaterThan">
      <formula>$O25</formula>
    </cfRule>
  </conditionalFormatting>
  <conditionalFormatting sqref="D8">
    <cfRule type="cellIs" dxfId="2196" priority="157" operator="between">
      <formula>$F8*0.9</formula>
      <formula>$F8</formula>
    </cfRule>
    <cfRule type="cellIs" dxfId="2195" priority="158" operator="lessThan">
      <formula>$F8*0.9</formula>
    </cfRule>
    <cfRule type="cellIs" dxfId="2194" priority="159" operator="greaterThan">
      <formula>$F8</formula>
    </cfRule>
  </conditionalFormatting>
  <conditionalFormatting sqref="D14">
    <cfRule type="cellIs" dxfId="2193" priority="154" operator="between">
      <formula>$F14*0.9</formula>
      <formula>$F14</formula>
    </cfRule>
    <cfRule type="cellIs" dxfId="2192" priority="155" operator="lessThan">
      <formula>$F14*0.9</formula>
    </cfRule>
    <cfRule type="cellIs" dxfId="2191" priority="156" operator="greaterThan">
      <formula>$F14</formula>
    </cfRule>
  </conditionalFormatting>
  <conditionalFormatting sqref="D20">
    <cfRule type="cellIs" dxfId="2190" priority="151" operator="between">
      <formula>$F20*0.9</formula>
      <formula>$F20</formula>
    </cfRule>
    <cfRule type="cellIs" dxfId="2189" priority="152" operator="lessThan">
      <formula>$F20*0.9</formula>
    </cfRule>
    <cfRule type="cellIs" dxfId="2188" priority="153" operator="greaterThan">
      <formula>$F20</formula>
    </cfRule>
  </conditionalFormatting>
  <conditionalFormatting sqref="G15 I15 M15">
    <cfRule type="cellIs" dxfId="2187" priority="148" operator="between">
      <formula>$O15*0.9</formula>
      <formula>$O15</formula>
    </cfRule>
    <cfRule type="cellIs" dxfId="2186" priority="149" operator="lessThan">
      <formula>$O15*0.9</formula>
    </cfRule>
    <cfRule type="cellIs" dxfId="2185" priority="150" operator="greaterThan">
      <formula>$O15</formula>
    </cfRule>
  </conditionalFormatting>
  <conditionalFormatting sqref="G21 I21 M21">
    <cfRule type="cellIs" dxfId="2184" priority="145" operator="between">
      <formula>$O21*0.9</formula>
      <formula>$O21</formula>
    </cfRule>
    <cfRule type="cellIs" dxfId="2183" priority="146" operator="lessThan">
      <formula>$O21*0.9</formula>
    </cfRule>
    <cfRule type="cellIs" dxfId="2182" priority="147" operator="greaterThan">
      <formula>$O21</formula>
    </cfRule>
  </conditionalFormatting>
  <conditionalFormatting sqref="G8 I8 M8">
    <cfRule type="cellIs" dxfId="2181" priority="142" operator="between">
      <formula>$O8*0.9</formula>
      <formula>$O8</formula>
    </cfRule>
    <cfRule type="cellIs" dxfId="2180" priority="143" operator="lessThan">
      <formula>$O8*0.9</formula>
    </cfRule>
    <cfRule type="cellIs" dxfId="2179" priority="144" operator="greaterThan">
      <formula>$O8</formula>
    </cfRule>
  </conditionalFormatting>
  <conditionalFormatting sqref="G9 I9 M9">
    <cfRule type="cellIs" dxfId="2178" priority="139" operator="between">
      <formula>$O9*0.9</formula>
      <formula>$O9</formula>
    </cfRule>
    <cfRule type="cellIs" dxfId="2177" priority="140" operator="lessThan">
      <formula>$O9*0.9</formula>
    </cfRule>
    <cfRule type="cellIs" dxfId="2176" priority="141" operator="greaterThan">
      <formula>$O9</formula>
    </cfRule>
  </conditionalFormatting>
  <conditionalFormatting sqref="D21 D15 D9">
    <cfRule type="cellIs" dxfId="2175" priority="136" operator="between">
      <formula>$F9*0.9</formula>
      <formula>$F9</formula>
    </cfRule>
    <cfRule type="cellIs" dxfId="2174" priority="137" operator="lessThan">
      <formula>$F9*0.9</formula>
    </cfRule>
    <cfRule type="cellIs" dxfId="2173" priority="138" operator="greaterThan">
      <formula>$F9</formula>
    </cfRule>
  </conditionalFormatting>
  <conditionalFormatting sqref="D18">
    <cfRule type="cellIs" dxfId="2172" priority="133" operator="between">
      <formula>$F18*0.9</formula>
      <formula>$F18</formula>
    </cfRule>
    <cfRule type="cellIs" dxfId="2171" priority="134" operator="lessThan">
      <formula>$F18*0.9</formula>
    </cfRule>
    <cfRule type="cellIs" dxfId="2170" priority="135" operator="greaterThan">
      <formula>$F18</formula>
    </cfRule>
  </conditionalFormatting>
  <conditionalFormatting sqref="K7:K9">
    <cfRule type="cellIs" dxfId="2169" priority="130" operator="between">
      <formula>$O7*0.9</formula>
      <formula>$O7</formula>
    </cfRule>
    <cfRule type="cellIs" dxfId="2168" priority="131" operator="lessThan">
      <formula>$O7*0.9</formula>
    </cfRule>
    <cfRule type="cellIs" dxfId="2167" priority="132" operator="greaterThan">
      <formula>$O7</formula>
    </cfRule>
  </conditionalFormatting>
  <conditionalFormatting sqref="K11">
    <cfRule type="cellIs" dxfId="2166" priority="127" operator="between">
      <formula>$O11*0.9</formula>
      <formula>$O11</formula>
    </cfRule>
    <cfRule type="cellIs" dxfId="2165" priority="128" operator="lessThan">
      <formula>$O11*0.9</formula>
    </cfRule>
    <cfRule type="cellIs" dxfId="2164" priority="129" operator="greaterThan">
      <formula>$O11</formula>
    </cfRule>
  </conditionalFormatting>
  <conditionalFormatting sqref="K13:K15">
    <cfRule type="cellIs" dxfId="2163" priority="124" operator="between">
      <formula>$O13*0.9</formula>
      <formula>$O13</formula>
    </cfRule>
    <cfRule type="cellIs" dxfId="2162" priority="125" operator="lessThan">
      <formula>$O13*0.9</formula>
    </cfRule>
    <cfRule type="cellIs" dxfId="2161" priority="126" operator="greaterThan">
      <formula>$O13</formula>
    </cfRule>
  </conditionalFormatting>
  <conditionalFormatting sqref="K17">
    <cfRule type="cellIs" dxfId="2160" priority="121" operator="between">
      <formula>$O17*0.9</formula>
      <formula>$O17</formula>
    </cfRule>
    <cfRule type="cellIs" dxfId="2159" priority="122" operator="lessThan">
      <formula>$O17*0.9</formula>
    </cfRule>
    <cfRule type="cellIs" dxfId="2158" priority="123" operator="greaterThan">
      <formula>$O17</formula>
    </cfRule>
  </conditionalFormatting>
  <conditionalFormatting sqref="K19:K21">
    <cfRule type="cellIs" dxfId="2157" priority="118" operator="between">
      <formula>$O19*0.9</formula>
      <formula>$O19</formula>
    </cfRule>
    <cfRule type="cellIs" dxfId="2156" priority="119" operator="lessThan">
      <formula>$O19*0.9</formula>
    </cfRule>
    <cfRule type="cellIs" dxfId="2155" priority="120" operator="greaterThan">
      <formula>$O19</formula>
    </cfRule>
  </conditionalFormatting>
  <conditionalFormatting sqref="K23">
    <cfRule type="cellIs" dxfId="2154" priority="115" operator="between">
      <formula>$O23*0.9</formula>
      <formula>$O23</formula>
    </cfRule>
    <cfRule type="cellIs" dxfId="2153" priority="116" operator="lessThan">
      <formula>$O23*0.9</formula>
    </cfRule>
    <cfRule type="cellIs" dxfId="2152" priority="117" operator="greaterThan">
      <formula>$O23</formula>
    </cfRule>
  </conditionalFormatting>
  <conditionalFormatting sqref="K25">
    <cfRule type="cellIs" dxfId="2151" priority="112" operator="between">
      <formula>$O25*0.9</formula>
      <formula>$O25</formula>
    </cfRule>
    <cfRule type="cellIs" dxfId="2150" priority="113" operator="lessThan">
      <formula>$O25*0.9</formula>
    </cfRule>
    <cfRule type="cellIs" dxfId="2149" priority="114" operator="greaterThan">
      <formula>$O25</formula>
    </cfRule>
  </conditionalFormatting>
  <conditionalFormatting sqref="K12">
    <cfRule type="cellIs" dxfId="2148" priority="109" operator="between">
      <formula>$O12*0.9</formula>
      <formula>$O12</formula>
    </cfRule>
    <cfRule type="cellIs" dxfId="2147" priority="110" operator="lessThan">
      <formula>$O12*0.9</formula>
    </cfRule>
    <cfRule type="cellIs" dxfId="2146" priority="111" operator="greaterThan">
      <formula>$O12</formula>
    </cfRule>
  </conditionalFormatting>
  <conditionalFormatting sqref="K18">
    <cfRule type="cellIs" dxfId="2145" priority="106" operator="between">
      <formula>$O18*0.9</formula>
      <formula>$O18</formula>
    </cfRule>
    <cfRule type="cellIs" dxfId="2144" priority="107" operator="lessThan">
      <formula>$O18*0.9</formula>
    </cfRule>
    <cfRule type="cellIs" dxfId="2143" priority="108" operator="greaterThan">
      <formula>$O18</formula>
    </cfRule>
  </conditionalFormatting>
  <conditionalFormatting sqref="K24">
    <cfRule type="cellIs" dxfId="2142" priority="103" operator="between">
      <formula>$O24*0.9</formula>
      <formula>$O24</formula>
    </cfRule>
    <cfRule type="cellIs" dxfId="2141" priority="104" operator="lessThan">
      <formula>$O24*0.9</formula>
    </cfRule>
    <cfRule type="cellIs" dxfId="2140" priority="105" operator="greaterThan">
      <formula>$O24</formula>
    </cfRule>
  </conditionalFormatting>
  <conditionalFormatting sqref="P5:P9">
    <cfRule type="cellIs" dxfId="2139" priority="34" operator="between">
      <formula>$T5*0.9</formula>
      <formula>$T5</formula>
    </cfRule>
    <cfRule type="cellIs" dxfId="2138" priority="35" operator="lessThan">
      <formula>$T5*0.9</formula>
    </cfRule>
    <cfRule type="cellIs" dxfId="2137" priority="36" operator="greaterThan">
      <formula>$T5</formula>
    </cfRule>
  </conditionalFormatting>
  <conditionalFormatting sqref="P17:P21">
    <cfRule type="cellIs" dxfId="2136" priority="19" operator="between">
      <formula>$T17*0.9</formula>
      <formula>$T17</formula>
    </cfRule>
    <cfRule type="cellIs" dxfId="2135" priority="20" operator="lessThan">
      <formula>$T17*0.9</formula>
    </cfRule>
    <cfRule type="cellIs" dxfId="2134" priority="21" operator="greaterThan">
      <formula>$T17</formula>
    </cfRule>
  </conditionalFormatting>
  <conditionalFormatting sqref="P23:P25">
    <cfRule type="cellIs" dxfId="2133" priority="16" operator="between">
      <formula>$T23*0.9</formula>
      <formula>$T23</formula>
    </cfRule>
    <cfRule type="cellIs" dxfId="2132" priority="17" operator="lessThan">
      <formula>$T23*0.9</formula>
    </cfRule>
    <cfRule type="cellIs" dxfId="2131" priority="18" operator="greaterThan">
      <formula>$T23</formula>
    </cfRule>
  </conditionalFormatting>
  <conditionalFormatting sqref="P11:P15">
    <cfRule type="cellIs" dxfId="2130" priority="13" operator="between">
      <formula>$T11*0.9</formula>
      <formula>$T11</formula>
    </cfRule>
    <cfRule type="cellIs" dxfId="2129" priority="14" operator="lessThan">
      <formula>$T11*0.9</formula>
    </cfRule>
    <cfRule type="cellIs" dxfId="2128" priority="15" operator="greaterThan">
      <formula>$T11</formula>
    </cfRule>
  </conditionalFormatting>
  <conditionalFormatting sqref="R23:R25">
    <cfRule type="cellIs" dxfId="2127" priority="4" operator="between">
      <formula>$T23*0.9</formula>
      <formula>$T23</formula>
    </cfRule>
    <cfRule type="cellIs" dxfId="2126" priority="5" operator="lessThan">
      <formula>$T23*0.9</formula>
    </cfRule>
    <cfRule type="cellIs" dxfId="2125" priority="6" operator="greaterThan">
      <formula>$T23</formula>
    </cfRule>
  </conditionalFormatting>
  <conditionalFormatting sqref="R5:R9">
    <cfRule type="cellIs" dxfId="2124" priority="10" operator="between">
      <formula>$T5*0.9</formula>
      <formula>$T5</formula>
    </cfRule>
    <cfRule type="cellIs" dxfId="2123" priority="11" operator="lessThan">
      <formula>$T5*0.9</formula>
    </cfRule>
    <cfRule type="cellIs" dxfId="2122" priority="12" operator="greaterThan">
      <formula>$T5</formula>
    </cfRule>
  </conditionalFormatting>
  <conditionalFormatting sqref="R17:R21">
    <cfRule type="cellIs" dxfId="2121" priority="1" operator="between">
      <formula>$T17*0.9</formula>
      <formula>$T17</formula>
    </cfRule>
    <cfRule type="cellIs" dxfId="2120" priority="2" operator="lessThan">
      <formula>$T17*0.9</formula>
    </cfRule>
    <cfRule type="cellIs" dxfId="2119" priority="3" operator="greaterThan">
      <formula>$T17</formula>
    </cfRule>
  </conditionalFormatting>
  <conditionalFormatting sqref="R11:R15">
    <cfRule type="cellIs" dxfId="2118" priority="7" operator="between">
      <formula>$T11*0.9</formula>
      <formula>$T11</formula>
    </cfRule>
    <cfRule type="cellIs" dxfId="2117" priority="8" operator="lessThan">
      <formula>$T11*0.9</formula>
    </cfRule>
    <cfRule type="cellIs" dxfId="2116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FED3F-317E-4CB9-835F-1C84B9A9433B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16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77.600000000000009</v>
      </c>
      <c r="E5" s="108">
        <f>D5/F5*100</f>
        <v>82.994652406417117</v>
      </c>
      <c r="F5" s="40">
        <v>93.5</v>
      </c>
      <c r="G5" s="130">
        <v>76</v>
      </c>
      <c r="H5" s="108">
        <f>SUM(G5/$O5)*100</f>
        <v>82.162162162162161</v>
      </c>
      <c r="I5" s="120">
        <v>65.3</v>
      </c>
      <c r="J5" s="108">
        <f>SUM(I5/$O5)*100</f>
        <v>70.594594594594597</v>
      </c>
      <c r="K5" s="58">
        <f>'PY2022Q3 EX'!R3*100</f>
        <v>70.899999999999991</v>
      </c>
      <c r="L5" s="108">
        <f>SUM(K5/$O5)*100</f>
        <v>76.648648648648646</v>
      </c>
      <c r="M5" s="58">
        <v>85.5</v>
      </c>
      <c r="N5" s="114">
        <f>SUM(M5/$O5)*100</f>
        <v>92.432432432432435</v>
      </c>
      <c r="O5" s="25">
        <v>92.5</v>
      </c>
      <c r="P5" s="202">
        <v>87.3</v>
      </c>
      <c r="Q5" s="202">
        <f>$P5/$T5*100</f>
        <v>94.378378378378386</v>
      </c>
      <c r="R5" s="202">
        <v>93</v>
      </c>
      <c r="S5" s="202">
        <f>$R5/$T5*100</f>
        <v>100.54054054054053</v>
      </c>
      <c r="T5" s="25">
        <v>92.5</v>
      </c>
    </row>
    <row r="6" spans="3:20" ht="20.100000000000001" customHeight="1" x14ac:dyDescent="0.3">
      <c r="C6" s="110" t="s">
        <v>3</v>
      </c>
      <c r="D6" s="59">
        <v>9296</v>
      </c>
      <c r="E6" s="108">
        <f t="shared" ref="E6:E9" si="0">D6/F6*100</f>
        <v>97.852631578947367</v>
      </c>
      <c r="F6" s="41">
        <v>9500</v>
      </c>
      <c r="G6" s="134">
        <v>9204</v>
      </c>
      <c r="H6" s="108">
        <f>SUM(G6/$O6)*100</f>
        <v>95.875</v>
      </c>
      <c r="I6" s="119">
        <v>8836</v>
      </c>
      <c r="J6" s="108">
        <f>SUM(I6/$O6)*100</f>
        <v>92.041666666666671</v>
      </c>
      <c r="K6" s="59">
        <f>'PY2022Q3 EX'!R4</f>
        <v>8836</v>
      </c>
      <c r="L6" s="108">
        <f>SUM(K6/$O6)*100</f>
        <v>92.041666666666671</v>
      </c>
      <c r="M6" s="59">
        <v>11428</v>
      </c>
      <c r="N6" s="114">
        <f>SUM(M6/$O6)*100</f>
        <v>119.04166666666667</v>
      </c>
      <c r="O6" s="60">
        <v>9600</v>
      </c>
      <c r="P6" s="59">
        <v>11386</v>
      </c>
      <c r="Q6" s="202">
        <f t="shared" ref="Q6:Q9" si="1">$P6/$T6*100</f>
        <v>118.60416666666667</v>
      </c>
      <c r="R6" s="59">
        <v>11344</v>
      </c>
      <c r="S6" s="202">
        <f t="shared" ref="S6:S25" si="2">$R6/$T6*100</f>
        <v>118.16666666666666</v>
      </c>
      <c r="T6" s="60">
        <v>9600</v>
      </c>
    </row>
    <row r="7" spans="3:20" ht="20.100000000000001" customHeight="1" x14ac:dyDescent="0.3">
      <c r="C7" s="110" t="s">
        <v>10</v>
      </c>
      <c r="D7" s="58">
        <v>88.3</v>
      </c>
      <c r="E7" s="108">
        <f t="shared" si="0"/>
        <v>96.502732240437155</v>
      </c>
      <c r="F7" s="40">
        <v>91.5</v>
      </c>
      <c r="G7" s="130">
        <v>86.6</v>
      </c>
      <c r="H7" s="108">
        <f>SUM(G7/$O7)*100</f>
        <v>97.303370786516851</v>
      </c>
      <c r="I7" s="120">
        <v>67.5</v>
      </c>
      <c r="J7" s="108">
        <f>SUM(I7/$O7)*100</f>
        <v>75.842696629213478</v>
      </c>
      <c r="K7" s="58">
        <f>'PY2022Q3 EX'!R5*100</f>
        <v>72.899999999999991</v>
      </c>
      <c r="L7" s="108">
        <f>SUM(K7/$O7)*100</f>
        <v>81.910112359550553</v>
      </c>
      <c r="M7" s="58">
        <v>70</v>
      </c>
      <c r="N7" s="114">
        <f>SUM(M7/$O7)*100</f>
        <v>78.651685393258433</v>
      </c>
      <c r="O7" s="26">
        <v>89</v>
      </c>
      <c r="P7" s="202">
        <v>70.599999999999994</v>
      </c>
      <c r="Q7" s="202">
        <f t="shared" si="1"/>
        <v>79.325842696629209</v>
      </c>
      <c r="R7" s="202">
        <v>91.6</v>
      </c>
      <c r="S7" s="202">
        <f t="shared" si="2"/>
        <v>102.92134831460673</v>
      </c>
      <c r="T7" s="26">
        <v>89</v>
      </c>
    </row>
    <row r="8" spans="3:20" ht="20.100000000000001" customHeight="1" x14ac:dyDescent="0.3">
      <c r="C8" s="110" t="s">
        <v>13</v>
      </c>
      <c r="D8" s="58">
        <v>94.399999999999991</v>
      </c>
      <c r="E8" s="108">
        <f t="shared" si="0"/>
        <v>101.505376344086</v>
      </c>
      <c r="F8" s="40">
        <v>93</v>
      </c>
      <c r="G8" s="130">
        <v>90.4</v>
      </c>
      <c r="H8" s="108">
        <f>SUM(G8/$O8)*100</f>
        <v>105.85480093676816</v>
      </c>
      <c r="I8" s="120">
        <v>85.2</v>
      </c>
      <c r="J8" s="108">
        <f>SUM(I8/$O8)*100</f>
        <v>99.76580796252928</v>
      </c>
      <c r="K8" s="58">
        <f>'PY2022Q3 EX'!R6*100</f>
        <v>84.1</v>
      </c>
      <c r="L8" s="108">
        <f>SUM(K8/$O8)*100</f>
        <v>98.477751756440284</v>
      </c>
      <c r="M8" s="58">
        <v>82.5</v>
      </c>
      <c r="N8" s="114">
        <f>SUM(M8/$O8)*100</f>
        <v>96.604215456674481</v>
      </c>
      <c r="O8" s="26">
        <v>85.399999999999991</v>
      </c>
      <c r="P8" s="202">
        <v>83.6</v>
      </c>
      <c r="Q8" s="202">
        <f t="shared" si="1"/>
        <v>97.892271662763449</v>
      </c>
      <c r="R8" s="202">
        <v>96.8</v>
      </c>
      <c r="S8" s="202">
        <f t="shared" si="2"/>
        <v>113.34894613583137</v>
      </c>
      <c r="T8" s="112">
        <v>85.4</v>
      </c>
    </row>
    <row r="9" spans="3:20" ht="20.100000000000001" customHeight="1" x14ac:dyDescent="0.3">
      <c r="C9" s="110" t="s">
        <v>16</v>
      </c>
      <c r="D9" s="58">
        <v>74.2</v>
      </c>
      <c r="E9" s="108">
        <f t="shared" si="0"/>
        <v>123.66666666666669</v>
      </c>
      <c r="F9" s="40">
        <v>60</v>
      </c>
      <c r="G9" s="130">
        <v>78.400000000000006</v>
      </c>
      <c r="H9" s="108">
        <f>SUM(G9/$O9)*100</f>
        <v>124.0506329113924</v>
      </c>
      <c r="I9" s="120">
        <v>78.2</v>
      </c>
      <c r="J9" s="108">
        <f>SUM(I9/$O9)*100</f>
        <v>123.73417721518987</v>
      </c>
      <c r="K9" s="58">
        <f>'PY2022Q3 EX'!R7*100</f>
        <v>85</v>
      </c>
      <c r="L9" s="108">
        <f>SUM(K9/$O9)*100</f>
        <v>134.49367088607593</v>
      </c>
      <c r="M9" s="58">
        <v>88</v>
      </c>
      <c r="N9" s="114">
        <f>SUM(M9/$O9)*100</f>
        <v>139.24050632911391</v>
      </c>
      <c r="O9" s="26">
        <v>63.2</v>
      </c>
      <c r="P9" s="202">
        <v>82.5</v>
      </c>
      <c r="Q9" s="202">
        <f t="shared" si="1"/>
        <v>130.53797468354429</v>
      </c>
      <c r="R9" s="202">
        <v>81.599999999999994</v>
      </c>
      <c r="S9" s="202">
        <f t="shared" si="2"/>
        <v>129.11392405063287</v>
      </c>
      <c r="T9" s="112">
        <v>63.2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73.3</v>
      </c>
      <c r="E11" s="108">
        <f t="shared" ref="E11:E15" si="3">D11/F11*100</f>
        <v>79.673913043478265</v>
      </c>
      <c r="F11" s="40">
        <v>92</v>
      </c>
      <c r="G11" s="130">
        <v>73.7</v>
      </c>
      <c r="H11" s="108">
        <f>SUM(G11/$O11)*100</f>
        <v>85.697674418604649</v>
      </c>
      <c r="I11" s="120">
        <v>66.900000000000006</v>
      </c>
      <c r="J11" s="116">
        <f>SUM(I11/$O11)*100</f>
        <v>77.79069767441861</v>
      </c>
      <c r="K11" s="58">
        <f>'PY2022Q3 EX'!R9*100</f>
        <v>74.7</v>
      </c>
      <c r="L11" s="108">
        <f>SUM(K11/$O11)*100</f>
        <v>86.860465116279073</v>
      </c>
      <c r="M11" s="58">
        <v>88.7</v>
      </c>
      <c r="N11" s="114">
        <f>SUM(M11/$O11)*100</f>
        <v>103.13953488372094</v>
      </c>
      <c r="O11" s="26">
        <v>86</v>
      </c>
      <c r="P11" s="202">
        <v>89.9</v>
      </c>
      <c r="Q11" s="202">
        <f>$P11/$T11*100</f>
        <v>104.53488372093025</v>
      </c>
      <c r="R11" s="202">
        <v>92.4</v>
      </c>
      <c r="S11" s="202">
        <f t="shared" si="2"/>
        <v>107.44186046511628</v>
      </c>
      <c r="T11" s="26">
        <v>86</v>
      </c>
    </row>
    <row r="12" spans="3:20" ht="20.100000000000001" customHeight="1" x14ac:dyDescent="0.3">
      <c r="C12" s="110" t="s">
        <v>3</v>
      </c>
      <c r="D12" s="59">
        <v>10644</v>
      </c>
      <c r="E12" s="108">
        <f t="shared" si="3"/>
        <v>145.8082191780822</v>
      </c>
      <c r="F12" s="41">
        <v>7300</v>
      </c>
      <c r="G12" s="134">
        <v>10509</v>
      </c>
      <c r="H12" s="108">
        <f>SUM(G12/$O12)*100</f>
        <v>115.49620837454665</v>
      </c>
      <c r="I12" s="119">
        <v>11115</v>
      </c>
      <c r="J12" s="108">
        <f>SUM(I12/$O12)*100</f>
        <v>122.15628090999012</v>
      </c>
      <c r="K12" s="59">
        <f>'PY2022Q3 EX'!R10</f>
        <v>10359</v>
      </c>
      <c r="L12" s="108">
        <f>SUM(K12/$O12)*100</f>
        <v>113.84767556874382</v>
      </c>
      <c r="M12" s="59">
        <v>10963</v>
      </c>
      <c r="N12" s="114">
        <f>SUM(M12/$O12)*100</f>
        <v>120.48576766677657</v>
      </c>
      <c r="O12" s="60">
        <v>9099</v>
      </c>
      <c r="P12" s="59">
        <v>11004.5</v>
      </c>
      <c r="Q12" s="202">
        <f t="shared" ref="Q12:Q15" si="4">$P12/$T12*100</f>
        <v>120.94186174304869</v>
      </c>
      <c r="R12" s="59">
        <v>10099</v>
      </c>
      <c r="S12" s="202">
        <f t="shared" si="2"/>
        <v>110.99021870535223</v>
      </c>
      <c r="T12" s="60">
        <v>9099</v>
      </c>
    </row>
    <row r="13" spans="3:20" ht="20.100000000000001" customHeight="1" x14ac:dyDescent="0.3">
      <c r="C13" s="110" t="s">
        <v>10</v>
      </c>
      <c r="D13" s="58">
        <v>81.3</v>
      </c>
      <c r="E13" s="108">
        <f t="shared" si="3"/>
        <v>92.386363636363626</v>
      </c>
      <c r="F13" s="40">
        <v>88</v>
      </c>
      <c r="G13" s="130">
        <v>82.5</v>
      </c>
      <c r="H13" s="108">
        <f>SUM(G13/$O13)*100</f>
        <v>99.277978339350199</v>
      </c>
      <c r="I13" s="120">
        <v>63.6</v>
      </c>
      <c r="J13" s="58">
        <f>SUM(I13/$O13)*100</f>
        <v>76.534296028880874</v>
      </c>
      <c r="K13" s="58">
        <f>'PY2022Q3 EX'!R11*100</f>
        <v>73.7</v>
      </c>
      <c r="L13" s="108">
        <f>SUM(K13/$O13)*100</f>
        <v>88.688327316486166</v>
      </c>
      <c r="M13" s="58">
        <v>74.7</v>
      </c>
      <c r="N13" s="114">
        <f>SUM(M13/$O13)*100</f>
        <v>89.89169675090254</v>
      </c>
      <c r="O13" s="26">
        <v>83.1</v>
      </c>
      <c r="P13" s="202">
        <v>72.8</v>
      </c>
      <c r="Q13" s="202">
        <f t="shared" si="4"/>
        <v>87.605294825511436</v>
      </c>
      <c r="R13" s="202">
        <v>85.9</v>
      </c>
      <c r="S13" s="202">
        <f t="shared" si="2"/>
        <v>103.36943441636583</v>
      </c>
      <c r="T13" s="26">
        <v>83.1</v>
      </c>
    </row>
    <row r="14" spans="3:20" ht="20.100000000000001" customHeight="1" x14ac:dyDescent="0.3">
      <c r="C14" s="110" t="s">
        <v>13</v>
      </c>
      <c r="D14" s="58">
        <v>94.699999999999989</v>
      </c>
      <c r="E14" s="108">
        <f t="shared" si="3"/>
        <v>106.40449438202246</v>
      </c>
      <c r="F14" s="40">
        <v>89</v>
      </c>
      <c r="G14" s="130">
        <v>90.3</v>
      </c>
      <c r="H14" s="108">
        <f>SUM(G14/$O14)*100</f>
        <v>97.201291711517754</v>
      </c>
      <c r="I14" s="120">
        <v>87.4</v>
      </c>
      <c r="J14" s="108">
        <f>SUM(I14/$O14)*100</f>
        <v>94.079655543595265</v>
      </c>
      <c r="K14" s="58">
        <f>'PY2022Q3 EX'!R12*100</f>
        <v>86.6</v>
      </c>
      <c r="L14" s="108">
        <f>SUM(K14/$O14)*100</f>
        <v>93.218514531754565</v>
      </c>
      <c r="M14" s="58">
        <v>86.1</v>
      </c>
      <c r="N14" s="114">
        <f>SUM(M14/$O14)*100</f>
        <v>92.680301399354136</v>
      </c>
      <c r="O14" s="26">
        <v>92.9</v>
      </c>
      <c r="P14" s="202">
        <v>88.1</v>
      </c>
      <c r="Q14" s="202">
        <f t="shared" si="4"/>
        <v>94.833153928955866</v>
      </c>
      <c r="R14" s="202">
        <v>93.3</v>
      </c>
      <c r="S14" s="202">
        <f t="shared" si="2"/>
        <v>100.43057050592033</v>
      </c>
      <c r="T14" s="112">
        <v>92.9</v>
      </c>
    </row>
    <row r="15" spans="3:20" ht="20.100000000000001" customHeight="1" x14ac:dyDescent="0.3">
      <c r="C15" s="110" t="s">
        <v>16</v>
      </c>
      <c r="D15" s="58">
        <v>61.4</v>
      </c>
      <c r="E15" s="108">
        <f t="shared" si="3"/>
        <v>122.06759443339961</v>
      </c>
      <c r="F15" s="40">
        <v>50.3</v>
      </c>
      <c r="G15" s="130">
        <v>66.100000000000009</v>
      </c>
      <c r="H15" s="108">
        <f>SUM(G15/$O15)*100</f>
        <v>118.03571428571429</v>
      </c>
      <c r="I15" s="120">
        <v>59.6</v>
      </c>
      <c r="J15" s="108">
        <f>SUM(I15/$O15)*100</f>
        <v>106.42857142857143</v>
      </c>
      <c r="K15" s="58">
        <f>'PY2022Q3 EX'!R13*100</f>
        <v>65.5</v>
      </c>
      <c r="L15" s="108">
        <f>SUM(K15/$O15)*100</f>
        <v>116.96428571428569</v>
      </c>
      <c r="M15" s="58">
        <v>70.7</v>
      </c>
      <c r="N15" s="114">
        <f>SUM(M15/$O15)*100</f>
        <v>126.25</v>
      </c>
      <c r="O15" s="26">
        <v>56.000000000000007</v>
      </c>
      <c r="P15" s="202">
        <v>75</v>
      </c>
      <c r="Q15" s="202">
        <f t="shared" si="4"/>
        <v>133.92857142857142</v>
      </c>
      <c r="R15" s="202">
        <v>75</v>
      </c>
      <c r="S15" s="202">
        <f t="shared" si="2"/>
        <v>133.92857142857142</v>
      </c>
      <c r="T15" s="112">
        <v>56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68</v>
      </c>
      <c r="E17" s="108">
        <f t="shared" ref="E17:E21" si="5">D17/F17*100</f>
        <v>83.435582822085891</v>
      </c>
      <c r="F17" s="40">
        <v>81.5</v>
      </c>
      <c r="G17" s="130">
        <v>66.7</v>
      </c>
      <c r="H17" s="108">
        <f>SUM(G17/$O17)*100</f>
        <v>85.512820512820525</v>
      </c>
      <c r="I17" s="108">
        <v>63.8</v>
      </c>
      <c r="J17" s="108">
        <f>SUM(I17/$O17)*100</f>
        <v>81.794871794871796</v>
      </c>
      <c r="K17" s="58">
        <f>'PY2022Q3 EX'!R15*100</f>
        <v>65.400000000000006</v>
      </c>
      <c r="L17" s="108">
        <f>SUM(K17/$O17)*100</f>
        <v>83.846153846153854</v>
      </c>
      <c r="M17" s="58">
        <v>78.599999999999994</v>
      </c>
      <c r="N17" s="114">
        <f>SUM(M17/$O17)*100</f>
        <v>100.76923076923077</v>
      </c>
      <c r="O17" s="26">
        <v>78</v>
      </c>
      <c r="P17" s="202">
        <v>79.8</v>
      </c>
      <c r="Q17" s="202">
        <f>$P17/$T17*100</f>
        <v>102.30769230769229</v>
      </c>
      <c r="R17" s="202">
        <v>79.3</v>
      </c>
      <c r="S17" s="202">
        <f t="shared" si="2"/>
        <v>101.66666666666666</v>
      </c>
      <c r="T17" s="26">
        <v>78</v>
      </c>
    </row>
    <row r="18" spans="3:20" ht="20.100000000000001" customHeight="1" x14ac:dyDescent="0.3">
      <c r="C18" s="110" t="s">
        <v>3</v>
      </c>
      <c r="D18" s="59">
        <v>3418</v>
      </c>
      <c r="E18" s="108">
        <f t="shared" si="5"/>
        <v>100.52941176470588</v>
      </c>
      <c r="F18" s="41">
        <v>3400</v>
      </c>
      <c r="G18" s="131">
        <v>3632</v>
      </c>
      <c r="H18" s="108">
        <f>SUM(G18/$O18)*100</f>
        <v>105.06219265258896</v>
      </c>
      <c r="I18" s="109">
        <v>3611</v>
      </c>
      <c r="J18" s="108">
        <f>SUM(I18/$O18)*100</f>
        <v>104.45472953427827</v>
      </c>
      <c r="K18" s="59">
        <f>'PY2022Q3 EX'!R16</f>
        <v>3640</v>
      </c>
      <c r="L18" s="108">
        <f>SUM(K18/$O18)*100</f>
        <v>105.29360717385016</v>
      </c>
      <c r="M18" s="59">
        <v>4336.5</v>
      </c>
      <c r="N18" s="114">
        <f>SUM(M18/$O18)*100</f>
        <v>125.44113393115417</v>
      </c>
      <c r="O18" s="60">
        <v>3457</v>
      </c>
      <c r="P18" s="59">
        <v>4295</v>
      </c>
      <c r="Q18" s="202">
        <f t="shared" ref="Q18:Q21" si="6">$P18/$T18*100</f>
        <v>124.24067110211166</v>
      </c>
      <c r="R18" s="59">
        <v>4685.5</v>
      </c>
      <c r="S18" s="202">
        <f t="shared" si="2"/>
        <v>135.53659242117442</v>
      </c>
      <c r="T18" s="60">
        <v>3457</v>
      </c>
    </row>
    <row r="19" spans="3:20" ht="20.100000000000001" customHeight="1" x14ac:dyDescent="0.3">
      <c r="C19" s="110" t="s">
        <v>10</v>
      </c>
      <c r="D19" s="58">
        <v>75</v>
      </c>
      <c r="E19" s="108">
        <f t="shared" si="5"/>
        <v>97.402597402597408</v>
      </c>
      <c r="F19" s="40">
        <v>77</v>
      </c>
      <c r="G19" s="130">
        <v>75.400000000000006</v>
      </c>
      <c r="H19" s="108">
        <f t="shared" ref="H19:H20" si="7">SUM(G19/$O19)*100</f>
        <v>103.28767123287672</v>
      </c>
      <c r="I19" s="108">
        <v>62.9</v>
      </c>
      <c r="J19" s="108">
        <f t="shared" ref="J19:J20" si="8">SUM(I19/$O19)*100</f>
        <v>86.164383561643831</v>
      </c>
      <c r="K19" s="58">
        <f>'PY2022Q3 EX'!R17*100</f>
        <v>66.100000000000009</v>
      </c>
      <c r="L19" s="108">
        <f t="shared" ref="L19:L20" si="9">SUM(K19/$O19)*100</f>
        <v>90.547945205479465</v>
      </c>
      <c r="M19" s="58">
        <v>65.400000000000006</v>
      </c>
      <c r="N19" s="114">
        <f>SUM(M19/$O19)*100</f>
        <v>89.589041095890423</v>
      </c>
      <c r="O19" s="26">
        <v>73</v>
      </c>
      <c r="P19" s="202">
        <v>66.5</v>
      </c>
      <c r="Q19" s="202">
        <f t="shared" si="6"/>
        <v>91.095890410958901</v>
      </c>
      <c r="R19" s="202">
        <v>76.8</v>
      </c>
      <c r="S19" s="202">
        <f t="shared" si="2"/>
        <v>105.20547945205479</v>
      </c>
      <c r="T19" s="26">
        <v>73</v>
      </c>
    </row>
    <row r="20" spans="3:20" ht="20.100000000000001" customHeight="1" x14ac:dyDescent="0.3">
      <c r="C20" s="110" t="s">
        <v>13</v>
      </c>
      <c r="D20" s="58">
        <v>100</v>
      </c>
      <c r="E20" s="108">
        <f t="shared" si="5"/>
        <v>110.74197120708749</v>
      </c>
      <c r="F20" s="40">
        <v>90.3</v>
      </c>
      <c r="G20" s="130">
        <v>94</v>
      </c>
      <c r="H20" s="108">
        <f t="shared" si="7"/>
        <v>102.28509249183895</v>
      </c>
      <c r="I20" s="108">
        <v>94.6</v>
      </c>
      <c r="J20" s="108">
        <f t="shared" si="8"/>
        <v>102.93797606093578</v>
      </c>
      <c r="K20" s="58">
        <f>'PY2022Q3 EX'!R18*100</f>
        <v>94.199999999999989</v>
      </c>
      <c r="L20" s="108">
        <f t="shared" si="9"/>
        <v>102.50272034820456</v>
      </c>
      <c r="M20" s="58">
        <v>94.4</v>
      </c>
      <c r="N20" s="114">
        <f>SUM(M20/$O20)*100</f>
        <v>102.72034820457019</v>
      </c>
      <c r="O20" s="26">
        <v>91.9</v>
      </c>
      <c r="P20" s="202">
        <v>98.3</v>
      </c>
      <c r="Q20" s="202">
        <f t="shared" si="6"/>
        <v>106.96409140369967</v>
      </c>
      <c r="R20" s="202">
        <v>96.4</v>
      </c>
      <c r="S20" s="202">
        <f t="shared" si="2"/>
        <v>104.89662676822633</v>
      </c>
      <c r="T20" s="26">
        <v>91.9</v>
      </c>
    </row>
    <row r="21" spans="3:20" ht="20.100000000000001" customHeight="1" x14ac:dyDescent="0.3">
      <c r="C21" s="110" t="s">
        <v>16</v>
      </c>
      <c r="D21" s="58">
        <v>68.100000000000009</v>
      </c>
      <c r="E21" s="108">
        <f t="shared" si="5"/>
        <v>119.47368421052636</v>
      </c>
      <c r="F21" s="40">
        <v>56.999999999999993</v>
      </c>
      <c r="G21" s="130">
        <v>73.2</v>
      </c>
      <c r="H21" s="108">
        <f>SUM(G21/$O21)*100</f>
        <v>91.158156911581557</v>
      </c>
      <c r="I21" s="108">
        <v>78.900000000000006</v>
      </c>
      <c r="J21" s="108">
        <f>SUM(I21/$O21)*100</f>
        <v>98.256537982565376</v>
      </c>
      <c r="K21" s="58">
        <f>'PY2022Q3 EX'!R19*100</f>
        <v>94.8</v>
      </c>
      <c r="L21" s="108">
        <f>SUM(K21/$O21)*100</f>
        <v>118.05728518057283</v>
      </c>
      <c r="M21" s="58">
        <v>95.6</v>
      </c>
      <c r="N21" s="114">
        <f>SUM(M21/$O21)*100</f>
        <v>119.05354919053546</v>
      </c>
      <c r="O21" s="26">
        <v>80.300000000000011</v>
      </c>
      <c r="P21" s="202">
        <v>89.6</v>
      </c>
      <c r="Q21" s="202">
        <f t="shared" si="6"/>
        <v>111.5815691158157</v>
      </c>
      <c r="R21" s="202">
        <v>84.1</v>
      </c>
      <c r="S21" s="202">
        <f t="shared" si="2"/>
        <v>104.73225404732254</v>
      </c>
      <c r="T21" s="112">
        <v>80.3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51.6</v>
      </c>
      <c r="E23" s="108">
        <f t="shared" ref="E23:E25" si="10">D23/F23*100</f>
        <v>75.882352941176464</v>
      </c>
      <c r="F23" s="40">
        <v>68</v>
      </c>
      <c r="G23" s="132">
        <v>58.599999999999994</v>
      </c>
      <c r="H23" s="108">
        <f>SUM(G23/$O23)*100</f>
        <v>100.17094017094017</v>
      </c>
      <c r="I23" s="108">
        <v>56.6</v>
      </c>
      <c r="J23" s="108">
        <f>SUM(I23/$O23)*100</f>
        <v>96.752136752136749</v>
      </c>
      <c r="K23" s="58">
        <f>'PY2022Q3 EX'!R21*100</f>
        <v>62.2</v>
      </c>
      <c r="L23" s="108">
        <f>SUM(K23/$O23)*100</f>
        <v>106.32478632478633</v>
      </c>
      <c r="M23" s="58">
        <v>63.6</v>
      </c>
      <c r="N23" s="114">
        <f>SUM(M23/$O23)*100</f>
        <v>108.71794871794873</v>
      </c>
      <c r="O23" s="26">
        <v>58.5</v>
      </c>
      <c r="P23" s="202">
        <v>64.2</v>
      </c>
      <c r="Q23" s="202">
        <f>P23/$T23*100</f>
        <v>109.74358974358975</v>
      </c>
      <c r="R23" s="202">
        <v>65.599999999999994</v>
      </c>
      <c r="S23" s="202">
        <f t="shared" si="2"/>
        <v>112.13675213675214</v>
      </c>
      <c r="T23" s="26">
        <v>58.5</v>
      </c>
    </row>
    <row r="24" spans="3:20" ht="20.100000000000001" customHeight="1" x14ac:dyDescent="0.3">
      <c r="C24" s="110" t="s">
        <v>3</v>
      </c>
      <c r="D24" s="59">
        <v>6344</v>
      </c>
      <c r="E24" s="108">
        <f t="shared" si="10"/>
        <v>111.2982456140351</v>
      </c>
      <c r="F24" s="41">
        <v>5700</v>
      </c>
      <c r="G24" s="133">
        <v>6562</v>
      </c>
      <c r="H24" s="108">
        <f>SUM(G24/$O24)*100</f>
        <v>111.42808626252334</v>
      </c>
      <c r="I24" s="117">
        <v>6470</v>
      </c>
      <c r="J24" s="108">
        <f>SUM(I24/$O24)*100</f>
        <v>109.8658515877059</v>
      </c>
      <c r="K24" s="59">
        <f>'PY2022Q3 EX'!R22</f>
        <v>6762</v>
      </c>
      <c r="L24" s="108">
        <f>SUM(K24/$O24)*100</f>
        <v>114.82424859908305</v>
      </c>
      <c r="M24" s="59">
        <v>6901</v>
      </c>
      <c r="N24" s="114">
        <f>SUM(M24/$O24)*100</f>
        <v>117.18458142299201</v>
      </c>
      <c r="O24" s="60">
        <v>5889</v>
      </c>
      <c r="P24" s="59">
        <v>7228</v>
      </c>
      <c r="Q24" s="202">
        <f t="shared" ref="Q24:Q25" si="11">P24/$T24*100</f>
        <v>122.73730684326711</v>
      </c>
      <c r="R24" s="59">
        <v>7623</v>
      </c>
      <c r="S24" s="202">
        <f t="shared" si="2"/>
        <v>129.44472745797248</v>
      </c>
      <c r="T24" s="60">
        <v>5889</v>
      </c>
    </row>
    <row r="25" spans="3:20" ht="20.100000000000001" customHeight="1" x14ac:dyDescent="0.3">
      <c r="C25" s="115" t="s">
        <v>10</v>
      </c>
      <c r="D25" s="58">
        <v>53.5</v>
      </c>
      <c r="E25" s="108">
        <f t="shared" si="10"/>
        <v>79.259259259259267</v>
      </c>
      <c r="F25" s="40">
        <v>67.5</v>
      </c>
      <c r="G25" s="132">
        <v>53.1</v>
      </c>
      <c r="H25" s="108">
        <f>SUM(G25/$O25)*100</f>
        <v>90.769230769230774</v>
      </c>
      <c r="I25" s="108">
        <v>48.3</v>
      </c>
      <c r="J25" s="108">
        <f>SUM(I25/$O25)*100</f>
        <v>82.564102564102555</v>
      </c>
      <c r="K25" s="58">
        <f>'PY2022Q3 EX'!R23*100</f>
        <v>60.199999999999996</v>
      </c>
      <c r="L25" s="108">
        <f>SUM(K25/$O25)*100</f>
        <v>102.9059829059829</v>
      </c>
      <c r="M25" s="58">
        <v>60.6</v>
      </c>
      <c r="N25" s="114">
        <f>SUM(M25/$O25)*100</f>
        <v>103.58974358974361</v>
      </c>
      <c r="O25" s="26">
        <v>58.5</v>
      </c>
      <c r="P25" s="202">
        <v>61.4</v>
      </c>
      <c r="Q25" s="202">
        <f t="shared" si="11"/>
        <v>104.95726495726497</v>
      </c>
      <c r="R25" s="202">
        <v>62.6</v>
      </c>
      <c r="S25" s="202">
        <f t="shared" si="2"/>
        <v>107.00854700854701</v>
      </c>
      <c r="T25" s="26">
        <v>58.5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2115" priority="193" operator="between">
      <formula>$F5*0.9</formula>
      <formula>$F5</formula>
    </cfRule>
    <cfRule type="cellIs" dxfId="2114" priority="194" operator="lessThan">
      <formula>$F5*0.9</formula>
    </cfRule>
    <cfRule type="cellIs" dxfId="2113" priority="195" operator="greaterThan">
      <formula>$F5</formula>
    </cfRule>
  </conditionalFormatting>
  <conditionalFormatting sqref="D7">
    <cfRule type="cellIs" dxfId="2112" priority="187" operator="between">
      <formula>$F7*0.9</formula>
      <formula>$F7</formula>
    </cfRule>
    <cfRule type="cellIs" dxfId="2111" priority="188" operator="lessThan">
      <formula>$F7*0.9</formula>
    </cfRule>
    <cfRule type="cellIs" dxfId="2110" priority="189" operator="greaterThan">
      <formula>$F7</formula>
    </cfRule>
  </conditionalFormatting>
  <conditionalFormatting sqref="D6">
    <cfRule type="cellIs" dxfId="2109" priority="184" operator="between">
      <formula>$F6*0.9</formula>
      <formula>$F6</formula>
    </cfRule>
    <cfRule type="cellIs" dxfId="2108" priority="185" operator="lessThan">
      <formula>$F6*0.9</formula>
    </cfRule>
    <cfRule type="cellIs" dxfId="2107" priority="186" operator="greaterThan">
      <formula>$F6</formula>
    </cfRule>
  </conditionalFormatting>
  <conditionalFormatting sqref="D11">
    <cfRule type="cellIs" dxfId="2106" priority="181" operator="between">
      <formula>$F11*0.9</formula>
      <formula>$F11</formula>
    </cfRule>
    <cfRule type="cellIs" dxfId="2105" priority="182" operator="lessThan">
      <formula>$F11*0.9</formula>
    </cfRule>
    <cfRule type="cellIs" dxfId="2104" priority="183" operator="greaterThan">
      <formula>$F11</formula>
    </cfRule>
  </conditionalFormatting>
  <conditionalFormatting sqref="D17">
    <cfRule type="cellIs" dxfId="2103" priority="178" operator="between">
      <formula>$F17*0.9</formula>
      <formula>$F17</formula>
    </cfRule>
    <cfRule type="cellIs" dxfId="2102" priority="179" operator="lessThan">
      <formula>$F17*0.9</formula>
    </cfRule>
    <cfRule type="cellIs" dxfId="2101" priority="180" operator="greaterThan">
      <formula>$F17</formula>
    </cfRule>
  </conditionalFormatting>
  <conditionalFormatting sqref="D23">
    <cfRule type="cellIs" dxfId="2100" priority="175" operator="between">
      <formula>$F23*0.9</formula>
      <formula>$F23</formula>
    </cfRule>
    <cfRule type="cellIs" dxfId="2099" priority="176" operator="lessThan">
      <formula>$F23*0.9</formula>
    </cfRule>
    <cfRule type="cellIs" dxfId="2098" priority="177" operator="greaterThan">
      <formula>$F23</formula>
    </cfRule>
  </conditionalFormatting>
  <conditionalFormatting sqref="D12">
    <cfRule type="cellIs" dxfId="2097" priority="172" operator="between">
      <formula>$F12*0.9</formula>
      <formula>$F12</formula>
    </cfRule>
    <cfRule type="cellIs" dxfId="2096" priority="173" operator="lessThan">
      <formula>$F12*0.9</formula>
    </cfRule>
    <cfRule type="cellIs" dxfId="2095" priority="174" operator="greaterThan">
      <formula>$F12</formula>
    </cfRule>
  </conditionalFormatting>
  <conditionalFormatting sqref="D24">
    <cfRule type="cellIs" dxfId="2094" priority="169" operator="between">
      <formula>$F24*0.9</formula>
      <formula>$F24</formula>
    </cfRule>
    <cfRule type="cellIs" dxfId="2093" priority="170" operator="lessThan">
      <formula>$F24*0.9</formula>
    </cfRule>
    <cfRule type="cellIs" dxfId="2092" priority="171" operator="greaterThan">
      <formula>$F24</formula>
    </cfRule>
  </conditionalFormatting>
  <conditionalFormatting sqref="D13">
    <cfRule type="cellIs" dxfId="2091" priority="166" operator="between">
      <formula>$F13*0.9</formula>
      <formula>$F13</formula>
    </cfRule>
    <cfRule type="cellIs" dxfId="2090" priority="167" operator="lessThan">
      <formula>$F13*0.9</formula>
    </cfRule>
    <cfRule type="cellIs" dxfId="2089" priority="168" operator="greaterThan">
      <formula>$F13</formula>
    </cfRule>
  </conditionalFormatting>
  <conditionalFormatting sqref="D19">
    <cfRule type="cellIs" dxfId="2088" priority="163" operator="between">
      <formula>$F19*0.9</formula>
      <formula>$F19</formula>
    </cfRule>
    <cfRule type="cellIs" dxfId="2087" priority="164" operator="lessThan">
      <formula>$F19*0.9</formula>
    </cfRule>
    <cfRule type="cellIs" dxfId="2086" priority="165" operator="greaterThan">
      <formula>$F19</formula>
    </cfRule>
  </conditionalFormatting>
  <conditionalFormatting sqref="D25">
    <cfRule type="cellIs" dxfId="2085" priority="160" operator="between">
      <formula>$F25*0.9</formula>
      <formula>$F25</formula>
    </cfRule>
    <cfRule type="cellIs" dxfId="2084" priority="161" operator="lessThan">
      <formula>$F25*0.9</formula>
    </cfRule>
    <cfRule type="cellIs" dxfId="2083" priority="162" operator="greaterThan">
      <formula>$F25</formula>
    </cfRule>
  </conditionalFormatting>
  <conditionalFormatting sqref="G5 I5 K5 M5">
    <cfRule type="cellIs" dxfId="2082" priority="214" operator="between">
      <formula>$O5*0.9</formula>
      <formula>$O5</formula>
    </cfRule>
    <cfRule type="cellIs" dxfId="2081" priority="215" operator="lessThan">
      <formula>$O5*0.9</formula>
    </cfRule>
    <cfRule type="cellIs" dxfId="2080" priority="216" operator="greaterThan">
      <formula>$O5</formula>
    </cfRule>
  </conditionalFormatting>
  <conditionalFormatting sqref="G6 I6 K6 M6">
    <cfRule type="cellIs" dxfId="2079" priority="196" operator="between">
      <formula>$O6*0.9</formula>
      <formula>$O6</formula>
    </cfRule>
    <cfRule type="cellIs" dxfId="2078" priority="197" operator="lessThan">
      <formula>$O6*0.9</formula>
    </cfRule>
    <cfRule type="cellIs" dxfId="2077" priority="198" operator="greaterThan">
      <formula>$O6</formula>
    </cfRule>
  </conditionalFormatting>
  <conditionalFormatting sqref="G7 I7 M7">
    <cfRule type="cellIs" dxfId="2076" priority="157" operator="between">
      <formula>$O7*0.9</formula>
      <formula>$O7</formula>
    </cfRule>
    <cfRule type="cellIs" dxfId="2075" priority="158" operator="lessThan">
      <formula>$O7*0.9</formula>
    </cfRule>
    <cfRule type="cellIs" dxfId="2074" priority="159" operator="greaterThan">
      <formula>$O7</formula>
    </cfRule>
  </conditionalFormatting>
  <conditionalFormatting sqref="G11 I11 M11">
    <cfRule type="cellIs" dxfId="2073" priority="211" operator="between">
      <formula>$O11*0.9</formula>
      <formula>$O11</formula>
    </cfRule>
    <cfRule type="cellIs" dxfId="2072" priority="212" operator="lessThan">
      <formula>$O11*0.9</formula>
    </cfRule>
    <cfRule type="cellIs" dxfId="2071" priority="213" operator="greaterThan">
      <formula>$O11</formula>
    </cfRule>
  </conditionalFormatting>
  <conditionalFormatting sqref="G12 I12 M12">
    <cfRule type="cellIs" dxfId="2070" priority="208" operator="between">
      <formula>$O12*0.9</formula>
      <formula>$O12</formula>
    </cfRule>
    <cfRule type="cellIs" dxfId="2069" priority="209" operator="lessThan">
      <formula>$O12*0.9</formula>
    </cfRule>
    <cfRule type="cellIs" dxfId="2068" priority="210" operator="greaterThan">
      <formula>$O12</formula>
    </cfRule>
  </conditionalFormatting>
  <conditionalFormatting sqref="G13 I13 M13">
    <cfRule type="cellIs" dxfId="2067" priority="190" operator="between">
      <formula>$O13*0.9</formula>
      <formula>$O13</formula>
    </cfRule>
    <cfRule type="cellIs" dxfId="2066" priority="191" operator="lessThan">
      <formula>$O13*0.9</formula>
    </cfRule>
    <cfRule type="cellIs" dxfId="2065" priority="192" operator="greaterThan">
      <formula>$O13</formula>
    </cfRule>
  </conditionalFormatting>
  <conditionalFormatting sqref="G14 I14 M14">
    <cfRule type="cellIs" dxfId="2064" priority="154" operator="between">
      <formula>$O14*0.9</formula>
      <formula>$O14</formula>
    </cfRule>
    <cfRule type="cellIs" dxfId="2063" priority="155" operator="lessThan">
      <formula>$O14*0.9</formula>
    </cfRule>
    <cfRule type="cellIs" dxfId="2062" priority="156" operator="greaterThan">
      <formula>$O14</formula>
    </cfRule>
  </conditionalFormatting>
  <conditionalFormatting sqref="G17:G18 I17:I18 M17:M18">
    <cfRule type="cellIs" dxfId="2061" priority="205" operator="between">
      <formula>$O17*0.9</formula>
      <formula>$O17</formula>
    </cfRule>
    <cfRule type="cellIs" dxfId="2060" priority="206" operator="lessThan">
      <formula>$O17*0.9</formula>
    </cfRule>
    <cfRule type="cellIs" dxfId="2059" priority="207" operator="greaterThan">
      <formula>$O17</formula>
    </cfRule>
  </conditionalFormatting>
  <conditionalFormatting sqref="G19 I19 M19">
    <cfRule type="cellIs" dxfId="2058" priority="151" operator="between">
      <formula>$O19*0.9</formula>
      <formula>$O19</formula>
    </cfRule>
    <cfRule type="cellIs" dxfId="2057" priority="152" operator="lessThan">
      <formula>$O19*0.9</formula>
    </cfRule>
    <cfRule type="cellIs" dxfId="2056" priority="153" operator="greaterThan">
      <formula>$O19</formula>
    </cfRule>
  </conditionalFormatting>
  <conditionalFormatting sqref="G20 I20 M20">
    <cfRule type="cellIs" dxfId="2055" priority="148" operator="between">
      <formula>$O20*0.9</formula>
      <formula>$O20</formula>
    </cfRule>
    <cfRule type="cellIs" dxfId="2054" priority="149" operator="lessThan">
      <formula>$O20*0.9</formula>
    </cfRule>
    <cfRule type="cellIs" dxfId="2053" priority="150" operator="greaterThan">
      <formula>$O20</formula>
    </cfRule>
  </conditionalFormatting>
  <conditionalFormatting sqref="G23 I23 M23">
    <cfRule type="cellIs" dxfId="2052" priority="202" operator="between">
      <formula>$O23*0.9</formula>
      <formula>$O23</formula>
    </cfRule>
    <cfRule type="cellIs" dxfId="2051" priority="203" operator="lessThan">
      <formula>$O23*0.9</formula>
    </cfRule>
    <cfRule type="cellIs" dxfId="2050" priority="204" operator="greaterThan">
      <formula>$O23</formula>
    </cfRule>
  </conditionalFormatting>
  <conditionalFormatting sqref="G24 I24 M24">
    <cfRule type="cellIs" dxfId="2049" priority="199" operator="between">
      <formula>$O24*0.9</formula>
      <formula>$O24</formula>
    </cfRule>
    <cfRule type="cellIs" dxfId="2048" priority="200" operator="lessThan">
      <formula>$O24*0.9</formula>
    </cfRule>
    <cfRule type="cellIs" dxfId="2047" priority="201" operator="greaterThan">
      <formula>$O24</formula>
    </cfRule>
  </conditionalFormatting>
  <conditionalFormatting sqref="G25 I25 M25">
    <cfRule type="cellIs" dxfId="2046" priority="145" operator="between">
      <formula>$O25*0.9</formula>
      <formula>$O25</formula>
    </cfRule>
    <cfRule type="cellIs" dxfId="2045" priority="146" operator="lessThan">
      <formula>$O25*0.9</formula>
    </cfRule>
    <cfRule type="cellIs" dxfId="2044" priority="147" operator="greaterThan">
      <formula>$O25</formula>
    </cfRule>
  </conditionalFormatting>
  <conditionalFormatting sqref="D8">
    <cfRule type="cellIs" dxfId="2043" priority="142" operator="between">
      <formula>$F8*0.9</formula>
      <formula>$F8</formula>
    </cfRule>
    <cfRule type="cellIs" dxfId="2042" priority="143" operator="lessThan">
      <formula>$F8*0.9</formula>
    </cfRule>
    <cfRule type="cellIs" dxfId="2041" priority="144" operator="greaterThan">
      <formula>$F8</formula>
    </cfRule>
  </conditionalFormatting>
  <conditionalFormatting sqref="D14">
    <cfRule type="cellIs" dxfId="2040" priority="139" operator="between">
      <formula>$F14*0.9</formula>
      <formula>$F14</formula>
    </cfRule>
    <cfRule type="cellIs" dxfId="2039" priority="140" operator="lessThan">
      <formula>$F14*0.9</formula>
    </cfRule>
    <cfRule type="cellIs" dxfId="2038" priority="141" operator="greaterThan">
      <formula>$F14</formula>
    </cfRule>
  </conditionalFormatting>
  <conditionalFormatting sqref="D20">
    <cfRule type="cellIs" dxfId="2037" priority="136" operator="between">
      <formula>$F20*0.9</formula>
      <formula>$F20</formula>
    </cfRule>
    <cfRule type="cellIs" dxfId="2036" priority="137" operator="lessThan">
      <formula>$F20*0.9</formula>
    </cfRule>
    <cfRule type="cellIs" dxfId="2035" priority="138" operator="greaterThan">
      <formula>$F20</formula>
    </cfRule>
  </conditionalFormatting>
  <conditionalFormatting sqref="G15 I15 M15">
    <cfRule type="cellIs" dxfId="2034" priority="133" operator="between">
      <formula>$O15*0.9</formula>
      <formula>$O15</formula>
    </cfRule>
    <cfRule type="cellIs" dxfId="2033" priority="134" operator="lessThan">
      <formula>$O15*0.9</formula>
    </cfRule>
    <cfRule type="cellIs" dxfId="2032" priority="135" operator="greaterThan">
      <formula>$O15</formula>
    </cfRule>
  </conditionalFormatting>
  <conditionalFormatting sqref="G21 I21 M21">
    <cfRule type="cellIs" dxfId="2031" priority="130" operator="between">
      <formula>$O21*0.9</formula>
      <formula>$O21</formula>
    </cfRule>
    <cfRule type="cellIs" dxfId="2030" priority="131" operator="lessThan">
      <formula>$O21*0.9</formula>
    </cfRule>
    <cfRule type="cellIs" dxfId="2029" priority="132" operator="greaterThan">
      <formula>$O21</formula>
    </cfRule>
  </conditionalFormatting>
  <conditionalFormatting sqref="G8 I8 M8">
    <cfRule type="cellIs" dxfId="2028" priority="127" operator="between">
      <formula>$O8*0.9</formula>
      <formula>$O8</formula>
    </cfRule>
    <cfRule type="cellIs" dxfId="2027" priority="128" operator="lessThan">
      <formula>$O8*0.9</formula>
    </cfRule>
    <cfRule type="cellIs" dxfId="2026" priority="129" operator="greaterThan">
      <formula>$O8</formula>
    </cfRule>
  </conditionalFormatting>
  <conditionalFormatting sqref="G9 I9 M9">
    <cfRule type="cellIs" dxfId="2025" priority="124" operator="between">
      <formula>$O9*0.9</formula>
      <formula>$O9</formula>
    </cfRule>
    <cfRule type="cellIs" dxfId="2024" priority="125" operator="lessThan">
      <formula>$O9*0.9</formula>
    </cfRule>
    <cfRule type="cellIs" dxfId="2023" priority="126" operator="greaterThan">
      <formula>$O9</formula>
    </cfRule>
  </conditionalFormatting>
  <conditionalFormatting sqref="D21 D15 D9">
    <cfRule type="cellIs" dxfId="2022" priority="121" operator="between">
      <formula>$F9*0.9</formula>
      <formula>$F9</formula>
    </cfRule>
    <cfRule type="cellIs" dxfId="2021" priority="122" operator="lessThan">
      <formula>$F9*0.9</formula>
    </cfRule>
    <cfRule type="cellIs" dxfId="2020" priority="123" operator="greaterThan">
      <formula>$F9</formula>
    </cfRule>
  </conditionalFormatting>
  <conditionalFormatting sqref="D18">
    <cfRule type="cellIs" dxfId="2019" priority="118" operator="between">
      <formula>$F18*0.9</formula>
      <formula>$F18</formula>
    </cfRule>
    <cfRule type="cellIs" dxfId="2018" priority="119" operator="lessThan">
      <formula>$F18*0.9</formula>
    </cfRule>
    <cfRule type="cellIs" dxfId="2017" priority="120" operator="greaterThan">
      <formula>$F18</formula>
    </cfRule>
  </conditionalFormatting>
  <conditionalFormatting sqref="K7:K9">
    <cfRule type="cellIs" dxfId="2016" priority="115" operator="between">
      <formula>$O7*0.9</formula>
      <formula>$O7</formula>
    </cfRule>
    <cfRule type="cellIs" dxfId="2015" priority="116" operator="lessThan">
      <formula>$O7*0.9</formula>
    </cfRule>
    <cfRule type="cellIs" dxfId="2014" priority="117" operator="greaterThan">
      <formula>$O7</formula>
    </cfRule>
  </conditionalFormatting>
  <conditionalFormatting sqref="K11">
    <cfRule type="cellIs" dxfId="2013" priority="112" operator="between">
      <formula>$O11*0.9</formula>
      <formula>$O11</formula>
    </cfRule>
    <cfRule type="cellIs" dxfId="2012" priority="113" operator="lessThan">
      <formula>$O11*0.9</formula>
    </cfRule>
    <cfRule type="cellIs" dxfId="2011" priority="114" operator="greaterThan">
      <formula>$O11</formula>
    </cfRule>
  </conditionalFormatting>
  <conditionalFormatting sqref="K13:K15">
    <cfRule type="cellIs" dxfId="2010" priority="109" operator="between">
      <formula>$O13*0.9</formula>
      <formula>$O13</formula>
    </cfRule>
    <cfRule type="cellIs" dxfId="2009" priority="110" operator="lessThan">
      <formula>$O13*0.9</formula>
    </cfRule>
    <cfRule type="cellIs" dxfId="2008" priority="111" operator="greaterThan">
      <formula>$O13</formula>
    </cfRule>
  </conditionalFormatting>
  <conditionalFormatting sqref="K17">
    <cfRule type="cellIs" dxfId="2007" priority="106" operator="between">
      <formula>$O17*0.9</formula>
      <formula>$O17</formula>
    </cfRule>
    <cfRule type="cellIs" dxfId="2006" priority="107" operator="lessThan">
      <formula>$O17*0.9</formula>
    </cfRule>
    <cfRule type="cellIs" dxfId="2005" priority="108" operator="greaterThan">
      <formula>$O17</formula>
    </cfRule>
  </conditionalFormatting>
  <conditionalFormatting sqref="K19:K21">
    <cfRule type="cellIs" dxfId="2004" priority="103" operator="between">
      <formula>$O19*0.9</formula>
      <formula>$O19</formula>
    </cfRule>
    <cfRule type="cellIs" dxfId="2003" priority="104" operator="lessThan">
      <formula>$O19*0.9</formula>
    </cfRule>
    <cfRule type="cellIs" dxfId="2002" priority="105" operator="greaterThan">
      <formula>$O19</formula>
    </cfRule>
  </conditionalFormatting>
  <conditionalFormatting sqref="K23">
    <cfRule type="cellIs" dxfId="2001" priority="100" operator="between">
      <formula>$O23*0.9</formula>
      <formula>$O23</formula>
    </cfRule>
    <cfRule type="cellIs" dxfId="2000" priority="101" operator="lessThan">
      <formula>$O23*0.9</formula>
    </cfRule>
    <cfRule type="cellIs" dxfId="1999" priority="102" operator="greaterThan">
      <formula>$O23</formula>
    </cfRule>
  </conditionalFormatting>
  <conditionalFormatting sqref="K25">
    <cfRule type="cellIs" dxfId="1998" priority="97" operator="between">
      <formula>$O25*0.9</formula>
      <formula>$O25</formula>
    </cfRule>
    <cfRule type="cellIs" dxfId="1997" priority="98" operator="lessThan">
      <formula>$O25*0.9</formula>
    </cfRule>
    <cfRule type="cellIs" dxfId="1996" priority="99" operator="greaterThan">
      <formula>$O25</formula>
    </cfRule>
  </conditionalFormatting>
  <conditionalFormatting sqref="K12">
    <cfRule type="cellIs" dxfId="1995" priority="94" operator="between">
      <formula>$O12*0.9</formula>
      <formula>$O12</formula>
    </cfRule>
    <cfRule type="cellIs" dxfId="1994" priority="95" operator="lessThan">
      <formula>$O12*0.9</formula>
    </cfRule>
    <cfRule type="cellIs" dxfId="1993" priority="96" operator="greaterThan">
      <formula>$O12</formula>
    </cfRule>
  </conditionalFormatting>
  <conditionalFormatting sqref="K18">
    <cfRule type="cellIs" dxfId="1992" priority="91" operator="between">
      <formula>$O18*0.9</formula>
      <formula>$O18</formula>
    </cfRule>
    <cfRule type="cellIs" dxfId="1991" priority="92" operator="lessThan">
      <formula>$O18*0.9</formula>
    </cfRule>
    <cfRule type="cellIs" dxfId="1990" priority="93" operator="greaterThan">
      <formula>$O18</formula>
    </cfRule>
  </conditionalFormatting>
  <conditionalFormatting sqref="K24">
    <cfRule type="cellIs" dxfId="1989" priority="88" operator="between">
      <formula>$O24*0.9</formula>
      <formula>$O24</formula>
    </cfRule>
    <cfRule type="cellIs" dxfId="1988" priority="89" operator="lessThan">
      <formula>$O24*0.9</formula>
    </cfRule>
    <cfRule type="cellIs" dxfId="1987" priority="90" operator="greaterThan">
      <formula>$O24</formula>
    </cfRule>
  </conditionalFormatting>
  <conditionalFormatting sqref="P9">
    <cfRule type="cellIs" dxfId="1986" priority="22" operator="between">
      <formula>$O9*0.9</formula>
      <formula>$O9</formula>
    </cfRule>
  </conditionalFormatting>
  <conditionalFormatting sqref="P5:P9">
    <cfRule type="cellIs" dxfId="1985" priority="34" operator="between">
      <formula>$T5*0.9</formula>
      <formula>$T5</formula>
    </cfRule>
    <cfRule type="cellIs" dxfId="1984" priority="35" operator="lessThan">
      <formula>$T5*0.9</formula>
    </cfRule>
    <cfRule type="cellIs" dxfId="1983" priority="36" operator="greaterThan">
      <formula>$T5</formula>
    </cfRule>
  </conditionalFormatting>
  <conditionalFormatting sqref="P17:P21">
    <cfRule type="cellIs" dxfId="1982" priority="19" operator="between">
      <formula>$T17*0.9</formula>
      <formula>$T17</formula>
    </cfRule>
    <cfRule type="cellIs" dxfId="1981" priority="20" operator="lessThan">
      <formula>$T17*0.9</formula>
    </cfRule>
    <cfRule type="cellIs" dxfId="1980" priority="21" operator="greaterThan">
      <formula>$T17</formula>
    </cfRule>
  </conditionalFormatting>
  <conditionalFormatting sqref="P23:P25">
    <cfRule type="cellIs" dxfId="1979" priority="16" operator="between">
      <formula>$T23*0.9</formula>
      <formula>$T23</formula>
    </cfRule>
    <cfRule type="cellIs" dxfId="1978" priority="17" operator="lessThan">
      <formula>$T23*0.9</formula>
    </cfRule>
    <cfRule type="cellIs" dxfId="1977" priority="18" operator="greaterThan">
      <formula>$T23</formula>
    </cfRule>
  </conditionalFormatting>
  <conditionalFormatting sqref="P11:P15">
    <cfRule type="cellIs" dxfId="1976" priority="13" operator="between">
      <formula>$T11*0.9</formula>
      <formula>$T11</formula>
    </cfRule>
    <cfRule type="cellIs" dxfId="1975" priority="14" operator="lessThan">
      <formula>$T11*0.9</formula>
    </cfRule>
    <cfRule type="cellIs" dxfId="1974" priority="15" operator="greaterThan">
      <formula>$T11</formula>
    </cfRule>
  </conditionalFormatting>
  <conditionalFormatting sqref="R23:R25">
    <cfRule type="cellIs" dxfId="1973" priority="4" operator="between">
      <formula>$T23*0.9</formula>
      <formula>$T23</formula>
    </cfRule>
    <cfRule type="cellIs" dxfId="1972" priority="5" operator="lessThan">
      <formula>$T23*0.9</formula>
    </cfRule>
    <cfRule type="cellIs" dxfId="1971" priority="6" operator="greaterThan">
      <formula>$T23</formula>
    </cfRule>
  </conditionalFormatting>
  <conditionalFormatting sqref="R5:R9">
    <cfRule type="cellIs" dxfId="1970" priority="10" operator="between">
      <formula>$T5*0.9</formula>
      <formula>$T5</formula>
    </cfRule>
    <cfRule type="cellIs" dxfId="1969" priority="11" operator="lessThan">
      <formula>$T5*0.9</formula>
    </cfRule>
    <cfRule type="cellIs" dxfId="1968" priority="12" operator="greaterThan">
      <formula>$T5</formula>
    </cfRule>
  </conditionalFormatting>
  <conditionalFormatting sqref="R17:R21">
    <cfRule type="cellIs" dxfId="1967" priority="1" operator="between">
      <formula>$T17*0.9</formula>
      <formula>$T17</formula>
    </cfRule>
    <cfRule type="cellIs" dxfId="1966" priority="2" operator="lessThan">
      <formula>$T17*0.9</formula>
    </cfRule>
    <cfRule type="cellIs" dxfId="1965" priority="3" operator="greaterThan">
      <formula>$T17</formula>
    </cfRule>
  </conditionalFormatting>
  <conditionalFormatting sqref="R11:R15">
    <cfRule type="cellIs" dxfId="1964" priority="7" operator="between">
      <formula>$T11*0.9</formula>
      <formula>$T11</formula>
    </cfRule>
    <cfRule type="cellIs" dxfId="1963" priority="8" operator="lessThan">
      <formula>$T11*0.9</formula>
    </cfRule>
    <cfRule type="cellIs" dxfId="1962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20A9-23EA-4614-8223-19E9AABD5C48}">
  <dimension ref="C1:T45"/>
  <sheetViews>
    <sheetView zoomScale="60" zoomScaleNormal="60" zoomScaleSheetLayoutView="100" workbookViewId="0">
      <pane xSplit="3" ySplit="3" topLeftCell="F5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17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86.6</v>
      </c>
      <c r="E5" s="108">
        <f>D5/F5*100</f>
        <v>99.540229885057457</v>
      </c>
      <c r="F5" s="40">
        <v>87</v>
      </c>
      <c r="G5" s="130">
        <v>86.7</v>
      </c>
      <c r="H5" s="108">
        <f>SUM(G5/$O5)*100</f>
        <v>99.655172413793096</v>
      </c>
      <c r="I5" s="108">
        <v>82.6</v>
      </c>
      <c r="J5" s="108">
        <f>SUM(I5/$O5)*100</f>
        <v>94.94252873563218</v>
      </c>
      <c r="K5" s="58">
        <f>'PY2022Q3 EX'!S3*100</f>
        <v>85.8</v>
      </c>
      <c r="L5" s="108">
        <f>SUM(K5/$O5)*100</f>
        <v>98.620689655172413</v>
      </c>
      <c r="M5" s="58">
        <v>87.1</v>
      </c>
      <c r="N5" s="114">
        <f>SUM(M5/$O5)*100</f>
        <v>100.11494252873563</v>
      </c>
      <c r="O5" s="25">
        <v>87</v>
      </c>
      <c r="P5" s="202">
        <v>86.1</v>
      </c>
      <c r="Q5" s="202">
        <f>$P5/$T5*100</f>
        <v>98.965517241379303</v>
      </c>
      <c r="R5" s="202">
        <v>88.5</v>
      </c>
      <c r="S5" s="202">
        <f>$R5/$T5*100</f>
        <v>101.72413793103448</v>
      </c>
      <c r="T5" s="25">
        <v>87</v>
      </c>
    </row>
    <row r="6" spans="3:20" ht="20.100000000000001" customHeight="1" x14ac:dyDescent="0.3">
      <c r="C6" s="110" t="s">
        <v>3</v>
      </c>
      <c r="D6" s="59">
        <v>9262</v>
      </c>
      <c r="E6" s="108">
        <f t="shared" ref="E6:E9" si="0">D6/F6*100</f>
        <v>132.31428571428572</v>
      </c>
      <c r="F6" s="41">
        <v>7000</v>
      </c>
      <c r="G6" s="134">
        <v>9417</v>
      </c>
      <c r="H6" s="108">
        <f>SUM(G6/$O6)*100</f>
        <v>125.56</v>
      </c>
      <c r="I6" s="109">
        <v>9100</v>
      </c>
      <c r="J6" s="108">
        <f>SUM(I6/$O6)*100</f>
        <v>121.33333333333334</v>
      </c>
      <c r="K6" s="59">
        <f>'PY2022Q3 EX'!S4</f>
        <v>9290.5</v>
      </c>
      <c r="L6" s="108">
        <f>SUM(K6/$O6)*100</f>
        <v>123.87333333333332</v>
      </c>
      <c r="M6" s="59">
        <v>8597</v>
      </c>
      <c r="N6" s="114">
        <f>SUM(M6/$O6)*100</f>
        <v>114.62666666666668</v>
      </c>
      <c r="O6" s="60">
        <v>7500</v>
      </c>
      <c r="P6" s="59">
        <v>8437.6</v>
      </c>
      <c r="Q6" s="202">
        <f t="shared" ref="Q6:Q9" si="1">$P6/$T6*100</f>
        <v>112.50133333333335</v>
      </c>
      <c r="R6" s="59">
        <v>8555</v>
      </c>
      <c r="S6" s="202">
        <f t="shared" ref="S6:S25" si="2">$R6/$T6*100</f>
        <v>114.06666666666668</v>
      </c>
      <c r="T6" s="60">
        <v>7500</v>
      </c>
    </row>
    <row r="7" spans="3:20" ht="20.100000000000001" customHeight="1" x14ac:dyDescent="0.3">
      <c r="C7" s="110" t="s">
        <v>10</v>
      </c>
      <c r="D7" s="58">
        <v>86.8</v>
      </c>
      <c r="E7" s="108">
        <f t="shared" si="0"/>
        <v>102.72189349112426</v>
      </c>
      <c r="F7" s="40">
        <v>84.5</v>
      </c>
      <c r="G7" s="130">
        <v>85.8</v>
      </c>
      <c r="H7" s="108">
        <f>SUM(G7/$O7)*100</f>
        <v>99.767441860465112</v>
      </c>
      <c r="I7" s="108">
        <v>83.8</v>
      </c>
      <c r="J7" s="108">
        <f>SUM(I7/$O7)*100</f>
        <v>97.441860465116278</v>
      </c>
      <c r="K7" s="58">
        <f>'PY2022Q3 EX'!S5*100</f>
        <v>84.1</v>
      </c>
      <c r="L7" s="108">
        <f>SUM(K7/$O7)*100</f>
        <v>97.79069767441861</v>
      </c>
      <c r="M7" s="58">
        <v>81.900000000000006</v>
      </c>
      <c r="N7" s="114">
        <f>SUM(M7/$O7)*100</f>
        <v>95.232558139534902</v>
      </c>
      <c r="O7" s="26">
        <v>86</v>
      </c>
      <c r="P7" s="202">
        <v>82.7</v>
      </c>
      <c r="Q7" s="202">
        <f t="shared" si="1"/>
        <v>96.162790697674424</v>
      </c>
      <c r="R7" s="202">
        <v>80.900000000000006</v>
      </c>
      <c r="S7" s="202">
        <f t="shared" si="2"/>
        <v>94.069767441860478</v>
      </c>
      <c r="T7" s="26">
        <v>86</v>
      </c>
    </row>
    <row r="8" spans="3:20" ht="20.100000000000001" customHeight="1" x14ac:dyDescent="0.3">
      <c r="C8" s="110" t="s">
        <v>13</v>
      </c>
      <c r="D8" s="58">
        <v>72.3</v>
      </c>
      <c r="E8" s="108">
        <f t="shared" si="0"/>
        <v>109.54545454545455</v>
      </c>
      <c r="F8" s="40">
        <v>66</v>
      </c>
      <c r="G8" s="130">
        <v>76.3</v>
      </c>
      <c r="H8" s="108">
        <f>SUM(G8/$O8)*100</f>
        <v>99.090909090909079</v>
      </c>
      <c r="I8" s="108">
        <v>77</v>
      </c>
      <c r="J8" s="108">
        <f>SUM(I8/$O8)*100</f>
        <v>100</v>
      </c>
      <c r="K8" s="58">
        <f>'PY2022Q3 EX'!S6*100</f>
        <v>78.8</v>
      </c>
      <c r="L8" s="108">
        <f>SUM(K8/$O8)*100</f>
        <v>102.33766233766232</v>
      </c>
      <c r="M8" s="58">
        <v>78</v>
      </c>
      <c r="N8" s="114">
        <f>SUM(M8/$O8)*100</f>
        <v>101.29870129870129</v>
      </c>
      <c r="O8" s="26">
        <v>77</v>
      </c>
      <c r="P8" s="202">
        <v>75.599999999999994</v>
      </c>
      <c r="Q8" s="202">
        <f t="shared" si="1"/>
        <v>104.99999999999999</v>
      </c>
      <c r="R8" s="202">
        <v>78</v>
      </c>
      <c r="S8" s="202">
        <f t="shared" si="2"/>
        <v>108.33333333333333</v>
      </c>
      <c r="T8" s="112">
        <v>72</v>
      </c>
    </row>
    <row r="9" spans="3:20" ht="20.100000000000001" customHeight="1" x14ac:dyDescent="0.3">
      <c r="C9" s="110" t="s">
        <v>16</v>
      </c>
      <c r="D9" s="58">
        <v>71.099999999999994</v>
      </c>
      <c r="E9" s="108">
        <f t="shared" si="0"/>
        <v>129.27272727272725</v>
      </c>
      <c r="F9" s="40">
        <v>55.000000000000007</v>
      </c>
      <c r="G9" s="130">
        <v>77</v>
      </c>
      <c r="H9" s="108">
        <f>SUM(G9/$O9)*100</f>
        <v>128.33333333333334</v>
      </c>
      <c r="I9" s="108">
        <v>78.099999999999994</v>
      </c>
      <c r="J9" s="108">
        <f>SUM(I9/$O9)*100</f>
        <v>130.16666666666666</v>
      </c>
      <c r="K9" s="58">
        <f>'PY2022Q3 EX'!S7*100</f>
        <v>71</v>
      </c>
      <c r="L9" s="108">
        <f>SUM(K9/$O9)*100</f>
        <v>118.33333333333333</v>
      </c>
      <c r="M9" s="58">
        <v>78.8</v>
      </c>
      <c r="N9" s="114">
        <f>SUM(M9/$O9)*100</f>
        <v>131.33333333333331</v>
      </c>
      <c r="O9" s="26">
        <v>60</v>
      </c>
      <c r="P9" s="202">
        <v>66.7</v>
      </c>
      <c r="Q9" s="202">
        <f t="shared" si="1"/>
        <v>111.16666666666669</v>
      </c>
      <c r="R9" s="202">
        <v>66.400000000000006</v>
      </c>
      <c r="S9" s="202">
        <f t="shared" si="2"/>
        <v>110.66666666666667</v>
      </c>
      <c r="T9" s="112">
        <v>60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84</v>
      </c>
      <c r="E11" s="108">
        <f t="shared" ref="E11:E15" si="3">D11/F11*100</f>
        <v>98.82352941176471</v>
      </c>
      <c r="F11" s="40">
        <v>85</v>
      </c>
      <c r="G11" s="130">
        <v>83.2</v>
      </c>
      <c r="H11" s="108">
        <f>SUM(G11/$O11)*100</f>
        <v>97.882352941176478</v>
      </c>
      <c r="I11" s="120">
        <v>81.400000000000006</v>
      </c>
      <c r="J11" s="108">
        <f>SUM(I11/$O11)*100</f>
        <v>95.764705882352956</v>
      </c>
      <c r="K11" s="58">
        <f>'PY2022Q3 EX'!S9*100</f>
        <v>83.8</v>
      </c>
      <c r="L11" s="108">
        <f>SUM(K11/$O11)*100</f>
        <v>98.588235294117638</v>
      </c>
      <c r="M11" s="58">
        <v>87.5</v>
      </c>
      <c r="N11" s="114">
        <f>SUM(M11/$O11)*100</f>
        <v>102.94117647058823</v>
      </c>
      <c r="O11" s="26">
        <v>85</v>
      </c>
      <c r="P11" s="202">
        <v>88.2</v>
      </c>
      <c r="Q11" s="202">
        <f>$P11/$T11*100</f>
        <v>103.76470588235294</v>
      </c>
      <c r="R11" s="202">
        <v>84.6</v>
      </c>
      <c r="S11" s="202">
        <f t="shared" si="2"/>
        <v>99.529411764705884</v>
      </c>
      <c r="T11" s="26">
        <v>85</v>
      </c>
    </row>
    <row r="12" spans="3:20" ht="20.100000000000001" customHeight="1" x14ac:dyDescent="0.3">
      <c r="C12" s="110" t="s">
        <v>3</v>
      </c>
      <c r="D12" s="59">
        <v>9214</v>
      </c>
      <c r="E12" s="108">
        <f t="shared" si="3"/>
        <v>129.77464788732394</v>
      </c>
      <c r="F12" s="41">
        <v>7100</v>
      </c>
      <c r="G12" s="134">
        <v>8691</v>
      </c>
      <c r="H12" s="108">
        <f>SUM(G12/$O12)*100</f>
        <v>106.61187438665358</v>
      </c>
      <c r="I12" s="103">
        <v>8128</v>
      </c>
      <c r="J12" s="108">
        <f>SUM(I12/$O12)*100</f>
        <v>99.705593719332668</v>
      </c>
      <c r="K12" s="59">
        <f>'PY2022Q3 EX'!S10</f>
        <v>8691</v>
      </c>
      <c r="L12" s="108">
        <f>SUM(K12/$O12)*100</f>
        <v>106.61187438665358</v>
      </c>
      <c r="M12" s="59">
        <v>7651.5</v>
      </c>
      <c r="N12" s="114">
        <f>SUM(M12/$O12)*100</f>
        <v>93.860402355250244</v>
      </c>
      <c r="O12" s="60">
        <v>8152</v>
      </c>
      <c r="P12" s="59">
        <v>7709</v>
      </c>
      <c r="Q12" s="202">
        <f t="shared" ref="Q12:Q15" si="4">$P12/$T12*100</f>
        <v>94.565750736015701</v>
      </c>
      <c r="R12" s="59">
        <v>7315.3</v>
      </c>
      <c r="S12" s="202">
        <f t="shared" si="2"/>
        <v>89.736261040235533</v>
      </c>
      <c r="T12" s="60">
        <v>8152</v>
      </c>
    </row>
    <row r="13" spans="3:20" ht="20.100000000000001" customHeight="1" x14ac:dyDescent="0.3">
      <c r="C13" s="110" t="s">
        <v>10</v>
      </c>
      <c r="D13" s="58">
        <v>91.4</v>
      </c>
      <c r="E13" s="108">
        <f t="shared" si="3"/>
        <v>108.16568047337279</v>
      </c>
      <c r="F13" s="40">
        <v>84.5</v>
      </c>
      <c r="G13" s="130">
        <v>91.8</v>
      </c>
      <c r="H13" s="108">
        <f>SUM(G13/$O13)*100</f>
        <v>122.39999999999999</v>
      </c>
      <c r="I13" s="120">
        <v>80.2</v>
      </c>
      <c r="J13" s="58">
        <f>SUM(I13/$O13)*100</f>
        <v>106.93333333333335</v>
      </c>
      <c r="K13" s="58">
        <f>'PY2022Q3 EX'!S11*100</f>
        <v>82.199999999999989</v>
      </c>
      <c r="L13" s="108">
        <f>SUM(K13/$O13)*100</f>
        <v>109.59999999999998</v>
      </c>
      <c r="M13" s="58">
        <v>80.5</v>
      </c>
      <c r="N13" s="114">
        <f>SUM(M13/$O13)*100</f>
        <v>107.33333333333333</v>
      </c>
      <c r="O13" s="26">
        <v>75</v>
      </c>
      <c r="P13" s="202">
        <v>78.2</v>
      </c>
      <c r="Q13" s="202">
        <f t="shared" si="4"/>
        <v>104.26666666666667</v>
      </c>
      <c r="R13" s="202">
        <v>80.400000000000006</v>
      </c>
      <c r="S13" s="202">
        <f t="shared" si="2"/>
        <v>107.2</v>
      </c>
      <c r="T13" s="26">
        <v>75</v>
      </c>
    </row>
    <row r="14" spans="3:20" ht="20.100000000000001" customHeight="1" x14ac:dyDescent="0.3">
      <c r="C14" s="110" t="s">
        <v>13</v>
      </c>
      <c r="D14" s="58">
        <v>78.3</v>
      </c>
      <c r="E14" s="108">
        <f t="shared" si="3"/>
        <v>111.85714285714286</v>
      </c>
      <c r="F14" s="40">
        <v>70</v>
      </c>
      <c r="G14" s="130">
        <v>77.400000000000006</v>
      </c>
      <c r="H14" s="108">
        <f>SUM(G14/$O14)*100</f>
        <v>107.35090152565883</v>
      </c>
      <c r="I14" s="120">
        <v>78.900000000000006</v>
      </c>
      <c r="J14" s="108">
        <f>SUM(I14/$O14)*100</f>
        <v>109.43134535367547</v>
      </c>
      <c r="K14" s="58">
        <f>'PY2022Q3 EX'!S12*100</f>
        <v>79.800000000000011</v>
      </c>
      <c r="L14" s="108">
        <f>SUM(K14/$O14)*100</f>
        <v>110.67961165048546</v>
      </c>
      <c r="M14" s="58">
        <v>77.8</v>
      </c>
      <c r="N14" s="114">
        <f>SUM(M14/$O14)*100</f>
        <v>107.90568654646324</v>
      </c>
      <c r="O14" s="26">
        <v>72.099999999999994</v>
      </c>
      <c r="P14" s="202">
        <v>79.900000000000006</v>
      </c>
      <c r="Q14" s="202">
        <f t="shared" si="4"/>
        <v>117.5</v>
      </c>
      <c r="R14" s="202">
        <v>78</v>
      </c>
      <c r="S14" s="202">
        <f t="shared" si="2"/>
        <v>114.70588235294117</v>
      </c>
      <c r="T14" s="112">
        <v>68</v>
      </c>
    </row>
    <row r="15" spans="3:20" ht="20.100000000000001" customHeight="1" x14ac:dyDescent="0.3">
      <c r="C15" s="110" t="s">
        <v>16</v>
      </c>
      <c r="D15" s="58">
        <v>73.599999999999994</v>
      </c>
      <c r="E15" s="108">
        <f t="shared" si="3"/>
        <v>122.66666666666666</v>
      </c>
      <c r="F15" s="40">
        <v>60</v>
      </c>
      <c r="G15" s="130">
        <v>78.3</v>
      </c>
      <c r="H15" s="108">
        <f>SUM(G15/$O15)*100</f>
        <v>104.4</v>
      </c>
      <c r="I15" s="120">
        <v>68.900000000000006</v>
      </c>
      <c r="J15" s="108">
        <f>SUM(I15/$O15)*100</f>
        <v>91.866666666666674</v>
      </c>
      <c r="K15" s="58">
        <f>'PY2022Q3 EX'!S13*100</f>
        <v>63.6</v>
      </c>
      <c r="L15" s="108">
        <f>SUM(K15/$O15)*100</f>
        <v>84.8</v>
      </c>
      <c r="M15" s="58">
        <v>78.599999999999994</v>
      </c>
      <c r="N15" s="114">
        <f>SUM(M15/$O15)*100</f>
        <v>104.79999999999998</v>
      </c>
      <c r="O15" s="26">
        <v>75</v>
      </c>
      <c r="P15" s="202">
        <v>69.2</v>
      </c>
      <c r="Q15" s="202">
        <f t="shared" si="4"/>
        <v>92.26666666666668</v>
      </c>
      <c r="R15" s="202">
        <v>44.4</v>
      </c>
      <c r="S15" s="202">
        <f t="shared" si="2"/>
        <v>59.199999999999996</v>
      </c>
      <c r="T15" s="112">
        <v>75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69.5</v>
      </c>
      <c r="E17" s="108">
        <f t="shared" ref="E17:E21" si="5">D17/F17*100</f>
        <v>87.974683544303801</v>
      </c>
      <c r="F17" s="40">
        <v>79</v>
      </c>
      <c r="G17" s="130">
        <v>72.2</v>
      </c>
      <c r="H17" s="108">
        <f>SUM(G17/$O17)*100</f>
        <v>103.14285714285714</v>
      </c>
      <c r="I17" s="108">
        <v>78.8</v>
      </c>
      <c r="J17" s="108">
        <f>SUM(I17/$O17)*100</f>
        <v>112.57142857142857</v>
      </c>
      <c r="K17" s="58">
        <f>'PY2022Q3 EX'!S15*100</f>
        <v>80.400000000000006</v>
      </c>
      <c r="L17" s="108">
        <f>SUM(K17/$O17)*100</f>
        <v>114.85714285714286</v>
      </c>
      <c r="M17" s="58">
        <v>79.099999999999994</v>
      </c>
      <c r="N17" s="114">
        <f>SUM(M17/$O17)*100</f>
        <v>112.99999999999999</v>
      </c>
      <c r="O17" s="26">
        <v>70</v>
      </c>
      <c r="P17" s="202">
        <v>73</v>
      </c>
      <c r="Q17" s="202">
        <f>$P17/$T17*100</f>
        <v>104.28571428571429</v>
      </c>
      <c r="R17" s="202">
        <v>71.400000000000006</v>
      </c>
      <c r="S17" s="202">
        <f t="shared" si="2"/>
        <v>102</v>
      </c>
      <c r="T17" s="26">
        <v>70</v>
      </c>
    </row>
    <row r="18" spans="3:20" ht="20.100000000000001" customHeight="1" x14ac:dyDescent="0.3">
      <c r="C18" s="110" t="s">
        <v>3</v>
      </c>
      <c r="D18" s="59">
        <v>3390</v>
      </c>
      <c r="E18" s="108">
        <f t="shared" si="5"/>
        <v>105.9375</v>
      </c>
      <c r="F18" s="41">
        <v>3200</v>
      </c>
      <c r="G18" s="131">
        <v>3193</v>
      </c>
      <c r="H18" s="108">
        <f>SUM(G18/$O18)*100</f>
        <v>98.21593355890495</v>
      </c>
      <c r="I18" s="109">
        <v>3441</v>
      </c>
      <c r="J18" s="108">
        <f>SUM(I18/$O18)*100</f>
        <v>105.84435558289758</v>
      </c>
      <c r="K18" s="59">
        <f>'PY2022Q3 EX'!S16</f>
        <v>3625</v>
      </c>
      <c r="L18" s="108">
        <f>SUM(K18/$O18)*100</f>
        <v>111.50415256844049</v>
      </c>
      <c r="M18" s="59">
        <v>3793.5</v>
      </c>
      <c r="N18" s="114">
        <f>SUM(M18/$O18)*100</f>
        <v>116.68717317748386</v>
      </c>
      <c r="O18" s="60">
        <v>3251</v>
      </c>
      <c r="P18" s="59">
        <v>3506</v>
      </c>
      <c r="Q18" s="202">
        <f t="shared" ref="Q18:Q21" si="6">$P18/$T18*100</f>
        <v>107.84374038757305</v>
      </c>
      <c r="R18" s="59">
        <v>3120.5</v>
      </c>
      <c r="S18" s="202">
        <f t="shared" si="2"/>
        <v>95.985850507536142</v>
      </c>
      <c r="T18" s="60">
        <v>3251</v>
      </c>
    </row>
    <row r="19" spans="3:20" ht="20.100000000000001" customHeight="1" x14ac:dyDescent="0.3">
      <c r="C19" s="110" t="s">
        <v>10</v>
      </c>
      <c r="D19" s="58">
        <v>68.600000000000009</v>
      </c>
      <c r="E19" s="108">
        <f t="shared" si="5"/>
        <v>92.702702702702709</v>
      </c>
      <c r="F19" s="40">
        <v>74</v>
      </c>
      <c r="G19" s="130">
        <v>67.600000000000009</v>
      </c>
      <c r="H19" s="108">
        <f t="shared" ref="H19:H20" si="7">SUM(G19/$O19)*100</f>
        <v>93.8888888888889</v>
      </c>
      <c r="I19" s="108">
        <v>72</v>
      </c>
      <c r="J19" s="108">
        <f t="shared" ref="J19:J20" si="8">SUM(I19/$O19)*100</f>
        <v>100</v>
      </c>
      <c r="K19" s="58">
        <f>'PY2022Q3 EX'!S17*100</f>
        <v>75.900000000000006</v>
      </c>
      <c r="L19" s="108">
        <f t="shared" ref="L19:L20" si="9">SUM(K19/$O19)*100</f>
        <v>105.41666666666667</v>
      </c>
      <c r="M19" s="58">
        <v>80.3</v>
      </c>
      <c r="N19" s="114">
        <f>SUM(M19/$O19)*100</f>
        <v>111.52777777777779</v>
      </c>
      <c r="O19" s="26">
        <v>72</v>
      </c>
      <c r="P19" s="202">
        <v>78.599999999999994</v>
      </c>
      <c r="Q19" s="202">
        <f t="shared" si="6"/>
        <v>109.16666666666666</v>
      </c>
      <c r="R19" s="202">
        <v>81.400000000000006</v>
      </c>
      <c r="S19" s="202">
        <f t="shared" si="2"/>
        <v>113.05555555555556</v>
      </c>
      <c r="T19" s="26">
        <v>72</v>
      </c>
    </row>
    <row r="20" spans="3:20" ht="20.100000000000001" customHeight="1" x14ac:dyDescent="0.3">
      <c r="C20" s="110" t="s">
        <v>13</v>
      </c>
      <c r="D20" s="58">
        <v>66.7</v>
      </c>
      <c r="E20" s="108">
        <f t="shared" si="5"/>
        <v>86.623376623376629</v>
      </c>
      <c r="F20" s="40">
        <v>77</v>
      </c>
      <c r="G20" s="130">
        <v>64.3</v>
      </c>
      <c r="H20" s="108">
        <f t="shared" si="7"/>
        <v>70.350109409190367</v>
      </c>
      <c r="I20" s="108">
        <v>67.2</v>
      </c>
      <c r="J20" s="108">
        <f t="shared" si="8"/>
        <v>73.522975929978116</v>
      </c>
      <c r="K20" s="58">
        <f>'PY2022Q3 EX'!S18*100</f>
        <v>72.7</v>
      </c>
      <c r="L20" s="108">
        <f t="shared" si="9"/>
        <v>79.540481400437642</v>
      </c>
      <c r="M20" s="58">
        <v>88.5</v>
      </c>
      <c r="N20" s="114">
        <f>SUM(M20/$O20)*100</f>
        <v>96.82713347921225</v>
      </c>
      <c r="O20" s="26">
        <v>91.4</v>
      </c>
      <c r="P20" s="202">
        <v>87</v>
      </c>
      <c r="Q20" s="202">
        <f t="shared" si="6"/>
        <v>95.18599562363238</v>
      </c>
      <c r="R20" s="202">
        <v>85.7</v>
      </c>
      <c r="S20" s="202">
        <f t="shared" si="2"/>
        <v>93.763676148796492</v>
      </c>
      <c r="T20" s="26">
        <v>91.4</v>
      </c>
    </row>
    <row r="21" spans="3:20" ht="20.100000000000001" customHeight="1" x14ac:dyDescent="0.3">
      <c r="C21" s="110" t="s">
        <v>16</v>
      </c>
      <c r="D21" s="58">
        <v>47.8</v>
      </c>
      <c r="E21" s="108">
        <f t="shared" si="5"/>
        <v>102.79569892473117</v>
      </c>
      <c r="F21" s="40">
        <v>46.5</v>
      </c>
      <c r="G21" s="130">
        <v>66.7</v>
      </c>
      <c r="H21" s="108">
        <f>SUM(G21/$O21)*100</f>
        <v>111.16666666666669</v>
      </c>
      <c r="I21" s="108">
        <v>60</v>
      </c>
      <c r="J21" s="108">
        <f>SUM(I21/$O21)*100</f>
        <v>100</v>
      </c>
      <c r="K21" s="58">
        <f>'PY2022Q3 EX'!S19*100</f>
        <v>70.399999999999991</v>
      </c>
      <c r="L21" s="108">
        <f>SUM(K21/$O21)*100</f>
        <v>117.33333333333331</v>
      </c>
      <c r="M21" s="58">
        <v>61.5</v>
      </c>
      <c r="N21" s="114">
        <f>SUM(M21/$O21)*100</f>
        <v>102.49999999999999</v>
      </c>
      <c r="O21" s="26">
        <v>60</v>
      </c>
      <c r="P21" s="202">
        <v>51.3</v>
      </c>
      <c r="Q21" s="202">
        <f t="shared" si="6"/>
        <v>85.5</v>
      </c>
      <c r="R21" s="202">
        <v>51.2</v>
      </c>
      <c r="S21" s="202">
        <f t="shared" si="2"/>
        <v>85.333333333333343</v>
      </c>
      <c r="T21" s="112">
        <v>60</v>
      </c>
    </row>
    <row r="22" spans="3:20" ht="20.100000000000001" customHeight="1" x14ac:dyDescent="0.3">
      <c r="C22" s="29" t="s">
        <v>6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61</v>
      </c>
      <c r="E23" s="108">
        <f t="shared" ref="E23:E25" si="10">D23/F23*100</f>
        <v>93.84615384615384</v>
      </c>
      <c r="F23" s="40">
        <v>65</v>
      </c>
      <c r="G23" s="132">
        <v>61.3</v>
      </c>
      <c r="H23" s="108">
        <f>SUM(G23/$O23)*100</f>
        <v>100.49180327868852</v>
      </c>
      <c r="I23" s="108">
        <v>60.8</v>
      </c>
      <c r="J23" s="108">
        <f>SUM(I23/$O23)*100</f>
        <v>99.672131147540981</v>
      </c>
      <c r="K23" s="58">
        <f>'PY2022Q3 EX'!S21*100</f>
        <v>65.3</v>
      </c>
      <c r="L23" s="108">
        <f>SUM(K23/$O23)*100</f>
        <v>107.04918032786885</v>
      </c>
      <c r="M23" s="58">
        <v>66.900000000000006</v>
      </c>
      <c r="N23" s="114">
        <f>SUM(M23/$O23)*100</f>
        <v>109.67213114754099</v>
      </c>
      <c r="O23" s="26">
        <v>61</v>
      </c>
      <c r="P23" s="202">
        <v>68.400000000000006</v>
      </c>
      <c r="Q23" s="202">
        <f>P23/$T23*100</f>
        <v>112.1311475409836</v>
      </c>
      <c r="R23" s="202">
        <v>67.2</v>
      </c>
      <c r="S23" s="202">
        <f t="shared" si="2"/>
        <v>110.16393442622952</v>
      </c>
      <c r="T23" s="26">
        <v>61</v>
      </c>
    </row>
    <row r="24" spans="3:20" ht="20.100000000000001" customHeight="1" x14ac:dyDescent="0.3">
      <c r="C24" s="110" t="s">
        <v>3</v>
      </c>
      <c r="D24" s="59">
        <v>5591</v>
      </c>
      <c r="E24" s="108">
        <f t="shared" si="10"/>
        <v>109.62745098039215</v>
      </c>
      <c r="F24" s="41">
        <v>5100</v>
      </c>
      <c r="G24" s="133">
        <v>5795</v>
      </c>
      <c r="H24" s="108">
        <f>SUM(G24/$O24)*100</f>
        <v>105.42113880298345</v>
      </c>
      <c r="I24" s="117">
        <v>5893</v>
      </c>
      <c r="J24" s="108">
        <f>SUM(I24/$O24)*100</f>
        <v>107.20392941604511</v>
      </c>
      <c r="K24" s="59">
        <f>'PY2022Q3 EX'!S22</f>
        <v>6393</v>
      </c>
      <c r="L24" s="108">
        <f>SUM(K24/$O24)*100</f>
        <v>116.29979989084956</v>
      </c>
      <c r="M24" s="59">
        <v>6500.5</v>
      </c>
      <c r="N24" s="114">
        <f>SUM(M24/$O24)*100</f>
        <v>118.25541204293251</v>
      </c>
      <c r="O24" s="60">
        <v>5497</v>
      </c>
      <c r="P24" s="59">
        <v>6900</v>
      </c>
      <c r="Q24" s="202">
        <f t="shared" ref="Q24:Q25" si="11">P24/$T24*100</f>
        <v>125.52301255230125</v>
      </c>
      <c r="R24" s="59">
        <v>7122.5</v>
      </c>
      <c r="S24" s="202">
        <f t="shared" si="2"/>
        <v>129.57067491358922</v>
      </c>
      <c r="T24" s="60">
        <v>5497</v>
      </c>
    </row>
    <row r="25" spans="3:20" ht="20.100000000000001" customHeight="1" x14ac:dyDescent="0.3">
      <c r="C25" s="115" t="s">
        <v>10</v>
      </c>
      <c r="D25" s="58">
        <v>66.600000000000009</v>
      </c>
      <c r="E25" s="108">
        <f t="shared" si="10"/>
        <v>100.90909090909092</v>
      </c>
      <c r="F25" s="40">
        <v>66</v>
      </c>
      <c r="G25" s="132">
        <v>66.5</v>
      </c>
      <c r="H25" s="108">
        <f>SUM(G25/$O25)*100</f>
        <v>100.75757575757575</v>
      </c>
      <c r="I25" s="108">
        <v>63</v>
      </c>
      <c r="J25" s="108">
        <f>SUM(I25/$O25)*100</f>
        <v>95.454545454545453</v>
      </c>
      <c r="K25" s="58">
        <f>'PY2022Q3 EX'!S23*100</f>
        <v>65.400000000000006</v>
      </c>
      <c r="L25" s="108">
        <f>SUM(K25/$O25)*100</f>
        <v>99.090909090909093</v>
      </c>
      <c r="M25" s="58">
        <v>66.099999999999994</v>
      </c>
      <c r="N25" s="114">
        <f>SUM(M25/$O25)*100</f>
        <v>100.15151515151514</v>
      </c>
      <c r="O25" s="26">
        <v>66</v>
      </c>
      <c r="P25" s="202">
        <v>66.3</v>
      </c>
      <c r="Q25" s="202">
        <f t="shared" si="11"/>
        <v>100.45454545454544</v>
      </c>
      <c r="R25" s="202">
        <v>66</v>
      </c>
      <c r="S25" s="202">
        <f t="shared" si="2"/>
        <v>100</v>
      </c>
      <c r="T25" s="26">
        <v>66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1961" priority="193" operator="between">
      <formula>$F5*0.9</formula>
      <formula>$F5</formula>
    </cfRule>
    <cfRule type="cellIs" dxfId="1960" priority="194" operator="lessThan">
      <formula>$F5*0.9</formula>
    </cfRule>
    <cfRule type="cellIs" dxfId="1959" priority="195" operator="greaterThan">
      <formula>$F5</formula>
    </cfRule>
  </conditionalFormatting>
  <conditionalFormatting sqref="D7">
    <cfRule type="cellIs" dxfId="1958" priority="187" operator="between">
      <formula>$F7*0.9</formula>
      <formula>$F7</formula>
    </cfRule>
    <cfRule type="cellIs" dxfId="1957" priority="188" operator="lessThan">
      <formula>$F7*0.9</formula>
    </cfRule>
    <cfRule type="cellIs" dxfId="1956" priority="189" operator="greaterThan">
      <formula>$F7</formula>
    </cfRule>
  </conditionalFormatting>
  <conditionalFormatting sqref="D6">
    <cfRule type="cellIs" dxfId="1955" priority="184" operator="between">
      <formula>$F6*0.9</formula>
      <formula>$F6</formula>
    </cfRule>
    <cfRule type="cellIs" dxfId="1954" priority="185" operator="lessThan">
      <formula>$F6*0.9</formula>
    </cfRule>
    <cfRule type="cellIs" dxfId="1953" priority="186" operator="greaterThan">
      <formula>$F6</formula>
    </cfRule>
  </conditionalFormatting>
  <conditionalFormatting sqref="D11">
    <cfRule type="cellIs" dxfId="1952" priority="181" operator="between">
      <formula>$F11*0.9</formula>
      <formula>$F11</formula>
    </cfRule>
    <cfRule type="cellIs" dxfId="1951" priority="182" operator="lessThan">
      <formula>$F11*0.9</formula>
    </cfRule>
    <cfRule type="cellIs" dxfId="1950" priority="183" operator="greaterThan">
      <formula>$F11</formula>
    </cfRule>
  </conditionalFormatting>
  <conditionalFormatting sqref="D17">
    <cfRule type="cellIs" dxfId="1949" priority="178" operator="between">
      <formula>$F17*0.9</formula>
      <formula>$F17</formula>
    </cfRule>
    <cfRule type="cellIs" dxfId="1948" priority="179" operator="lessThan">
      <formula>$F17*0.9</formula>
    </cfRule>
    <cfRule type="cellIs" dxfId="1947" priority="180" operator="greaterThan">
      <formula>$F17</formula>
    </cfRule>
  </conditionalFormatting>
  <conditionalFormatting sqref="D23">
    <cfRule type="cellIs" dxfId="1946" priority="175" operator="between">
      <formula>$F23*0.9</formula>
      <formula>$F23</formula>
    </cfRule>
    <cfRule type="cellIs" dxfId="1945" priority="176" operator="lessThan">
      <formula>$F23*0.9</formula>
    </cfRule>
    <cfRule type="cellIs" dxfId="1944" priority="177" operator="greaterThan">
      <formula>$F23</formula>
    </cfRule>
  </conditionalFormatting>
  <conditionalFormatting sqref="D12">
    <cfRule type="cellIs" dxfId="1943" priority="172" operator="between">
      <formula>$F12*0.9</formula>
      <formula>$F12</formula>
    </cfRule>
    <cfRule type="cellIs" dxfId="1942" priority="173" operator="lessThan">
      <formula>$F12*0.9</formula>
    </cfRule>
    <cfRule type="cellIs" dxfId="1941" priority="174" operator="greaterThan">
      <formula>$F12</formula>
    </cfRule>
  </conditionalFormatting>
  <conditionalFormatting sqref="D24">
    <cfRule type="cellIs" dxfId="1940" priority="169" operator="between">
      <formula>$F24*0.9</formula>
      <formula>$F24</formula>
    </cfRule>
    <cfRule type="cellIs" dxfId="1939" priority="170" operator="lessThan">
      <formula>$F24*0.9</formula>
    </cfRule>
    <cfRule type="cellIs" dxfId="1938" priority="171" operator="greaterThan">
      <formula>$F24</formula>
    </cfRule>
  </conditionalFormatting>
  <conditionalFormatting sqref="D13">
    <cfRule type="cellIs" dxfId="1937" priority="166" operator="between">
      <formula>$F13*0.9</formula>
      <formula>$F13</formula>
    </cfRule>
    <cfRule type="cellIs" dxfId="1936" priority="167" operator="lessThan">
      <formula>$F13*0.9</formula>
    </cfRule>
    <cfRule type="cellIs" dxfId="1935" priority="168" operator="greaterThan">
      <formula>$F13</formula>
    </cfRule>
  </conditionalFormatting>
  <conditionalFormatting sqref="D19">
    <cfRule type="cellIs" dxfId="1934" priority="163" operator="between">
      <formula>$F19*0.9</formula>
      <formula>$F19</formula>
    </cfRule>
    <cfRule type="cellIs" dxfId="1933" priority="164" operator="lessThan">
      <formula>$F19*0.9</formula>
    </cfRule>
    <cfRule type="cellIs" dxfId="1932" priority="165" operator="greaterThan">
      <formula>$F19</formula>
    </cfRule>
  </conditionalFormatting>
  <conditionalFormatting sqref="D25">
    <cfRule type="cellIs" dxfId="1931" priority="160" operator="between">
      <formula>$F25*0.9</formula>
      <formula>$F25</formula>
    </cfRule>
    <cfRule type="cellIs" dxfId="1930" priority="161" operator="lessThan">
      <formula>$F25*0.9</formula>
    </cfRule>
    <cfRule type="cellIs" dxfId="1929" priority="162" operator="greaterThan">
      <formula>$F25</formula>
    </cfRule>
  </conditionalFormatting>
  <conditionalFormatting sqref="G5 I5 K5 M5">
    <cfRule type="cellIs" dxfId="1928" priority="214" operator="between">
      <formula>$O5*0.9</formula>
      <formula>$O5</formula>
    </cfRule>
    <cfRule type="cellIs" dxfId="1927" priority="215" operator="lessThan">
      <formula>$O5*0.9</formula>
    </cfRule>
    <cfRule type="cellIs" dxfId="1926" priority="216" operator="greaterThan">
      <formula>$O5</formula>
    </cfRule>
  </conditionalFormatting>
  <conditionalFormatting sqref="G6 I6 K6 M6">
    <cfRule type="cellIs" dxfId="1925" priority="196" operator="between">
      <formula>$O6*0.9</formula>
      <formula>$O6</formula>
    </cfRule>
    <cfRule type="cellIs" dxfId="1924" priority="197" operator="lessThan">
      <formula>$O6*0.9</formula>
    </cfRule>
    <cfRule type="cellIs" dxfId="1923" priority="198" operator="greaterThan">
      <formula>$O6</formula>
    </cfRule>
  </conditionalFormatting>
  <conditionalFormatting sqref="G7 I7 M7">
    <cfRule type="cellIs" dxfId="1922" priority="157" operator="between">
      <formula>$O7*0.9</formula>
      <formula>$O7</formula>
    </cfRule>
    <cfRule type="cellIs" dxfId="1921" priority="158" operator="lessThan">
      <formula>$O7*0.9</formula>
    </cfRule>
    <cfRule type="cellIs" dxfId="1920" priority="159" operator="greaterThan">
      <formula>$O7</formula>
    </cfRule>
  </conditionalFormatting>
  <conditionalFormatting sqref="G11 I11 M11">
    <cfRule type="cellIs" dxfId="1919" priority="211" operator="between">
      <formula>$O11*0.9</formula>
      <formula>$O11</formula>
    </cfRule>
    <cfRule type="cellIs" dxfId="1918" priority="212" operator="lessThan">
      <formula>$O11*0.9</formula>
    </cfRule>
    <cfRule type="cellIs" dxfId="1917" priority="213" operator="greaterThan">
      <formula>$O11</formula>
    </cfRule>
  </conditionalFormatting>
  <conditionalFormatting sqref="G12 I12 M12">
    <cfRule type="cellIs" dxfId="1916" priority="208" operator="between">
      <formula>$O12*0.9</formula>
      <formula>$O12</formula>
    </cfRule>
    <cfRule type="cellIs" dxfId="1915" priority="209" operator="lessThan">
      <formula>$O12*0.9</formula>
    </cfRule>
    <cfRule type="cellIs" dxfId="1914" priority="210" operator="greaterThan">
      <formula>$O12</formula>
    </cfRule>
  </conditionalFormatting>
  <conditionalFormatting sqref="G13 I13 M13">
    <cfRule type="cellIs" dxfId="1913" priority="190" operator="between">
      <formula>$O13*0.9</formula>
      <formula>$O13</formula>
    </cfRule>
    <cfRule type="cellIs" dxfId="1912" priority="191" operator="lessThan">
      <formula>$O13*0.9</formula>
    </cfRule>
    <cfRule type="cellIs" dxfId="1911" priority="192" operator="greaterThan">
      <formula>$O13</formula>
    </cfRule>
  </conditionalFormatting>
  <conditionalFormatting sqref="G14 I14 M14">
    <cfRule type="cellIs" dxfId="1910" priority="154" operator="between">
      <formula>$O14*0.9</formula>
      <formula>$O14</formula>
    </cfRule>
    <cfRule type="cellIs" dxfId="1909" priority="155" operator="lessThan">
      <formula>$O14*0.9</formula>
    </cfRule>
    <cfRule type="cellIs" dxfId="1908" priority="156" operator="greaterThan">
      <formula>$O14</formula>
    </cfRule>
  </conditionalFormatting>
  <conditionalFormatting sqref="G17:G18 I17:I18 M17:M18">
    <cfRule type="cellIs" dxfId="1907" priority="205" operator="between">
      <formula>$O17*0.9</formula>
      <formula>$O17</formula>
    </cfRule>
    <cfRule type="cellIs" dxfId="1906" priority="206" operator="lessThan">
      <formula>$O17*0.9</formula>
    </cfRule>
    <cfRule type="cellIs" dxfId="1905" priority="207" operator="greaterThan">
      <formula>$O17</formula>
    </cfRule>
  </conditionalFormatting>
  <conditionalFormatting sqref="G19 I19 M19">
    <cfRule type="cellIs" dxfId="1904" priority="151" operator="between">
      <formula>$O19*0.9</formula>
      <formula>$O19</formula>
    </cfRule>
    <cfRule type="cellIs" dxfId="1903" priority="152" operator="lessThan">
      <formula>$O19*0.9</formula>
    </cfRule>
    <cfRule type="cellIs" dxfId="1902" priority="153" operator="greaterThan">
      <formula>$O19</formula>
    </cfRule>
  </conditionalFormatting>
  <conditionalFormatting sqref="G20 I20 M20">
    <cfRule type="cellIs" dxfId="1901" priority="148" operator="between">
      <formula>$O20*0.9</formula>
      <formula>$O20</formula>
    </cfRule>
    <cfRule type="cellIs" dxfId="1900" priority="149" operator="lessThan">
      <formula>$O20*0.9</formula>
    </cfRule>
    <cfRule type="cellIs" dxfId="1899" priority="150" operator="greaterThan">
      <formula>$O20</formula>
    </cfRule>
  </conditionalFormatting>
  <conditionalFormatting sqref="G23 I23 M23">
    <cfRule type="cellIs" dxfId="1898" priority="202" operator="between">
      <formula>$O23*0.9</formula>
      <formula>$O23</formula>
    </cfRule>
    <cfRule type="cellIs" dxfId="1897" priority="203" operator="lessThan">
      <formula>$O23*0.9</formula>
    </cfRule>
    <cfRule type="cellIs" dxfId="1896" priority="204" operator="greaterThan">
      <formula>$O23</formula>
    </cfRule>
  </conditionalFormatting>
  <conditionalFormatting sqref="G24 I24 M24">
    <cfRule type="cellIs" dxfId="1895" priority="199" operator="between">
      <formula>$O24*0.9</formula>
      <formula>$O24</formula>
    </cfRule>
    <cfRule type="cellIs" dxfId="1894" priority="200" operator="lessThan">
      <formula>$O24*0.9</formula>
    </cfRule>
    <cfRule type="cellIs" dxfId="1893" priority="201" operator="greaterThan">
      <formula>$O24</formula>
    </cfRule>
  </conditionalFormatting>
  <conditionalFormatting sqref="G25 I25 M25">
    <cfRule type="cellIs" dxfId="1892" priority="145" operator="between">
      <formula>$O25*0.9</formula>
      <formula>$O25</formula>
    </cfRule>
    <cfRule type="cellIs" dxfId="1891" priority="146" operator="lessThan">
      <formula>$O25*0.9</formula>
    </cfRule>
    <cfRule type="cellIs" dxfId="1890" priority="147" operator="greaterThan">
      <formula>$O25</formula>
    </cfRule>
  </conditionalFormatting>
  <conditionalFormatting sqref="D8">
    <cfRule type="cellIs" dxfId="1889" priority="142" operator="between">
      <formula>$F8*0.9</formula>
      <formula>$F8</formula>
    </cfRule>
    <cfRule type="cellIs" dxfId="1888" priority="143" operator="lessThan">
      <formula>$F8*0.9</formula>
    </cfRule>
    <cfRule type="cellIs" dxfId="1887" priority="144" operator="greaterThan">
      <formula>$F8</formula>
    </cfRule>
  </conditionalFormatting>
  <conditionalFormatting sqref="D14">
    <cfRule type="cellIs" dxfId="1886" priority="139" operator="between">
      <formula>$F14*0.9</formula>
      <formula>$F14</formula>
    </cfRule>
    <cfRule type="cellIs" dxfId="1885" priority="140" operator="lessThan">
      <formula>$F14*0.9</formula>
    </cfRule>
    <cfRule type="cellIs" dxfId="1884" priority="141" operator="greaterThan">
      <formula>$F14</formula>
    </cfRule>
  </conditionalFormatting>
  <conditionalFormatting sqref="D20">
    <cfRule type="cellIs" dxfId="1883" priority="136" operator="between">
      <formula>$F20*0.9</formula>
      <formula>$F20</formula>
    </cfRule>
    <cfRule type="cellIs" dxfId="1882" priority="137" operator="lessThan">
      <formula>$F20*0.9</formula>
    </cfRule>
    <cfRule type="cellIs" dxfId="1881" priority="138" operator="greaterThan">
      <formula>$F20</formula>
    </cfRule>
  </conditionalFormatting>
  <conditionalFormatting sqref="G15 I15 M15">
    <cfRule type="cellIs" dxfId="1880" priority="133" operator="between">
      <formula>$O15*0.9</formula>
      <formula>$O15</formula>
    </cfRule>
    <cfRule type="cellIs" dxfId="1879" priority="134" operator="lessThan">
      <formula>$O15*0.9</formula>
    </cfRule>
    <cfRule type="cellIs" dxfId="1878" priority="135" operator="greaterThan">
      <formula>$O15</formula>
    </cfRule>
  </conditionalFormatting>
  <conditionalFormatting sqref="G21 I21 M21">
    <cfRule type="cellIs" dxfId="1877" priority="130" operator="between">
      <formula>$O21*0.9</formula>
      <formula>$O21</formula>
    </cfRule>
    <cfRule type="cellIs" dxfId="1876" priority="131" operator="lessThan">
      <formula>$O21*0.9</formula>
    </cfRule>
    <cfRule type="cellIs" dxfId="1875" priority="132" operator="greaterThan">
      <formula>$O21</formula>
    </cfRule>
  </conditionalFormatting>
  <conditionalFormatting sqref="G8 I8 M8">
    <cfRule type="cellIs" dxfId="1874" priority="127" operator="between">
      <formula>$O8*0.9</formula>
      <formula>$O8</formula>
    </cfRule>
    <cfRule type="cellIs" dxfId="1873" priority="128" operator="lessThan">
      <formula>$O8*0.9</formula>
    </cfRule>
    <cfRule type="cellIs" dxfId="1872" priority="129" operator="greaterThan">
      <formula>$O8</formula>
    </cfRule>
  </conditionalFormatting>
  <conditionalFormatting sqref="G9 I9 M9">
    <cfRule type="cellIs" dxfId="1871" priority="124" operator="between">
      <formula>$O9*0.9</formula>
      <formula>$O9</formula>
    </cfRule>
    <cfRule type="cellIs" dxfId="1870" priority="125" operator="lessThan">
      <formula>$O9*0.9</formula>
    </cfRule>
    <cfRule type="cellIs" dxfId="1869" priority="126" operator="greaterThan">
      <formula>$O9</formula>
    </cfRule>
  </conditionalFormatting>
  <conditionalFormatting sqref="D21 D15 D9">
    <cfRule type="cellIs" dxfId="1868" priority="121" operator="between">
      <formula>$F9*0.9</formula>
      <formula>$F9</formula>
    </cfRule>
    <cfRule type="cellIs" dxfId="1867" priority="122" operator="lessThan">
      <formula>$F9*0.9</formula>
    </cfRule>
    <cfRule type="cellIs" dxfId="1866" priority="123" operator="greaterThan">
      <formula>$F9</formula>
    </cfRule>
  </conditionalFormatting>
  <conditionalFormatting sqref="D18">
    <cfRule type="cellIs" dxfId="1865" priority="118" operator="between">
      <formula>$F18*0.9</formula>
      <formula>$F18</formula>
    </cfRule>
    <cfRule type="cellIs" dxfId="1864" priority="119" operator="lessThan">
      <formula>$F18*0.9</formula>
    </cfRule>
    <cfRule type="cellIs" dxfId="1863" priority="120" operator="greaterThan">
      <formula>$F18</formula>
    </cfRule>
  </conditionalFormatting>
  <conditionalFormatting sqref="K7:K9">
    <cfRule type="cellIs" dxfId="1862" priority="115" operator="between">
      <formula>$O7*0.9</formula>
      <formula>$O7</formula>
    </cfRule>
    <cfRule type="cellIs" dxfId="1861" priority="116" operator="lessThan">
      <formula>$O7*0.9</formula>
    </cfRule>
    <cfRule type="cellIs" dxfId="1860" priority="117" operator="greaterThan">
      <formula>$O7</formula>
    </cfRule>
  </conditionalFormatting>
  <conditionalFormatting sqref="K11">
    <cfRule type="cellIs" dxfId="1859" priority="112" operator="between">
      <formula>$O11*0.9</formula>
      <formula>$O11</formula>
    </cfRule>
    <cfRule type="cellIs" dxfId="1858" priority="113" operator="lessThan">
      <formula>$O11*0.9</formula>
    </cfRule>
    <cfRule type="cellIs" dxfId="1857" priority="114" operator="greaterThan">
      <formula>$O11</formula>
    </cfRule>
  </conditionalFormatting>
  <conditionalFormatting sqref="K13:K15">
    <cfRule type="cellIs" dxfId="1856" priority="109" operator="between">
      <formula>$O13*0.9</formula>
      <formula>$O13</formula>
    </cfRule>
    <cfRule type="cellIs" dxfId="1855" priority="110" operator="lessThan">
      <formula>$O13*0.9</formula>
    </cfRule>
    <cfRule type="cellIs" dxfId="1854" priority="111" operator="greaterThan">
      <formula>$O13</formula>
    </cfRule>
  </conditionalFormatting>
  <conditionalFormatting sqref="K17">
    <cfRule type="cellIs" dxfId="1853" priority="106" operator="between">
      <formula>$O17*0.9</formula>
      <formula>$O17</formula>
    </cfRule>
    <cfRule type="cellIs" dxfId="1852" priority="107" operator="lessThan">
      <formula>$O17*0.9</formula>
    </cfRule>
    <cfRule type="cellIs" dxfId="1851" priority="108" operator="greaterThan">
      <formula>$O17</formula>
    </cfRule>
  </conditionalFormatting>
  <conditionalFormatting sqref="K19:K21">
    <cfRule type="cellIs" dxfId="1850" priority="103" operator="between">
      <formula>$O19*0.9</formula>
      <formula>$O19</formula>
    </cfRule>
    <cfRule type="cellIs" dxfId="1849" priority="104" operator="lessThan">
      <formula>$O19*0.9</formula>
    </cfRule>
    <cfRule type="cellIs" dxfId="1848" priority="105" operator="greaterThan">
      <formula>$O19</formula>
    </cfRule>
  </conditionalFormatting>
  <conditionalFormatting sqref="K23">
    <cfRule type="cellIs" dxfId="1847" priority="100" operator="between">
      <formula>$O23*0.9</formula>
      <formula>$O23</formula>
    </cfRule>
    <cfRule type="cellIs" dxfId="1846" priority="101" operator="lessThan">
      <formula>$O23*0.9</formula>
    </cfRule>
    <cfRule type="cellIs" dxfId="1845" priority="102" operator="greaterThan">
      <formula>$O23</formula>
    </cfRule>
  </conditionalFormatting>
  <conditionalFormatting sqref="K25">
    <cfRule type="cellIs" dxfId="1844" priority="97" operator="between">
      <formula>$O25*0.9</formula>
      <formula>$O25</formula>
    </cfRule>
    <cfRule type="cellIs" dxfId="1843" priority="98" operator="lessThan">
      <formula>$O25*0.9</formula>
    </cfRule>
    <cfRule type="cellIs" dxfId="1842" priority="99" operator="greaterThan">
      <formula>$O25</formula>
    </cfRule>
  </conditionalFormatting>
  <conditionalFormatting sqref="K12">
    <cfRule type="cellIs" dxfId="1841" priority="94" operator="between">
      <formula>$O12*0.9</formula>
      <formula>$O12</formula>
    </cfRule>
    <cfRule type="cellIs" dxfId="1840" priority="95" operator="lessThan">
      <formula>$O12*0.9</formula>
    </cfRule>
    <cfRule type="cellIs" dxfId="1839" priority="96" operator="greaterThan">
      <formula>$O12</formula>
    </cfRule>
  </conditionalFormatting>
  <conditionalFormatting sqref="K18">
    <cfRule type="cellIs" dxfId="1838" priority="91" operator="between">
      <formula>$O18*0.9</formula>
      <formula>$O18</formula>
    </cfRule>
    <cfRule type="cellIs" dxfId="1837" priority="92" operator="lessThan">
      <formula>$O18*0.9</formula>
    </cfRule>
    <cfRule type="cellIs" dxfId="1836" priority="93" operator="greaterThan">
      <formula>$O18</formula>
    </cfRule>
  </conditionalFormatting>
  <conditionalFormatting sqref="K24">
    <cfRule type="cellIs" dxfId="1835" priority="88" operator="between">
      <formula>$O24*0.9</formula>
      <formula>$O24</formula>
    </cfRule>
    <cfRule type="cellIs" dxfId="1834" priority="89" operator="lessThan">
      <formula>$O24*0.9</formula>
    </cfRule>
    <cfRule type="cellIs" dxfId="1833" priority="90" operator="greaterThan">
      <formula>$O24</formula>
    </cfRule>
  </conditionalFormatting>
  <conditionalFormatting sqref="P5:P9">
    <cfRule type="cellIs" dxfId="1832" priority="34" operator="between">
      <formula>$T5*0.9</formula>
      <formula>$T5</formula>
    </cfRule>
    <cfRule type="cellIs" dxfId="1831" priority="35" operator="lessThan">
      <formula>$T5*0.9</formula>
    </cfRule>
    <cfRule type="cellIs" dxfId="1830" priority="36" operator="greaterThan">
      <formula>$T5</formula>
    </cfRule>
  </conditionalFormatting>
  <conditionalFormatting sqref="P17:P21">
    <cfRule type="cellIs" dxfId="1829" priority="19" operator="between">
      <formula>$T17*0.9</formula>
      <formula>$T17</formula>
    </cfRule>
    <cfRule type="cellIs" dxfId="1828" priority="20" operator="lessThan">
      <formula>$T17*0.9</formula>
    </cfRule>
    <cfRule type="cellIs" dxfId="1827" priority="21" operator="greaterThan">
      <formula>$T17</formula>
    </cfRule>
  </conditionalFormatting>
  <conditionalFormatting sqref="P23:P25">
    <cfRule type="cellIs" dxfId="1826" priority="16" operator="between">
      <formula>$T23*0.9</formula>
      <formula>$T23</formula>
    </cfRule>
    <cfRule type="cellIs" dxfId="1825" priority="17" operator="lessThan">
      <formula>$T23*0.9</formula>
    </cfRule>
    <cfRule type="cellIs" dxfId="1824" priority="18" operator="greaterThan">
      <formula>$T23</formula>
    </cfRule>
  </conditionalFormatting>
  <conditionalFormatting sqref="P11:P15">
    <cfRule type="cellIs" dxfId="1823" priority="13" operator="between">
      <formula>$T11*0.9</formula>
      <formula>$T11</formula>
    </cfRule>
    <cfRule type="cellIs" dxfId="1822" priority="14" operator="lessThan">
      <formula>$T11*0.9</formula>
    </cfRule>
    <cfRule type="cellIs" dxfId="1821" priority="15" operator="greaterThan">
      <formula>$T11</formula>
    </cfRule>
  </conditionalFormatting>
  <conditionalFormatting sqref="R23:R25">
    <cfRule type="cellIs" dxfId="1820" priority="4" operator="between">
      <formula>$T23*0.9</formula>
      <formula>$T23</formula>
    </cfRule>
    <cfRule type="cellIs" dxfId="1819" priority="5" operator="lessThan">
      <formula>$T23*0.9</formula>
    </cfRule>
    <cfRule type="cellIs" dxfId="1818" priority="6" operator="greaterThan">
      <formula>$T23</formula>
    </cfRule>
  </conditionalFormatting>
  <conditionalFormatting sqref="R5:R9">
    <cfRule type="cellIs" dxfId="1817" priority="10" operator="between">
      <formula>$T5*0.9</formula>
      <formula>$T5</formula>
    </cfRule>
    <cfRule type="cellIs" dxfId="1816" priority="11" operator="lessThan">
      <formula>$T5*0.9</formula>
    </cfRule>
    <cfRule type="cellIs" dxfId="1815" priority="12" operator="greaterThan">
      <formula>$T5</formula>
    </cfRule>
  </conditionalFormatting>
  <conditionalFormatting sqref="R17:R21">
    <cfRule type="cellIs" dxfId="1814" priority="1" operator="between">
      <formula>$T17*0.9</formula>
      <formula>$T17</formula>
    </cfRule>
    <cfRule type="cellIs" dxfId="1813" priority="2" operator="lessThan">
      <formula>$T17*0.9</formula>
    </cfRule>
    <cfRule type="cellIs" dxfId="1812" priority="3" operator="greaterThan">
      <formula>$T17</formula>
    </cfRule>
  </conditionalFormatting>
  <conditionalFormatting sqref="R11:R15">
    <cfRule type="cellIs" dxfId="1811" priority="7" operator="between">
      <formula>$T11*0.9</formula>
      <formula>$T11</formula>
    </cfRule>
    <cfRule type="cellIs" dxfId="1810" priority="8" operator="lessThan">
      <formula>$T11*0.9</formula>
    </cfRule>
    <cfRule type="cellIs" dxfId="1809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C63D-E785-44FC-9B30-1C47A4FF0233}">
  <dimension ref="C1:T45"/>
  <sheetViews>
    <sheetView zoomScale="60" zoomScaleNormal="60" zoomScaleSheetLayoutView="100" workbookViewId="0">
      <pane xSplit="3" ySplit="3" topLeftCell="D5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6" width="9.109375" style="16"/>
    <col min="17" max="17" width="10.44140625" style="16" bestFit="1" customWidth="1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18</v>
      </c>
      <c r="D2" s="16"/>
      <c r="E2" s="16"/>
      <c r="F2" s="6"/>
      <c r="G2" s="9"/>
      <c r="H2" s="9"/>
      <c r="L2" s="16"/>
      <c r="O2" s="6"/>
    </row>
    <row r="3" spans="3:20" ht="72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90</v>
      </c>
      <c r="E5" s="108">
        <f>D5/F5*100</f>
        <v>94.73684210526315</v>
      </c>
      <c r="F5" s="40">
        <v>95</v>
      </c>
      <c r="G5" s="130">
        <v>88</v>
      </c>
      <c r="H5" s="108">
        <f>SUM(G5/$O5)*100</f>
        <v>97.130242825607056</v>
      </c>
      <c r="I5" s="108">
        <v>84.3</v>
      </c>
      <c r="J5" s="108">
        <f>SUM(I5/$O5)*100</f>
        <v>93.046357615894024</v>
      </c>
      <c r="K5" s="58">
        <f>'PY2022Q3 EX'!T3*100</f>
        <v>85.9</v>
      </c>
      <c r="L5" s="108">
        <f>SUM(K5/$O5)*100</f>
        <v>94.812362030905078</v>
      </c>
      <c r="M5" s="58">
        <v>85.3</v>
      </c>
      <c r="N5" s="114">
        <f>SUM(M5/$O5)*100</f>
        <v>94.150110375275929</v>
      </c>
      <c r="O5" s="25">
        <v>90.600000000000009</v>
      </c>
      <c r="P5" s="202">
        <v>87.3</v>
      </c>
      <c r="Q5" s="202">
        <f>$P5/$T5*100</f>
        <v>96.357615894039739</v>
      </c>
      <c r="R5" s="202">
        <v>88.1</v>
      </c>
      <c r="S5" s="202">
        <f>$R5/$T5*100</f>
        <v>97.240618101545252</v>
      </c>
      <c r="T5" s="25">
        <v>90.6</v>
      </c>
    </row>
    <row r="6" spans="3:20" ht="20.100000000000001" customHeight="1" x14ac:dyDescent="0.3">
      <c r="C6" s="110" t="s">
        <v>3</v>
      </c>
      <c r="D6" s="59">
        <v>12636</v>
      </c>
      <c r="E6" s="108">
        <f t="shared" ref="E6:E9" si="0">D6/F6*100</f>
        <v>127.63636363636364</v>
      </c>
      <c r="F6" s="41">
        <v>9900</v>
      </c>
      <c r="G6" s="134">
        <v>11996</v>
      </c>
      <c r="H6" s="108">
        <f>SUM(G6/$O6)*100</f>
        <v>128.28574484012404</v>
      </c>
      <c r="I6" s="109">
        <v>11066</v>
      </c>
      <c r="J6" s="108">
        <f>SUM(I6/$O6)*100</f>
        <v>118.34028446155492</v>
      </c>
      <c r="K6" s="59">
        <f>'PY2022Q3 EX'!T4</f>
        <v>11768</v>
      </c>
      <c r="L6" s="108">
        <f>SUM(K6/$O6)*100</f>
        <v>125.84750294086193</v>
      </c>
      <c r="M6" s="59">
        <v>9926</v>
      </c>
      <c r="N6" s="114">
        <f>SUM(M6/$O6)*100</f>
        <v>106.14907496524435</v>
      </c>
      <c r="O6" s="60">
        <v>9351</v>
      </c>
      <c r="P6" s="59">
        <v>10452</v>
      </c>
      <c r="Q6" s="202">
        <f t="shared" ref="Q6:Q9" si="1">$P6/$T6*100</f>
        <v>111.77414180301572</v>
      </c>
      <c r="R6" s="59">
        <v>10030</v>
      </c>
      <c r="S6" s="202">
        <f t="shared" ref="S6:S25" si="2">$R6/$T6*100</f>
        <v>107.26125548069724</v>
      </c>
      <c r="T6" s="60">
        <v>9351</v>
      </c>
    </row>
    <row r="7" spans="3:20" ht="20.100000000000001" customHeight="1" x14ac:dyDescent="0.3">
      <c r="C7" s="110" t="s">
        <v>10</v>
      </c>
      <c r="D7" s="58">
        <v>90.3</v>
      </c>
      <c r="E7" s="108">
        <f t="shared" si="0"/>
        <v>95.05263157894737</v>
      </c>
      <c r="F7" s="40">
        <v>95</v>
      </c>
      <c r="G7" s="130">
        <v>91.7</v>
      </c>
      <c r="H7" s="108">
        <f>SUM(G7/$O7)*100</f>
        <v>105.40229885057471</v>
      </c>
      <c r="I7" s="108">
        <v>88.3</v>
      </c>
      <c r="J7" s="108">
        <f>SUM(I7/$O7)*100</f>
        <v>101.49425287356321</v>
      </c>
      <c r="K7" s="58">
        <f>'PY2022Q3 EX'!T5*100</f>
        <v>88</v>
      </c>
      <c r="L7" s="108">
        <f>SUM(K7/$O7)*100</f>
        <v>101.14942528735634</v>
      </c>
      <c r="M7" s="58">
        <v>86.5</v>
      </c>
      <c r="N7" s="114">
        <f>SUM(M7/$O7)*100</f>
        <v>99.425287356321832</v>
      </c>
      <c r="O7" s="26">
        <v>87</v>
      </c>
      <c r="P7" s="202">
        <v>87</v>
      </c>
      <c r="Q7" s="202">
        <f t="shared" si="1"/>
        <v>100</v>
      </c>
      <c r="R7" s="202">
        <v>83.6</v>
      </c>
      <c r="S7" s="202">
        <f t="shared" si="2"/>
        <v>96.091954022988503</v>
      </c>
      <c r="T7" s="26">
        <v>87</v>
      </c>
    </row>
    <row r="8" spans="3:20" ht="20.100000000000001" customHeight="1" x14ac:dyDescent="0.3">
      <c r="C8" s="110" t="s">
        <v>13</v>
      </c>
      <c r="D8" s="58">
        <v>71.399999999999991</v>
      </c>
      <c r="E8" s="108">
        <f t="shared" si="0"/>
        <v>84.999999999999986</v>
      </c>
      <c r="F8" s="40">
        <v>84</v>
      </c>
      <c r="G8" s="130">
        <v>84.5</v>
      </c>
      <c r="H8" s="108">
        <f>SUM(G8/$O8)*100</f>
        <v>108.33333333333333</v>
      </c>
      <c r="I8" s="108">
        <v>67.3</v>
      </c>
      <c r="J8" s="108">
        <f>SUM(I8/$O8)*100</f>
        <v>86.28205128205127</v>
      </c>
      <c r="K8" s="58">
        <f>'PY2022Q3 EX'!T6*100</f>
        <v>66.400000000000006</v>
      </c>
      <c r="L8" s="108">
        <f>SUM(K8/$O8)*100</f>
        <v>85.128205128205138</v>
      </c>
      <c r="M8" s="58">
        <v>60.2</v>
      </c>
      <c r="N8" s="114">
        <f>SUM(M8/$O8)*100</f>
        <v>77.179487179487182</v>
      </c>
      <c r="O8" s="26">
        <v>78</v>
      </c>
      <c r="P8" s="202">
        <v>61.3</v>
      </c>
      <c r="Q8" s="202">
        <f t="shared" si="1"/>
        <v>78.589743589743591</v>
      </c>
      <c r="R8" s="202">
        <v>67</v>
      </c>
      <c r="S8" s="202">
        <f t="shared" si="2"/>
        <v>85.897435897435898</v>
      </c>
      <c r="T8" s="112">
        <v>78</v>
      </c>
    </row>
    <row r="9" spans="3:20" ht="20.100000000000001" customHeight="1" x14ac:dyDescent="0.3">
      <c r="C9" s="110" t="s">
        <v>16</v>
      </c>
      <c r="D9" s="58">
        <v>71.099999999999994</v>
      </c>
      <c r="E9" s="108">
        <f t="shared" si="0"/>
        <v>129.27272727272725</v>
      </c>
      <c r="F9" s="40">
        <v>55.000000000000007</v>
      </c>
      <c r="G9" s="130">
        <v>76</v>
      </c>
      <c r="H9" s="108">
        <f>SUM(G9/$O9)*100</f>
        <v>103.54223433242507</v>
      </c>
      <c r="I9" s="108">
        <v>78.3</v>
      </c>
      <c r="J9" s="108">
        <f>SUM(I9/$O9)*100</f>
        <v>106.67574931880108</v>
      </c>
      <c r="K9" s="58">
        <f>'PY2022Q3 EX'!T7*100</f>
        <v>75</v>
      </c>
      <c r="L9" s="108">
        <f>SUM(K9/$O9)*100</f>
        <v>102.17983651226157</v>
      </c>
      <c r="M9" s="58">
        <v>86</v>
      </c>
      <c r="N9" s="114">
        <f>SUM(M9/$O9)*100</f>
        <v>117.16621253405994</v>
      </c>
      <c r="O9" s="26">
        <v>73.400000000000006</v>
      </c>
      <c r="P9" s="202">
        <v>72.7</v>
      </c>
      <c r="Q9" s="202">
        <f t="shared" si="1"/>
        <v>99.046321525885546</v>
      </c>
      <c r="R9" s="202">
        <v>59.8</v>
      </c>
      <c r="S9" s="202">
        <f t="shared" si="2"/>
        <v>81.471389645776554</v>
      </c>
      <c r="T9" s="112">
        <v>73.400000000000006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71.599999999999994</v>
      </c>
      <c r="E11" s="108">
        <f t="shared" ref="E11:E15" si="3">D11/F11*100</f>
        <v>75.368421052631575</v>
      </c>
      <c r="F11" s="40">
        <v>95</v>
      </c>
      <c r="G11" s="130">
        <v>71.7</v>
      </c>
      <c r="H11" s="108">
        <f>SUM(G11/$O11)*100</f>
        <v>92.396907216494839</v>
      </c>
      <c r="I11" s="121">
        <v>71.3</v>
      </c>
      <c r="J11" s="108">
        <f>SUM(I11/$O11)*100</f>
        <v>91.88144329896906</v>
      </c>
      <c r="K11" s="58">
        <f>'PY2022Q3 EX'!T9*100</f>
        <v>73.7</v>
      </c>
      <c r="L11" s="108">
        <f>SUM(K11/$O11)*100</f>
        <v>94.974226804123703</v>
      </c>
      <c r="M11" s="58">
        <v>77.099999999999994</v>
      </c>
      <c r="N11" s="114">
        <f>SUM(M11/$O11)*100</f>
        <v>99.355670103092763</v>
      </c>
      <c r="O11" s="26">
        <v>77.600000000000009</v>
      </c>
      <c r="P11" s="202">
        <v>75</v>
      </c>
      <c r="Q11" s="202">
        <f>$P11/$T11*100</f>
        <v>96.649484536082483</v>
      </c>
      <c r="R11" s="202">
        <v>72.7</v>
      </c>
      <c r="S11" s="202">
        <f t="shared" si="2"/>
        <v>93.685567010309285</v>
      </c>
      <c r="T11" s="26">
        <v>77.599999999999994</v>
      </c>
    </row>
    <row r="12" spans="3:20" ht="20.100000000000001" customHeight="1" x14ac:dyDescent="0.3">
      <c r="C12" s="110" t="s">
        <v>3</v>
      </c>
      <c r="D12" s="59">
        <v>9615</v>
      </c>
      <c r="E12" s="108">
        <f t="shared" si="3"/>
        <v>114.46428571428571</v>
      </c>
      <c r="F12" s="41">
        <v>8400</v>
      </c>
      <c r="G12" s="134">
        <v>9692</v>
      </c>
      <c r="H12" s="108">
        <f>SUM(G12/$O12)*100</f>
        <v>96.169874975193494</v>
      </c>
      <c r="I12" s="104">
        <v>10025</v>
      </c>
      <c r="J12" s="108">
        <f>SUM(I12/$O12)*100</f>
        <v>99.474102004365946</v>
      </c>
      <c r="K12" s="59">
        <f>'PY2022Q3 EX'!T10</f>
        <v>10400</v>
      </c>
      <c r="L12" s="108">
        <f>SUM(K12/$O12)*100</f>
        <v>103.19507838856916</v>
      </c>
      <c r="M12" s="59">
        <v>10613</v>
      </c>
      <c r="N12" s="114">
        <f>SUM(M12/$O12)*100</f>
        <v>105.30859297479658</v>
      </c>
      <c r="O12" s="60">
        <v>10078</v>
      </c>
      <c r="P12" s="59">
        <v>12811</v>
      </c>
      <c r="Q12" s="202">
        <f t="shared" ref="Q12:Q15" si="4">$P12/$T12*100</f>
        <v>127.11847588807304</v>
      </c>
      <c r="R12" s="59">
        <v>12811</v>
      </c>
      <c r="S12" s="202">
        <f t="shared" si="2"/>
        <v>127.11847588807304</v>
      </c>
      <c r="T12" s="60">
        <v>10078</v>
      </c>
    </row>
    <row r="13" spans="3:20" ht="20.100000000000001" customHeight="1" x14ac:dyDescent="0.3">
      <c r="C13" s="110" t="s">
        <v>10</v>
      </c>
      <c r="D13" s="58">
        <v>85.7</v>
      </c>
      <c r="E13" s="108">
        <f t="shared" si="3"/>
        <v>95.222222222222229</v>
      </c>
      <c r="F13" s="40">
        <v>90</v>
      </c>
      <c r="G13" s="130">
        <v>100</v>
      </c>
      <c r="H13" s="108">
        <f>SUM(G13/$O13)*100</f>
        <v>149.25373134328359</v>
      </c>
      <c r="I13" s="121">
        <v>68.7</v>
      </c>
      <c r="J13" s="58">
        <f>SUM(I13/$O13)*100</f>
        <v>102.53731343283583</v>
      </c>
      <c r="K13" s="58">
        <f>'PY2022Q3 EX'!T11*100</f>
        <v>70.7</v>
      </c>
      <c r="L13" s="108">
        <f>SUM(K13/$O13)*100</f>
        <v>105.52238805970148</v>
      </c>
      <c r="M13" s="58">
        <v>71.3</v>
      </c>
      <c r="N13" s="114">
        <f>SUM(M13/$O13)*100</f>
        <v>106.41791044776119</v>
      </c>
      <c r="O13" s="26">
        <v>67</v>
      </c>
      <c r="P13" s="202">
        <v>72.7</v>
      </c>
      <c r="Q13" s="202">
        <f t="shared" si="4"/>
        <v>88.658536585365852</v>
      </c>
      <c r="R13" s="202">
        <v>81.3</v>
      </c>
      <c r="S13" s="202">
        <f t="shared" si="2"/>
        <v>99.146341463414629</v>
      </c>
      <c r="T13" s="26">
        <v>82</v>
      </c>
    </row>
    <row r="14" spans="3:20" ht="20.100000000000001" customHeight="1" x14ac:dyDescent="0.3">
      <c r="C14" s="110" t="s">
        <v>13</v>
      </c>
      <c r="D14" s="58">
        <v>18.8</v>
      </c>
      <c r="E14" s="108">
        <f t="shared" si="3"/>
        <v>26.857142857142858</v>
      </c>
      <c r="F14" s="40">
        <v>70</v>
      </c>
      <c r="G14" s="130">
        <v>25</v>
      </c>
      <c r="H14" s="108">
        <f>SUM(G14/$O14)*100</f>
        <v>42.80821917808219</v>
      </c>
      <c r="I14" s="121">
        <v>25.9</v>
      </c>
      <c r="J14" s="108">
        <f>SUM(I14/$O14)*100</f>
        <v>44.349315068493148</v>
      </c>
      <c r="K14" s="58">
        <f>'PY2022Q3 EX'!T12*100</f>
        <v>36.1</v>
      </c>
      <c r="L14" s="108">
        <f>SUM(K14/$O14)*100</f>
        <v>61.81506849315069</v>
      </c>
      <c r="M14" s="58">
        <v>38.799999999999997</v>
      </c>
      <c r="N14" s="114">
        <f>SUM(M14/$O14)*100</f>
        <v>66.438356164383563</v>
      </c>
      <c r="O14" s="26">
        <v>58.4</v>
      </c>
      <c r="P14" s="202">
        <v>39.6</v>
      </c>
      <c r="Q14" s="202">
        <f t="shared" si="4"/>
        <v>67.808219178082197</v>
      </c>
      <c r="R14" s="202">
        <v>54.5</v>
      </c>
      <c r="S14" s="202">
        <f t="shared" si="2"/>
        <v>93.321917808219183</v>
      </c>
      <c r="T14" s="112">
        <v>58.4</v>
      </c>
    </row>
    <row r="15" spans="3:20" ht="20.100000000000001" customHeight="1" x14ac:dyDescent="0.3">
      <c r="C15" s="110" t="s">
        <v>16</v>
      </c>
      <c r="D15" s="58">
        <v>80.600000000000009</v>
      </c>
      <c r="E15" s="108">
        <f t="shared" si="3"/>
        <v>164.48979591836738</v>
      </c>
      <c r="F15" s="40">
        <v>49</v>
      </c>
      <c r="G15" s="130">
        <v>76.900000000000006</v>
      </c>
      <c r="H15" s="108">
        <f>SUM(G15/$O15)*100</f>
        <v>108.15752461322083</v>
      </c>
      <c r="I15" s="121">
        <v>56.5</v>
      </c>
      <c r="J15" s="108">
        <f>SUM(I15/$O15)*100</f>
        <v>79.465541490857944</v>
      </c>
      <c r="K15" s="58">
        <f>'PY2022Q3 EX'!T13*100</f>
        <v>86.7</v>
      </c>
      <c r="L15" s="108">
        <f>SUM(K15/$O15)*100</f>
        <v>121.94092827004222</v>
      </c>
      <c r="M15" s="58">
        <v>83.3</v>
      </c>
      <c r="N15" s="114">
        <f>SUM(M15/$O15)*100</f>
        <v>117.15893108298172</v>
      </c>
      <c r="O15" s="26">
        <v>71.099999999999994</v>
      </c>
      <c r="P15" s="202">
        <v>50</v>
      </c>
      <c r="Q15" s="202">
        <f t="shared" si="4"/>
        <v>70.323488045007039</v>
      </c>
      <c r="R15" s="202">
        <v>75</v>
      </c>
      <c r="S15" s="202">
        <f t="shared" si="2"/>
        <v>105.48523206751055</v>
      </c>
      <c r="T15" s="112">
        <v>71.099999999999994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62.5</v>
      </c>
      <c r="E17" s="108">
        <f t="shared" ref="E17:E21" si="5">D17/F17*100</f>
        <v>69.444444444444443</v>
      </c>
      <c r="F17" s="40">
        <v>90</v>
      </c>
      <c r="G17" s="130">
        <v>57.499999999999993</v>
      </c>
      <c r="H17" s="108">
        <f>SUM(G17/$O17)*100</f>
        <v>69.277108433734938</v>
      </c>
      <c r="I17" s="108">
        <v>54.1</v>
      </c>
      <c r="J17" s="108">
        <f>SUM(I17/$O17)*100</f>
        <v>65.180722891566262</v>
      </c>
      <c r="K17" s="58">
        <f>'PY2022Q3 EX'!T15*100</f>
        <v>62.5</v>
      </c>
      <c r="L17" s="108">
        <f>SUM(K17/$O17)*100</f>
        <v>75.301204819277118</v>
      </c>
      <c r="M17" s="58">
        <v>77.3</v>
      </c>
      <c r="N17" s="114">
        <f>SUM(M17/$O17)*100</f>
        <v>93.132530120481931</v>
      </c>
      <c r="O17" s="26">
        <v>83</v>
      </c>
      <c r="P17" s="202">
        <v>80</v>
      </c>
      <c r="Q17" s="202">
        <f>$P17/$T17*100</f>
        <v>94.007050528789676</v>
      </c>
      <c r="R17" s="202">
        <v>81</v>
      </c>
      <c r="S17" s="202">
        <f t="shared" si="2"/>
        <v>95.182138660399545</v>
      </c>
      <c r="T17" s="26">
        <v>85.1</v>
      </c>
    </row>
    <row r="18" spans="3:20" ht="20.100000000000001" customHeight="1" x14ac:dyDescent="0.3">
      <c r="C18" s="110" t="s">
        <v>3</v>
      </c>
      <c r="D18" s="59">
        <v>7625</v>
      </c>
      <c r="E18" s="108">
        <f t="shared" si="5"/>
        <v>125</v>
      </c>
      <c r="F18" s="41">
        <v>6100</v>
      </c>
      <c r="G18" s="131">
        <v>7065</v>
      </c>
      <c r="H18" s="108">
        <f>SUM(G18/$O18)*100</f>
        <v>159.4808126410835</v>
      </c>
      <c r="I18" s="109">
        <v>7001</v>
      </c>
      <c r="J18" s="108">
        <f>SUM(I18/$O18)*100</f>
        <v>158.03611738148985</v>
      </c>
      <c r="K18" s="59">
        <f>'PY2022Q3 EX'!T16</f>
        <v>6936</v>
      </c>
      <c r="L18" s="108">
        <f>SUM(K18/$O18)*100</f>
        <v>156.56884875846501</v>
      </c>
      <c r="M18" s="59">
        <v>5727</v>
      </c>
      <c r="N18" s="114">
        <f>SUM(M18/$O18)*100</f>
        <v>129.27765237020316</v>
      </c>
      <c r="O18" s="60">
        <v>4430</v>
      </c>
      <c r="P18" s="59">
        <v>3813</v>
      </c>
      <c r="Q18" s="202">
        <f t="shared" ref="Q18:Q21" si="6">$P18/$T18*100</f>
        <v>86.072234762979676</v>
      </c>
      <c r="R18" s="59">
        <v>3573</v>
      </c>
      <c r="S18" s="202">
        <f t="shared" si="2"/>
        <v>80.654627539503394</v>
      </c>
      <c r="T18" s="60">
        <v>4430</v>
      </c>
    </row>
    <row r="19" spans="3:20" ht="20.100000000000001" customHeight="1" x14ac:dyDescent="0.3">
      <c r="C19" s="110" t="s">
        <v>10</v>
      </c>
      <c r="D19" s="58">
        <v>75</v>
      </c>
      <c r="E19" s="108">
        <f t="shared" si="5"/>
        <v>78.94736842105263</v>
      </c>
      <c r="F19" s="40">
        <v>95</v>
      </c>
      <c r="G19" s="130">
        <v>75</v>
      </c>
      <c r="H19" s="108">
        <f t="shared" ref="H19:H20" si="7">SUM(G19/$O19)*100</f>
        <v>108.69565217391303</v>
      </c>
      <c r="I19" s="108">
        <v>70</v>
      </c>
      <c r="J19" s="108">
        <f t="shared" ref="J19:J20" si="8">SUM(I19/$O19)*100</f>
        <v>101.44927536231884</v>
      </c>
      <c r="K19" s="58">
        <f>'PY2022Q3 EX'!T17*100</f>
        <v>75</v>
      </c>
      <c r="L19" s="108">
        <f t="shared" ref="L19:L20" si="9">SUM(K19/$O19)*100</f>
        <v>108.69565217391303</v>
      </c>
      <c r="M19" s="58">
        <v>75.7</v>
      </c>
      <c r="N19" s="114">
        <f>SUM(M19/$O19)*100</f>
        <v>109.71014492753623</v>
      </c>
      <c r="O19" s="26">
        <v>69</v>
      </c>
      <c r="P19" s="202">
        <v>77.5</v>
      </c>
      <c r="Q19" s="202">
        <f t="shared" si="6"/>
        <v>90.116279069767444</v>
      </c>
      <c r="R19" s="202">
        <v>81.8</v>
      </c>
      <c r="S19" s="202">
        <f t="shared" si="2"/>
        <v>95.116279069767444</v>
      </c>
      <c r="T19" s="26">
        <v>86</v>
      </c>
    </row>
    <row r="20" spans="3:20" ht="20.100000000000001" customHeight="1" x14ac:dyDescent="0.3">
      <c r="C20" s="110" t="s">
        <v>13</v>
      </c>
      <c r="D20" s="58">
        <v>77.8</v>
      </c>
      <c r="E20" s="108">
        <f t="shared" si="5"/>
        <v>101.69934640522875</v>
      </c>
      <c r="F20" s="40">
        <v>76.5</v>
      </c>
      <c r="G20" s="130">
        <v>87.5</v>
      </c>
      <c r="H20" s="108">
        <f t="shared" si="7"/>
        <v>108.42627013630729</v>
      </c>
      <c r="I20" s="108">
        <v>87</v>
      </c>
      <c r="J20" s="108">
        <f t="shared" si="8"/>
        <v>107.80669144981412</v>
      </c>
      <c r="K20" s="58">
        <f>'PY2022Q3 EX'!T18*100</f>
        <v>81.8</v>
      </c>
      <c r="L20" s="108">
        <f t="shared" si="9"/>
        <v>101.363073110285</v>
      </c>
      <c r="M20" s="58">
        <v>80</v>
      </c>
      <c r="N20" s="114">
        <f>SUM(M20/$O20)*100</f>
        <v>99.132589838909539</v>
      </c>
      <c r="O20" s="26">
        <v>80.7</v>
      </c>
      <c r="P20" s="202">
        <v>78.900000000000006</v>
      </c>
      <c r="Q20" s="202">
        <f t="shared" si="6"/>
        <v>97.769516728624538</v>
      </c>
      <c r="R20" s="202">
        <v>63.6</v>
      </c>
      <c r="S20" s="202">
        <f t="shared" si="2"/>
        <v>78.810408921933089</v>
      </c>
      <c r="T20" s="26">
        <v>80.7</v>
      </c>
    </row>
    <row r="21" spans="3:20" ht="20.100000000000001" customHeight="1" x14ac:dyDescent="0.3">
      <c r="C21" s="110" t="s">
        <v>16</v>
      </c>
      <c r="D21" s="58">
        <v>66.7</v>
      </c>
      <c r="E21" s="108">
        <f t="shared" si="5"/>
        <v>121.27272727272727</v>
      </c>
      <c r="F21" s="40">
        <v>55.000000000000007</v>
      </c>
      <c r="G21" s="130">
        <v>61.9</v>
      </c>
      <c r="H21" s="108">
        <f>SUM(G21/$O21)*100</f>
        <v>91.029411764705884</v>
      </c>
      <c r="I21" s="108">
        <v>66.7</v>
      </c>
      <c r="J21" s="108">
        <f>SUM(I21/$O21)*100</f>
        <v>98.088235294117652</v>
      </c>
      <c r="K21" s="58">
        <f>'PY2022Q3 EX'!T19*100</f>
        <v>72.2</v>
      </c>
      <c r="L21" s="108">
        <f>SUM(K21/$O21)*100</f>
        <v>106.17647058823529</v>
      </c>
      <c r="M21" s="58">
        <v>88.9</v>
      </c>
      <c r="N21" s="114">
        <f>SUM(M21/$O21)*100</f>
        <v>130.73529411764707</v>
      </c>
      <c r="O21" s="26">
        <v>68</v>
      </c>
      <c r="P21" s="202">
        <v>75</v>
      </c>
      <c r="Q21" s="202">
        <f t="shared" si="6"/>
        <v>110.29411764705883</v>
      </c>
      <c r="R21" s="202">
        <v>60</v>
      </c>
      <c r="S21" s="202">
        <f t="shared" si="2"/>
        <v>88.235294117647058</v>
      </c>
      <c r="T21" s="112">
        <v>68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62.5</v>
      </c>
      <c r="E23" s="108">
        <f t="shared" ref="E23:E25" si="10">D23/F23*100</f>
        <v>83.333333333333343</v>
      </c>
      <c r="F23" s="40">
        <v>75</v>
      </c>
      <c r="G23" s="132">
        <v>64.5</v>
      </c>
      <c r="H23" s="108">
        <f>SUM(G23/$O23)*100</f>
        <v>99.230769230769226</v>
      </c>
      <c r="I23" s="108">
        <v>63.6</v>
      </c>
      <c r="J23" s="108">
        <f>SUM(I23/$O23)*100</f>
        <v>97.846153846153854</v>
      </c>
      <c r="K23" s="58">
        <f>'PY2022Q3 EX'!T21*100</f>
        <v>69</v>
      </c>
      <c r="L23" s="108">
        <f>SUM(K23/$O23)*100</f>
        <v>106.15384615384616</v>
      </c>
      <c r="M23" s="58">
        <v>71.099999999999994</v>
      </c>
      <c r="N23" s="114">
        <f>SUM(M23/$O23)*100</f>
        <v>109.38461538461537</v>
      </c>
      <c r="O23" s="26">
        <v>65</v>
      </c>
      <c r="P23" s="202">
        <v>71.3</v>
      </c>
      <c r="Q23" s="202">
        <f>P23/$T23*100</f>
        <v>109.69230769230769</v>
      </c>
      <c r="R23" s="202">
        <v>70.2</v>
      </c>
      <c r="S23" s="202">
        <f t="shared" si="2"/>
        <v>108</v>
      </c>
      <c r="T23" s="26">
        <v>65</v>
      </c>
    </row>
    <row r="24" spans="3:20" ht="20.100000000000001" customHeight="1" x14ac:dyDescent="0.3">
      <c r="C24" s="110" t="s">
        <v>3</v>
      </c>
      <c r="D24" s="59">
        <v>6930</v>
      </c>
      <c r="E24" s="108">
        <f t="shared" si="10"/>
        <v>126</v>
      </c>
      <c r="F24" s="41">
        <v>5500</v>
      </c>
      <c r="G24" s="133">
        <v>7079</v>
      </c>
      <c r="H24" s="108">
        <f>SUM(G24/$O24)*100</f>
        <v>118.9747899159664</v>
      </c>
      <c r="I24" s="117">
        <v>6768</v>
      </c>
      <c r="J24" s="108">
        <f>SUM(I24/$O24)*100</f>
        <v>113.74789915966386</v>
      </c>
      <c r="K24" s="59">
        <f>'PY2022Q3 EX'!T22</f>
        <v>7772.5</v>
      </c>
      <c r="L24" s="108">
        <f>SUM(K24/$O24)*100</f>
        <v>130.63025210084035</v>
      </c>
      <c r="M24" s="59">
        <v>7693</v>
      </c>
      <c r="N24" s="114">
        <f>SUM(M24/$O24)*100</f>
        <v>129.29411764705884</v>
      </c>
      <c r="O24" s="60">
        <v>5950</v>
      </c>
      <c r="P24" s="59">
        <v>7952</v>
      </c>
      <c r="Q24" s="202">
        <f t="shared" ref="Q24:Q25" si="11">P24/$T24*100</f>
        <v>133.64705882352942</v>
      </c>
      <c r="R24" s="59">
        <v>7863.5</v>
      </c>
      <c r="S24" s="202">
        <f t="shared" si="2"/>
        <v>132.15966386554624</v>
      </c>
      <c r="T24" s="60">
        <v>5950</v>
      </c>
    </row>
    <row r="25" spans="3:20" ht="20.100000000000001" customHeight="1" x14ac:dyDescent="0.3">
      <c r="C25" s="115" t="s">
        <v>10</v>
      </c>
      <c r="D25" s="58">
        <v>62.6</v>
      </c>
      <c r="E25" s="108">
        <f t="shared" si="10"/>
        <v>86.944444444444443</v>
      </c>
      <c r="F25" s="40">
        <v>72</v>
      </c>
      <c r="G25" s="132">
        <v>64.5</v>
      </c>
      <c r="H25" s="108">
        <f>SUM(G25/$O25)*100</f>
        <v>101.5748031496063</v>
      </c>
      <c r="I25" s="108">
        <v>61</v>
      </c>
      <c r="J25" s="108">
        <f>SUM(I25/$O25)*100</f>
        <v>96.062992125984252</v>
      </c>
      <c r="K25" s="58">
        <f>'PY2022Q3 EX'!T23*100</f>
        <v>67.300000000000011</v>
      </c>
      <c r="L25" s="108">
        <f>SUM(K25/$O25)*100</f>
        <v>105.98425196850397</v>
      </c>
      <c r="M25" s="58">
        <v>67.900000000000006</v>
      </c>
      <c r="N25" s="114">
        <f>SUM(M25/$O25)*100</f>
        <v>106.92913385826772</v>
      </c>
      <c r="O25" s="26">
        <v>63.5</v>
      </c>
      <c r="P25" s="202">
        <v>68.400000000000006</v>
      </c>
      <c r="Q25" s="202">
        <f t="shared" si="11"/>
        <v>107.71653543307087</v>
      </c>
      <c r="R25" s="202">
        <v>68.900000000000006</v>
      </c>
      <c r="S25" s="202">
        <f t="shared" si="2"/>
        <v>108.50393700787401</v>
      </c>
      <c r="T25" s="26">
        <v>63.5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1808" priority="181" operator="between">
      <formula>$F5*0.9</formula>
      <formula>$F5</formula>
    </cfRule>
    <cfRule type="cellIs" dxfId="1807" priority="182" operator="lessThan">
      <formula>$F5*0.9</formula>
    </cfRule>
    <cfRule type="cellIs" dxfId="1806" priority="183" operator="greaterThan">
      <formula>$F5</formula>
    </cfRule>
  </conditionalFormatting>
  <conditionalFormatting sqref="D7">
    <cfRule type="cellIs" dxfId="1805" priority="175" operator="between">
      <formula>$F7*0.9</formula>
      <formula>$F7</formula>
    </cfRule>
    <cfRule type="cellIs" dxfId="1804" priority="176" operator="lessThan">
      <formula>$F7*0.9</formula>
    </cfRule>
    <cfRule type="cellIs" dxfId="1803" priority="177" operator="greaterThan">
      <formula>$F7</formula>
    </cfRule>
  </conditionalFormatting>
  <conditionalFormatting sqref="D6">
    <cfRule type="cellIs" dxfId="1802" priority="172" operator="between">
      <formula>$F6*0.9</formula>
      <formula>$F6</formula>
    </cfRule>
    <cfRule type="cellIs" dxfId="1801" priority="173" operator="lessThan">
      <formula>$F6*0.9</formula>
    </cfRule>
    <cfRule type="cellIs" dxfId="1800" priority="174" operator="greaterThan">
      <formula>$F6</formula>
    </cfRule>
  </conditionalFormatting>
  <conditionalFormatting sqref="D11">
    <cfRule type="cellIs" dxfId="1799" priority="169" operator="between">
      <formula>$F11*0.9</formula>
      <formula>$F11</formula>
    </cfRule>
    <cfRule type="cellIs" dxfId="1798" priority="170" operator="lessThan">
      <formula>$F11*0.9</formula>
    </cfRule>
    <cfRule type="cellIs" dxfId="1797" priority="171" operator="greaterThan">
      <formula>$F11</formula>
    </cfRule>
  </conditionalFormatting>
  <conditionalFormatting sqref="D17">
    <cfRule type="cellIs" dxfId="1796" priority="166" operator="between">
      <formula>$F17*0.9</formula>
      <formula>$F17</formula>
    </cfRule>
    <cfRule type="cellIs" dxfId="1795" priority="167" operator="lessThan">
      <formula>$F17*0.9</formula>
    </cfRule>
    <cfRule type="cellIs" dxfId="1794" priority="168" operator="greaterThan">
      <formula>$F17</formula>
    </cfRule>
  </conditionalFormatting>
  <conditionalFormatting sqref="D23">
    <cfRule type="cellIs" dxfId="1793" priority="163" operator="between">
      <formula>$F23*0.9</formula>
      <formula>$F23</formula>
    </cfRule>
    <cfRule type="cellIs" dxfId="1792" priority="164" operator="lessThan">
      <formula>$F23*0.9</formula>
    </cfRule>
    <cfRule type="cellIs" dxfId="1791" priority="165" operator="greaterThan">
      <formula>$F23</formula>
    </cfRule>
  </conditionalFormatting>
  <conditionalFormatting sqref="D12">
    <cfRule type="cellIs" dxfId="1790" priority="160" operator="between">
      <formula>$F12*0.9</formula>
      <formula>$F12</formula>
    </cfRule>
    <cfRule type="cellIs" dxfId="1789" priority="161" operator="lessThan">
      <formula>$F12*0.9</formula>
    </cfRule>
    <cfRule type="cellIs" dxfId="1788" priority="162" operator="greaterThan">
      <formula>$F12</formula>
    </cfRule>
  </conditionalFormatting>
  <conditionalFormatting sqref="D24">
    <cfRule type="cellIs" dxfId="1787" priority="157" operator="between">
      <formula>$F24*0.9</formula>
      <formula>$F24</formula>
    </cfRule>
    <cfRule type="cellIs" dxfId="1786" priority="158" operator="lessThan">
      <formula>$F24*0.9</formula>
    </cfRule>
    <cfRule type="cellIs" dxfId="1785" priority="159" operator="greaterThan">
      <formula>$F24</formula>
    </cfRule>
  </conditionalFormatting>
  <conditionalFormatting sqref="D13">
    <cfRule type="cellIs" dxfId="1784" priority="154" operator="between">
      <formula>$F13*0.9</formula>
      <formula>$F13</formula>
    </cfRule>
    <cfRule type="cellIs" dxfId="1783" priority="155" operator="lessThan">
      <formula>$F13*0.9</formula>
    </cfRule>
    <cfRule type="cellIs" dxfId="1782" priority="156" operator="greaterThan">
      <formula>$F13</formula>
    </cfRule>
  </conditionalFormatting>
  <conditionalFormatting sqref="D19">
    <cfRule type="cellIs" dxfId="1781" priority="151" operator="between">
      <formula>$F19*0.9</formula>
      <formula>$F19</formula>
    </cfRule>
    <cfRule type="cellIs" dxfId="1780" priority="152" operator="lessThan">
      <formula>$F19*0.9</formula>
    </cfRule>
    <cfRule type="cellIs" dxfId="1779" priority="153" operator="greaterThan">
      <formula>$F19</formula>
    </cfRule>
  </conditionalFormatting>
  <conditionalFormatting sqref="D25">
    <cfRule type="cellIs" dxfId="1778" priority="148" operator="between">
      <formula>$F25*0.9</formula>
      <formula>$F25</formula>
    </cfRule>
    <cfRule type="cellIs" dxfId="1777" priority="149" operator="lessThan">
      <formula>$F25*0.9</formula>
    </cfRule>
    <cfRule type="cellIs" dxfId="1776" priority="150" operator="greaterThan">
      <formula>$F25</formula>
    </cfRule>
  </conditionalFormatting>
  <conditionalFormatting sqref="G5 I5 K5 M5">
    <cfRule type="cellIs" dxfId="1775" priority="202" operator="between">
      <formula>$O5*0.9</formula>
      <formula>$O5</formula>
    </cfRule>
    <cfRule type="cellIs" dxfId="1774" priority="203" operator="lessThan">
      <formula>$O5*0.9</formula>
    </cfRule>
    <cfRule type="cellIs" dxfId="1773" priority="204" operator="greaterThan">
      <formula>$O5</formula>
    </cfRule>
  </conditionalFormatting>
  <conditionalFormatting sqref="G6 I6 K6 M6">
    <cfRule type="cellIs" dxfId="1772" priority="184" operator="between">
      <formula>$O6*0.9</formula>
      <formula>$O6</formula>
    </cfRule>
    <cfRule type="cellIs" dxfId="1771" priority="185" operator="lessThan">
      <formula>$O6*0.9</formula>
    </cfRule>
    <cfRule type="cellIs" dxfId="1770" priority="186" operator="greaterThan">
      <formula>$O6</formula>
    </cfRule>
  </conditionalFormatting>
  <conditionalFormatting sqref="G7 I7 M7">
    <cfRule type="cellIs" dxfId="1769" priority="145" operator="between">
      <formula>$O7*0.9</formula>
      <formula>$O7</formula>
    </cfRule>
    <cfRule type="cellIs" dxfId="1768" priority="146" operator="lessThan">
      <formula>$O7*0.9</formula>
    </cfRule>
    <cfRule type="cellIs" dxfId="1767" priority="147" operator="greaterThan">
      <formula>$O7</formula>
    </cfRule>
  </conditionalFormatting>
  <conditionalFormatting sqref="G11 I11 M11">
    <cfRule type="cellIs" dxfId="1766" priority="199" operator="between">
      <formula>$O11*0.9</formula>
      <formula>$O11</formula>
    </cfRule>
    <cfRule type="cellIs" dxfId="1765" priority="200" operator="lessThan">
      <formula>$O11*0.9</formula>
    </cfRule>
    <cfRule type="cellIs" dxfId="1764" priority="201" operator="greaterThan">
      <formula>$O11</formula>
    </cfRule>
  </conditionalFormatting>
  <conditionalFormatting sqref="G12 I12 M12">
    <cfRule type="cellIs" dxfId="1763" priority="196" operator="between">
      <formula>$O12*0.9</formula>
      <formula>$O12</formula>
    </cfRule>
    <cfRule type="cellIs" dxfId="1762" priority="197" operator="lessThan">
      <formula>$O12*0.9</formula>
    </cfRule>
    <cfRule type="cellIs" dxfId="1761" priority="198" operator="greaterThan">
      <formula>$O12</formula>
    </cfRule>
  </conditionalFormatting>
  <conditionalFormatting sqref="G13 I13 M13">
    <cfRule type="cellIs" dxfId="1760" priority="178" operator="between">
      <formula>$O13*0.9</formula>
      <formula>$O13</formula>
    </cfRule>
    <cfRule type="cellIs" dxfId="1759" priority="179" operator="lessThan">
      <formula>$O13*0.9</formula>
    </cfRule>
    <cfRule type="cellIs" dxfId="1758" priority="180" operator="greaterThan">
      <formula>$O13</formula>
    </cfRule>
  </conditionalFormatting>
  <conditionalFormatting sqref="G14 I14 M14">
    <cfRule type="cellIs" dxfId="1757" priority="142" operator="between">
      <formula>$O14*0.9</formula>
      <formula>$O14</formula>
    </cfRule>
    <cfRule type="cellIs" dxfId="1756" priority="143" operator="lessThan">
      <formula>$O14*0.9</formula>
    </cfRule>
    <cfRule type="cellIs" dxfId="1755" priority="144" operator="greaterThan">
      <formula>$O14</formula>
    </cfRule>
  </conditionalFormatting>
  <conditionalFormatting sqref="G17:G18 I17:I18 M17:M18">
    <cfRule type="cellIs" dxfId="1754" priority="193" operator="between">
      <formula>$O17*0.9</formula>
      <formula>$O17</formula>
    </cfRule>
    <cfRule type="cellIs" dxfId="1753" priority="194" operator="lessThan">
      <formula>$O17*0.9</formula>
    </cfRule>
    <cfRule type="cellIs" dxfId="1752" priority="195" operator="greaterThan">
      <formula>$O17</formula>
    </cfRule>
  </conditionalFormatting>
  <conditionalFormatting sqref="G19 I19 M19">
    <cfRule type="cellIs" dxfId="1751" priority="139" operator="between">
      <formula>$O19*0.9</formula>
      <formula>$O19</formula>
    </cfRule>
    <cfRule type="cellIs" dxfId="1750" priority="140" operator="lessThan">
      <formula>$O19*0.9</formula>
    </cfRule>
    <cfRule type="cellIs" dxfId="1749" priority="141" operator="greaterThan">
      <formula>$O19</formula>
    </cfRule>
  </conditionalFormatting>
  <conditionalFormatting sqref="G20 I20 M20">
    <cfRule type="cellIs" dxfId="1748" priority="136" operator="between">
      <formula>$O20*0.9</formula>
      <formula>$O20</formula>
    </cfRule>
    <cfRule type="cellIs" dxfId="1747" priority="137" operator="lessThan">
      <formula>$O20*0.9</formula>
    </cfRule>
    <cfRule type="cellIs" dxfId="1746" priority="138" operator="greaterThan">
      <formula>$O20</formula>
    </cfRule>
  </conditionalFormatting>
  <conditionalFormatting sqref="G23 I23 M23">
    <cfRule type="cellIs" dxfId="1745" priority="190" operator="between">
      <formula>$O23*0.9</formula>
      <formula>$O23</formula>
    </cfRule>
    <cfRule type="cellIs" dxfId="1744" priority="191" operator="lessThan">
      <formula>$O23*0.9</formula>
    </cfRule>
    <cfRule type="cellIs" dxfId="1743" priority="192" operator="greaterThan">
      <formula>$O23</formula>
    </cfRule>
  </conditionalFormatting>
  <conditionalFormatting sqref="G24 I24 M24">
    <cfRule type="cellIs" dxfId="1742" priority="187" operator="between">
      <formula>$O24*0.9</formula>
      <formula>$O24</formula>
    </cfRule>
    <cfRule type="cellIs" dxfId="1741" priority="188" operator="lessThan">
      <formula>$O24*0.9</formula>
    </cfRule>
    <cfRule type="cellIs" dxfId="1740" priority="189" operator="greaterThan">
      <formula>$O24</formula>
    </cfRule>
  </conditionalFormatting>
  <conditionalFormatting sqref="G25 I25 M25">
    <cfRule type="cellIs" dxfId="1739" priority="133" operator="between">
      <formula>$O25*0.9</formula>
      <formula>$O25</formula>
    </cfRule>
    <cfRule type="cellIs" dxfId="1738" priority="134" operator="lessThan">
      <formula>$O25*0.9</formula>
    </cfRule>
    <cfRule type="cellIs" dxfId="1737" priority="135" operator="greaterThan">
      <formula>$O25</formula>
    </cfRule>
  </conditionalFormatting>
  <conditionalFormatting sqref="D8">
    <cfRule type="cellIs" dxfId="1736" priority="130" operator="between">
      <formula>$F8*0.9</formula>
      <formula>$F8</formula>
    </cfRule>
    <cfRule type="cellIs" dxfId="1735" priority="131" operator="lessThan">
      <formula>$F8*0.9</formula>
    </cfRule>
    <cfRule type="cellIs" dxfId="1734" priority="132" operator="greaterThan">
      <formula>$F8</formula>
    </cfRule>
  </conditionalFormatting>
  <conditionalFormatting sqref="D14">
    <cfRule type="cellIs" dxfId="1733" priority="127" operator="between">
      <formula>$F14*0.9</formula>
      <formula>$F14</formula>
    </cfRule>
    <cfRule type="cellIs" dxfId="1732" priority="128" operator="lessThan">
      <formula>$F14*0.9</formula>
    </cfRule>
    <cfRule type="cellIs" dxfId="1731" priority="129" operator="greaterThan">
      <formula>$F14</formula>
    </cfRule>
  </conditionalFormatting>
  <conditionalFormatting sqref="D20">
    <cfRule type="cellIs" dxfId="1730" priority="124" operator="between">
      <formula>$F20*0.9</formula>
      <formula>$F20</formula>
    </cfRule>
    <cfRule type="cellIs" dxfId="1729" priority="125" operator="lessThan">
      <formula>$F20*0.9</formula>
    </cfRule>
    <cfRule type="cellIs" dxfId="1728" priority="126" operator="greaterThan">
      <formula>$F20</formula>
    </cfRule>
  </conditionalFormatting>
  <conditionalFormatting sqref="G15 I15 M15">
    <cfRule type="cellIs" dxfId="1727" priority="121" operator="between">
      <formula>$O15*0.9</formula>
      <formula>$O15</formula>
    </cfRule>
    <cfRule type="cellIs" dxfId="1726" priority="122" operator="lessThan">
      <formula>$O15*0.9</formula>
    </cfRule>
    <cfRule type="cellIs" dxfId="1725" priority="123" operator="greaterThan">
      <formula>$O15</formula>
    </cfRule>
  </conditionalFormatting>
  <conditionalFormatting sqref="G21 I21 M21">
    <cfRule type="cellIs" dxfId="1724" priority="118" operator="between">
      <formula>$O21*0.9</formula>
      <formula>$O21</formula>
    </cfRule>
    <cfRule type="cellIs" dxfId="1723" priority="119" operator="lessThan">
      <formula>$O21*0.9</formula>
    </cfRule>
    <cfRule type="cellIs" dxfId="1722" priority="120" operator="greaterThan">
      <formula>$O21</formula>
    </cfRule>
  </conditionalFormatting>
  <conditionalFormatting sqref="G8 I8 M8">
    <cfRule type="cellIs" dxfId="1721" priority="115" operator="between">
      <formula>$O8*0.9</formula>
      <formula>$O8</formula>
    </cfRule>
    <cfRule type="cellIs" dxfId="1720" priority="116" operator="lessThan">
      <formula>$O8*0.9</formula>
    </cfRule>
    <cfRule type="cellIs" dxfId="1719" priority="117" operator="greaterThan">
      <formula>$O8</formula>
    </cfRule>
  </conditionalFormatting>
  <conditionalFormatting sqref="G9 I9 M9">
    <cfRule type="cellIs" dxfId="1718" priority="112" operator="between">
      <formula>$O9*0.9</formula>
      <formula>$O9</formula>
    </cfRule>
    <cfRule type="cellIs" dxfId="1717" priority="113" operator="lessThan">
      <formula>$O9*0.9</formula>
    </cfRule>
    <cfRule type="cellIs" dxfId="1716" priority="114" operator="greaterThan">
      <formula>$O9</formula>
    </cfRule>
  </conditionalFormatting>
  <conditionalFormatting sqref="D21 D15 D9">
    <cfRule type="cellIs" dxfId="1715" priority="109" operator="between">
      <formula>$F9*0.9</formula>
      <formula>$F9</formula>
    </cfRule>
    <cfRule type="cellIs" dxfId="1714" priority="110" operator="lessThan">
      <formula>$F9*0.9</formula>
    </cfRule>
    <cfRule type="cellIs" dxfId="1713" priority="111" operator="greaterThan">
      <formula>$F9</formula>
    </cfRule>
  </conditionalFormatting>
  <conditionalFormatting sqref="D18">
    <cfRule type="cellIs" dxfId="1712" priority="106" operator="between">
      <formula>$F18*0.9</formula>
      <formula>$F18</formula>
    </cfRule>
    <cfRule type="cellIs" dxfId="1711" priority="107" operator="lessThan">
      <formula>$F18*0.9</formula>
    </cfRule>
    <cfRule type="cellIs" dxfId="1710" priority="108" operator="greaterThan">
      <formula>$F18</formula>
    </cfRule>
  </conditionalFormatting>
  <conditionalFormatting sqref="K7:K9">
    <cfRule type="cellIs" dxfId="1709" priority="103" operator="between">
      <formula>$O7*0.9</formula>
      <formula>$O7</formula>
    </cfRule>
    <cfRule type="cellIs" dxfId="1708" priority="104" operator="lessThan">
      <formula>$O7*0.9</formula>
    </cfRule>
    <cfRule type="cellIs" dxfId="1707" priority="105" operator="greaterThan">
      <formula>$O7</formula>
    </cfRule>
  </conditionalFormatting>
  <conditionalFormatting sqref="K11">
    <cfRule type="cellIs" dxfId="1706" priority="100" operator="between">
      <formula>$O11*0.9</formula>
      <formula>$O11</formula>
    </cfRule>
    <cfRule type="cellIs" dxfId="1705" priority="101" operator="lessThan">
      <formula>$O11*0.9</formula>
    </cfRule>
    <cfRule type="cellIs" dxfId="1704" priority="102" operator="greaterThan">
      <formula>$O11</formula>
    </cfRule>
  </conditionalFormatting>
  <conditionalFormatting sqref="K13:K15">
    <cfRule type="cellIs" dxfId="1703" priority="97" operator="between">
      <formula>$O13*0.9</formula>
      <formula>$O13</formula>
    </cfRule>
    <cfRule type="cellIs" dxfId="1702" priority="98" operator="lessThan">
      <formula>$O13*0.9</formula>
    </cfRule>
    <cfRule type="cellIs" dxfId="1701" priority="99" operator="greaterThan">
      <formula>$O13</formula>
    </cfRule>
  </conditionalFormatting>
  <conditionalFormatting sqref="K17">
    <cfRule type="cellIs" dxfId="1700" priority="94" operator="between">
      <formula>$O17*0.9</formula>
      <formula>$O17</formula>
    </cfRule>
    <cfRule type="cellIs" dxfId="1699" priority="95" operator="lessThan">
      <formula>$O17*0.9</formula>
    </cfRule>
    <cfRule type="cellIs" dxfId="1698" priority="96" operator="greaterThan">
      <formula>$O17</formula>
    </cfRule>
  </conditionalFormatting>
  <conditionalFormatting sqref="K19:K21">
    <cfRule type="cellIs" dxfId="1697" priority="91" operator="between">
      <formula>$O19*0.9</formula>
      <formula>$O19</formula>
    </cfRule>
    <cfRule type="cellIs" dxfId="1696" priority="92" operator="lessThan">
      <formula>$O19*0.9</formula>
    </cfRule>
    <cfRule type="cellIs" dxfId="1695" priority="93" operator="greaterThan">
      <formula>$O19</formula>
    </cfRule>
  </conditionalFormatting>
  <conditionalFormatting sqref="K23">
    <cfRule type="cellIs" dxfId="1694" priority="88" operator="between">
      <formula>$O23*0.9</formula>
      <formula>$O23</formula>
    </cfRule>
    <cfRule type="cellIs" dxfId="1693" priority="89" operator="lessThan">
      <formula>$O23*0.9</formula>
    </cfRule>
    <cfRule type="cellIs" dxfId="1692" priority="90" operator="greaterThan">
      <formula>$O23</formula>
    </cfRule>
  </conditionalFormatting>
  <conditionalFormatting sqref="K25">
    <cfRule type="cellIs" dxfId="1691" priority="85" operator="between">
      <formula>$O25*0.9</formula>
      <formula>$O25</formula>
    </cfRule>
    <cfRule type="cellIs" dxfId="1690" priority="86" operator="lessThan">
      <formula>$O25*0.9</formula>
    </cfRule>
    <cfRule type="cellIs" dxfId="1689" priority="87" operator="greaterThan">
      <formula>$O25</formula>
    </cfRule>
  </conditionalFormatting>
  <conditionalFormatting sqref="K12">
    <cfRule type="cellIs" dxfId="1688" priority="82" operator="between">
      <formula>$O12*0.9</formula>
      <formula>$O12</formula>
    </cfRule>
    <cfRule type="cellIs" dxfId="1687" priority="83" operator="lessThan">
      <formula>$O12*0.9</formula>
    </cfRule>
    <cfRule type="cellIs" dxfId="1686" priority="84" operator="greaterThan">
      <formula>$O12</formula>
    </cfRule>
  </conditionalFormatting>
  <conditionalFormatting sqref="K18">
    <cfRule type="cellIs" dxfId="1685" priority="79" operator="between">
      <formula>$O18*0.9</formula>
      <formula>$O18</formula>
    </cfRule>
    <cfRule type="cellIs" dxfId="1684" priority="80" operator="lessThan">
      <formula>$O18*0.9</formula>
    </cfRule>
    <cfRule type="cellIs" dxfId="1683" priority="81" operator="greaterThan">
      <formula>$O18</formula>
    </cfRule>
  </conditionalFormatting>
  <conditionalFormatting sqref="K24">
    <cfRule type="cellIs" dxfId="1682" priority="76" operator="between">
      <formula>$O24*0.9</formula>
      <formula>$O24</formula>
    </cfRule>
    <cfRule type="cellIs" dxfId="1681" priority="77" operator="lessThan">
      <formula>$O24*0.9</formula>
    </cfRule>
    <cfRule type="cellIs" dxfId="1680" priority="78" operator="greaterThan">
      <formula>$O24</formula>
    </cfRule>
  </conditionalFormatting>
  <conditionalFormatting sqref="P5:P9">
    <cfRule type="cellIs" dxfId="1679" priority="22" operator="between">
      <formula>$T5*0.9</formula>
      <formula>$T5</formula>
    </cfRule>
    <cfRule type="cellIs" dxfId="1678" priority="23" operator="lessThan">
      <formula>$T5*0.9</formula>
    </cfRule>
    <cfRule type="cellIs" dxfId="1677" priority="24" operator="greaterThan">
      <formula>$T5</formula>
    </cfRule>
  </conditionalFormatting>
  <conditionalFormatting sqref="P17:P21">
    <cfRule type="cellIs" dxfId="1676" priority="19" operator="between">
      <formula>$T17*0.9</formula>
      <formula>$T17</formula>
    </cfRule>
    <cfRule type="cellIs" dxfId="1675" priority="20" operator="lessThan">
      <formula>$T17*0.9</formula>
    </cfRule>
    <cfRule type="cellIs" dxfId="1674" priority="21" operator="greaterThan">
      <formula>$T17</formula>
    </cfRule>
  </conditionalFormatting>
  <conditionalFormatting sqref="P23:P25">
    <cfRule type="cellIs" dxfId="1673" priority="16" operator="between">
      <formula>$T23*0.9</formula>
      <formula>$T23</formula>
    </cfRule>
    <cfRule type="cellIs" dxfId="1672" priority="17" operator="lessThan">
      <formula>$T23*0.9</formula>
    </cfRule>
    <cfRule type="cellIs" dxfId="1671" priority="18" operator="greaterThan">
      <formula>$T23</formula>
    </cfRule>
  </conditionalFormatting>
  <conditionalFormatting sqref="P11:P15">
    <cfRule type="cellIs" dxfId="1670" priority="13" operator="between">
      <formula>$T11*0.9</formula>
      <formula>$T11</formula>
    </cfRule>
    <cfRule type="cellIs" dxfId="1669" priority="14" operator="lessThan">
      <formula>$T11*0.9</formula>
    </cfRule>
    <cfRule type="cellIs" dxfId="1668" priority="15" operator="greaterThan">
      <formula>$T11</formula>
    </cfRule>
  </conditionalFormatting>
  <conditionalFormatting sqref="R23:R25">
    <cfRule type="cellIs" dxfId="1667" priority="4" operator="between">
      <formula>$T23*0.9</formula>
      <formula>$T23</formula>
    </cfRule>
    <cfRule type="cellIs" dxfId="1666" priority="5" operator="lessThan">
      <formula>$T23*0.9</formula>
    </cfRule>
    <cfRule type="cellIs" dxfId="1665" priority="6" operator="greaterThan">
      <formula>$T23</formula>
    </cfRule>
  </conditionalFormatting>
  <conditionalFormatting sqref="R5:R9">
    <cfRule type="cellIs" dxfId="1664" priority="10" operator="between">
      <formula>$T5*0.9</formula>
      <formula>$T5</formula>
    </cfRule>
    <cfRule type="cellIs" dxfId="1663" priority="11" operator="lessThan">
      <formula>$T5*0.9</formula>
    </cfRule>
    <cfRule type="cellIs" dxfId="1662" priority="12" operator="greaterThan">
      <formula>$T5</formula>
    </cfRule>
  </conditionalFormatting>
  <conditionalFormatting sqref="R17:R21">
    <cfRule type="cellIs" dxfId="1661" priority="1" operator="between">
      <formula>$T17*0.9</formula>
      <formula>$T17</formula>
    </cfRule>
    <cfRule type="cellIs" dxfId="1660" priority="2" operator="lessThan">
      <formula>$T17*0.9</formula>
    </cfRule>
    <cfRule type="cellIs" dxfId="1659" priority="3" operator="greaterThan">
      <formula>$T17</formula>
    </cfRule>
  </conditionalFormatting>
  <conditionalFormatting sqref="R11:R15">
    <cfRule type="cellIs" dxfId="1658" priority="7" operator="between">
      <formula>$T11*0.9</formula>
      <formula>$T11</formula>
    </cfRule>
    <cfRule type="cellIs" dxfId="1657" priority="8" operator="lessThan">
      <formula>$T11*0.9</formula>
    </cfRule>
    <cfRule type="cellIs" dxfId="1656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895C-0901-4226-8415-AD119DFEDA9F}">
  <dimension ref="C1:T45"/>
  <sheetViews>
    <sheetView zoomScale="60" zoomScaleNormal="60" zoomScaleSheetLayoutView="100" workbookViewId="0">
      <pane xSplit="3" ySplit="3" topLeftCell="F5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19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86.5</v>
      </c>
      <c r="E5" s="108">
        <f>D5/F5*100</f>
        <v>96.111111111111114</v>
      </c>
      <c r="F5" s="40">
        <v>90</v>
      </c>
      <c r="G5" s="128">
        <v>88.1</v>
      </c>
      <c r="H5" s="108">
        <f>SUM(G5/$O5)*100</f>
        <v>108.89987639060567</v>
      </c>
      <c r="I5" s="108">
        <v>89.7</v>
      </c>
      <c r="J5" s="108">
        <f>SUM(I5/$O5)*100</f>
        <v>110.87762669962918</v>
      </c>
      <c r="K5" s="58">
        <f>'PY2022Q3 EX'!U3*100</f>
        <v>88.5</v>
      </c>
      <c r="L5" s="108">
        <f>SUM(K5/$O5)*100</f>
        <v>109.39431396786155</v>
      </c>
      <c r="M5" s="58">
        <v>97.8</v>
      </c>
      <c r="N5" s="114">
        <f>SUM(M5/$O5)*100</f>
        <v>120.88998763906056</v>
      </c>
      <c r="O5" s="25">
        <v>80.900000000000006</v>
      </c>
      <c r="P5" s="202">
        <v>94.6</v>
      </c>
      <c r="Q5" s="202">
        <f>$P5/$T5*100</f>
        <v>116.9344870210136</v>
      </c>
      <c r="R5" s="202">
        <v>93.8</v>
      </c>
      <c r="S5" s="202">
        <f>$R5/$T5*100</f>
        <v>115.94561186650185</v>
      </c>
      <c r="T5" s="25">
        <v>80.900000000000006</v>
      </c>
    </row>
    <row r="6" spans="3:20" ht="20.100000000000001" customHeight="1" x14ac:dyDescent="0.3">
      <c r="C6" s="110" t="s">
        <v>3</v>
      </c>
      <c r="D6" s="59">
        <v>9892</v>
      </c>
      <c r="E6" s="108">
        <f t="shared" ref="E6:E9" si="0">D6/F6*100</f>
        <v>116.37647058823531</v>
      </c>
      <c r="F6" s="41">
        <v>8500</v>
      </c>
      <c r="G6" s="140">
        <v>9751</v>
      </c>
      <c r="H6" s="108">
        <f>SUM(G6/$O6)*100</f>
        <v>106.12755768393556</v>
      </c>
      <c r="I6" s="109">
        <v>9134</v>
      </c>
      <c r="J6" s="108">
        <f>SUM(I6/$O6)*100</f>
        <v>99.412276882890723</v>
      </c>
      <c r="K6" s="59">
        <f>'PY2022Q3 EX'!U4</f>
        <v>9509</v>
      </c>
      <c r="L6" s="108">
        <f>SUM(K6/$O6)*100</f>
        <v>103.49368741837179</v>
      </c>
      <c r="M6" s="59">
        <v>9751</v>
      </c>
      <c r="N6" s="114">
        <f>SUM(M6/$O6)*100</f>
        <v>106.12755768393556</v>
      </c>
      <c r="O6" s="60">
        <v>9188</v>
      </c>
      <c r="P6" s="59">
        <v>10530</v>
      </c>
      <c r="Q6" s="202">
        <f t="shared" ref="Q6:Q9" si="1">$P6/$T6*100</f>
        <v>114.60600783630824</v>
      </c>
      <c r="R6" s="59">
        <v>10920</v>
      </c>
      <c r="S6" s="202">
        <f t="shared" ref="S6:S25" si="2">$R6/$T6*100</f>
        <v>118.85067479320854</v>
      </c>
      <c r="T6" s="60">
        <v>9188</v>
      </c>
    </row>
    <row r="7" spans="3:20" ht="20.100000000000001" customHeight="1" x14ac:dyDescent="0.3">
      <c r="C7" s="110" t="s">
        <v>10</v>
      </c>
      <c r="D7" s="58">
        <v>83.7</v>
      </c>
      <c r="E7" s="108">
        <f t="shared" si="0"/>
        <v>99.053254437869825</v>
      </c>
      <c r="F7" s="40">
        <v>84.5</v>
      </c>
      <c r="G7" s="128">
        <v>86.7</v>
      </c>
      <c r="H7" s="108">
        <f>SUM(G7/$O7)*100</f>
        <v>103.70813397129189</v>
      </c>
      <c r="I7" s="108">
        <v>78.8</v>
      </c>
      <c r="J7" s="108">
        <f>SUM(I7/$O7)*100</f>
        <v>94.258373205741634</v>
      </c>
      <c r="K7" s="58">
        <f>'PY2022Q3 EX'!U5*100</f>
        <v>79.7</v>
      </c>
      <c r="L7" s="108">
        <f>SUM(K7/$O7)*100</f>
        <v>95.334928229665081</v>
      </c>
      <c r="M7" s="58">
        <v>82.8</v>
      </c>
      <c r="N7" s="114">
        <f>SUM(M7/$O7)*100</f>
        <v>99.043062200956939</v>
      </c>
      <c r="O7" s="26">
        <v>83.6</v>
      </c>
      <c r="P7" s="202">
        <v>82</v>
      </c>
      <c r="Q7" s="202">
        <f t="shared" si="1"/>
        <v>98.086124401913892</v>
      </c>
      <c r="R7" s="202">
        <v>93.5</v>
      </c>
      <c r="S7" s="202">
        <f t="shared" si="2"/>
        <v>111.8421052631579</v>
      </c>
      <c r="T7" s="26">
        <v>83.6</v>
      </c>
    </row>
    <row r="8" spans="3:20" ht="20.100000000000001" customHeight="1" x14ac:dyDescent="0.3">
      <c r="C8" s="110" t="s">
        <v>13</v>
      </c>
      <c r="D8" s="58">
        <v>97.6</v>
      </c>
      <c r="E8" s="108">
        <f t="shared" si="0"/>
        <v>104.94623655913978</v>
      </c>
      <c r="F8" s="40">
        <v>93</v>
      </c>
      <c r="G8" s="128">
        <v>93.300000000000011</v>
      </c>
      <c r="H8" s="108">
        <f>SUM(G8/$O8)*100</f>
        <v>120.38709677419357</v>
      </c>
      <c r="I8" s="108">
        <v>85.7</v>
      </c>
      <c r="J8" s="108">
        <f>SUM(I8/$O8)*100</f>
        <v>110.58064516129033</v>
      </c>
      <c r="K8" s="58">
        <f>'PY2022Q3 EX'!U6*100</f>
        <v>87.5</v>
      </c>
      <c r="L8" s="108">
        <f>SUM(K8/$O8)*100</f>
        <v>112.90322580645163</v>
      </c>
      <c r="M8" s="58">
        <v>83</v>
      </c>
      <c r="N8" s="114">
        <f>SUM(M8/$O8)*100</f>
        <v>107.0967741935484</v>
      </c>
      <c r="O8" s="26">
        <v>77.5</v>
      </c>
      <c r="P8" s="202">
        <v>85.7</v>
      </c>
      <c r="Q8" s="202">
        <f t="shared" si="1"/>
        <v>110.58064516129033</v>
      </c>
      <c r="R8" s="202">
        <v>90.9</v>
      </c>
      <c r="S8" s="202">
        <f t="shared" si="2"/>
        <v>117.29032258064518</v>
      </c>
      <c r="T8" s="112">
        <v>77.5</v>
      </c>
    </row>
    <row r="9" spans="3:20" ht="20.100000000000001" customHeight="1" x14ac:dyDescent="0.3">
      <c r="C9" s="110" t="s">
        <v>16</v>
      </c>
      <c r="D9" s="58">
        <v>87.5</v>
      </c>
      <c r="E9" s="108">
        <f t="shared" si="0"/>
        <v>125</v>
      </c>
      <c r="F9" s="40">
        <v>70</v>
      </c>
      <c r="G9" s="128">
        <v>83.899999999999991</v>
      </c>
      <c r="H9" s="108">
        <f>SUM(G9/$O9)*100</f>
        <v>110.68601583113455</v>
      </c>
      <c r="I9" s="108">
        <v>86</v>
      </c>
      <c r="J9" s="108">
        <f>SUM(I9/$O9)*100</f>
        <v>113.45646437994723</v>
      </c>
      <c r="K9" s="58">
        <f>'PY2022Q3 EX'!U7*100</f>
        <v>72.899999999999991</v>
      </c>
      <c r="L9" s="108">
        <f>SUM(K9/$O9)*100</f>
        <v>96.174142480211074</v>
      </c>
      <c r="M9" s="58">
        <v>98.3</v>
      </c>
      <c r="N9" s="114">
        <f>SUM(M9/$O9)*100</f>
        <v>129.68337730870712</v>
      </c>
      <c r="O9" s="26">
        <v>75.8</v>
      </c>
      <c r="P9" s="202">
        <v>87.9</v>
      </c>
      <c r="Q9" s="202">
        <f t="shared" si="1"/>
        <v>115.96306068601585</v>
      </c>
      <c r="R9" s="202">
        <v>88.7</v>
      </c>
      <c r="S9" s="202">
        <f t="shared" si="2"/>
        <v>117.0184696569921</v>
      </c>
      <c r="T9" s="112">
        <v>75.8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100</v>
      </c>
      <c r="E11" s="108">
        <f t="shared" ref="E11:E15" si="3">D11/F11*100</f>
        <v>113.37868480725623</v>
      </c>
      <c r="F11" s="40">
        <v>88.2</v>
      </c>
      <c r="G11" s="130">
        <v>100</v>
      </c>
      <c r="H11" s="108">
        <f>SUM(G11/$O11)*100</f>
        <v>142.85714285714286</v>
      </c>
      <c r="I11" s="121">
        <v>100</v>
      </c>
      <c r="J11" s="108">
        <f>SUM(I11/$O11)*100</f>
        <v>142.85714285714286</v>
      </c>
      <c r="K11" s="58">
        <f>'PY2022Q3 EX'!U9*100</f>
        <v>100</v>
      </c>
      <c r="L11" s="108">
        <f>SUM(K11/$O11)*100</f>
        <v>142.85714285714286</v>
      </c>
      <c r="M11" s="58">
        <v>100</v>
      </c>
      <c r="N11" s="114">
        <f>SUM(M11/$O11)*100</f>
        <v>142.85714285714286</v>
      </c>
      <c r="O11" s="26">
        <v>70</v>
      </c>
      <c r="P11" s="202">
        <v>100</v>
      </c>
      <c r="Q11" s="202">
        <f>$P11/$T11*100</f>
        <v>142.85714285714286</v>
      </c>
      <c r="R11" s="202">
        <v>100</v>
      </c>
      <c r="S11" s="202">
        <f t="shared" si="2"/>
        <v>142.85714285714286</v>
      </c>
      <c r="T11" s="26">
        <v>70</v>
      </c>
    </row>
    <row r="12" spans="3:20" ht="20.100000000000001" customHeight="1" x14ac:dyDescent="0.3">
      <c r="C12" s="110" t="s">
        <v>3</v>
      </c>
      <c r="D12" s="59">
        <v>7242</v>
      </c>
      <c r="E12" s="108">
        <f t="shared" si="3"/>
        <v>102</v>
      </c>
      <c r="F12" s="41">
        <v>7100</v>
      </c>
      <c r="G12" s="134">
        <v>7242</v>
      </c>
      <c r="H12" s="108">
        <f>SUM(G12/$O12)*100</f>
        <v>96.56</v>
      </c>
      <c r="I12" s="104">
        <v>7800</v>
      </c>
      <c r="J12" s="108">
        <f>SUM(I12/$O12)*100</f>
        <v>104</v>
      </c>
      <c r="K12" s="59">
        <f>'PY2022Q3 EX'!U10</f>
        <v>7987.2</v>
      </c>
      <c r="L12" s="108">
        <f>SUM(K12/$O12)*100</f>
        <v>106.496</v>
      </c>
      <c r="M12" s="59">
        <v>8174.4</v>
      </c>
      <c r="N12" s="114">
        <f>SUM(M12/$O12)*100</f>
        <v>108.992</v>
      </c>
      <c r="O12" s="60">
        <v>7500</v>
      </c>
      <c r="P12" s="59">
        <v>8174.4</v>
      </c>
      <c r="Q12" s="202">
        <f t="shared" ref="Q12:Q15" si="4">$P12/$T12*100</f>
        <v>108.992</v>
      </c>
      <c r="R12" s="59">
        <v>8174.4</v>
      </c>
      <c r="S12" s="202">
        <f t="shared" si="2"/>
        <v>108.992</v>
      </c>
      <c r="T12" s="60">
        <v>7500</v>
      </c>
    </row>
    <row r="13" spans="3:20" ht="20.100000000000001" customHeight="1" x14ac:dyDescent="0.3">
      <c r="C13" s="110" t="s">
        <v>10</v>
      </c>
      <c r="D13" s="58">
        <v>100</v>
      </c>
      <c r="E13" s="108">
        <f t="shared" si="3"/>
        <v>124.22360248447204</v>
      </c>
      <c r="F13" s="40">
        <v>80.5</v>
      </c>
      <c r="G13" s="130">
        <v>100</v>
      </c>
      <c r="H13" s="108">
        <f>SUM(G13/$O13)*100</f>
        <v>142.85714285714286</v>
      </c>
      <c r="I13" s="121">
        <v>100</v>
      </c>
      <c r="J13" s="58">
        <f>SUM(I13/$O13)*100</f>
        <v>142.85714285714286</v>
      </c>
      <c r="K13" s="58">
        <f>'PY2022Q3 EX'!U11*100</f>
        <v>100</v>
      </c>
      <c r="L13" s="108">
        <f>SUM(K13/$O13)*100</f>
        <v>142.85714285714286</v>
      </c>
      <c r="M13" s="58">
        <v>100</v>
      </c>
      <c r="N13" s="114">
        <f>SUM(M13/$O13)*100</f>
        <v>142.85714285714286</v>
      </c>
      <c r="O13" s="26">
        <v>70</v>
      </c>
      <c r="P13" s="202">
        <v>100</v>
      </c>
      <c r="Q13" s="202">
        <f t="shared" si="4"/>
        <v>133.33333333333331</v>
      </c>
      <c r="R13" s="202">
        <v>100</v>
      </c>
      <c r="S13" s="202">
        <f t="shared" si="2"/>
        <v>133.33333333333331</v>
      </c>
      <c r="T13" s="26">
        <v>75</v>
      </c>
    </row>
    <row r="14" spans="3:20" ht="20.100000000000001" customHeight="1" x14ac:dyDescent="0.3">
      <c r="C14" s="110" t="s">
        <v>13</v>
      </c>
      <c r="D14" s="58">
        <v>100</v>
      </c>
      <c r="E14" s="108">
        <f t="shared" si="3"/>
        <v>142.85714285714286</v>
      </c>
      <c r="F14" s="40">
        <v>70</v>
      </c>
      <c r="G14" s="130">
        <v>100</v>
      </c>
      <c r="H14" s="108">
        <f>SUM(G14/$O14)*100</f>
        <v>112.35955056179776</v>
      </c>
      <c r="I14" s="121">
        <v>100</v>
      </c>
      <c r="J14" s="108">
        <f>SUM(I14/$O14)*100</f>
        <v>112.35955056179776</v>
      </c>
      <c r="K14" s="58">
        <f>'PY2022Q3 EX'!U12*100</f>
        <v>100</v>
      </c>
      <c r="L14" s="108">
        <f>SUM(K14/$O14)*100</f>
        <v>112.35955056179776</v>
      </c>
      <c r="M14" s="58">
        <v>100</v>
      </c>
      <c r="N14" s="114">
        <f>SUM(M14/$O14)*100</f>
        <v>112.35955056179776</v>
      </c>
      <c r="O14" s="26">
        <v>89</v>
      </c>
      <c r="P14" s="202">
        <v>100</v>
      </c>
      <c r="Q14" s="202">
        <f t="shared" si="4"/>
        <v>112.35955056179776</v>
      </c>
      <c r="R14" s="202">
        <v>100</v>
      </c>
      <c r="S14" s="202">
        <f t="shared" si="2"/>
        <v>112.35955056179776</v>
      </c>
      <c r="T14" s="112">
        <v>89</v>
      </c>
    </row>
    <row r="15" spans="3:20" ht="20.100000000000001" customHeight="1" x14ac:dyDescent="0.3">
      <c r="C15" s="110" t="s">
        <v>16</v>
      </c>
      <c r="D15" s="58">
        <v>100</v>
      </c>
      <c r="E15" s="108">
        <f t="shared" si="3"/>
        <v>149.92503748125935</v>
      </c>
      <c r="F15" s="40">
        <v>66.7</v>
      </c>
      <c r="G15" s="130">
        <v>100</v>
      </c>
      <c r="H15" s="108">
        <f>SUM(G15/$O15)*100</f>
        <v>128.53470437017995</v>
      </c>
      <c r="I15" s="121">
        <v>100</v>
      </c>
      <c r="J15" s="108">
        <f>SUM(I15/$O15)*100</f>
        <v>128.53470437017995</v>
      </c>
      <c r="K15" s="58">
        <f>'PY2022Q3 EX'!U13*100</f>
        <v>100</v>
      </c>
      <c r="L15" s="108">
        <f>SUM(K15/$O15)*100</f>
        <v>128.53470437017995</v>
      </c>
      <c r="M15" s="58">
        <v>100</v>
      </c>
      <c r="N15" s="114">
        <f>SUM(M15/$O15)*100</f>
        <v>128.53470437017995</v>
      </c>
      <c r="O15" s="26">
        <v>77.8</v>
      </c>
      <c r="P15" s="202">
        <v>100</v>
      </c>
      <c r="Q15" s="202">
        <f t="shared" si="4"/>
        <v>128.53470437017995</v>
      </c>
      <c r="R15" s="202">
        <v>100</v>
      </c>
      <c r="S15" s="202">
        <f t="shared" si="2"/>
        <v>128.53470437017995</v>
      </c>
      <c r="T15" s="112">
        <v>77.8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78.400000000000006</v>
      </c>
      <c r="E17" s="108">
        <f t="shared" ref="E17:E21" si="5">D17/F17*100</f>
        <v>98.616352201257868</v>
      </c>
      <c r="F17" s="40">
        <v>79.5</v>
      </c>
      <c r="G17" s="130">
        <v>75</v>
      </c>
      <c r="H17" s="108">
        <f>SUM(G17/$O17)*100</f>
        <v>95.057034220532316</v>
      </c>
      <c r="I17" s="108">
        <v>76</v>
      </c>
      <c r="J17" s="108">
        <f>SUM(I17/$O17)*100</f>
        <v>96.324461343472748</v>
      </c>
      <c r="K17" s="58">
        <f>'PY2022Q3 EX'!U15*100</f>
        <v>74.8</v>
      </c>
      <c r="L17" s="108">
        <f>SUM(K17/$O17)*100</f>
        <v>94.803548795944224</v>
      </c>
      <c r="M17" s="58">
        <v>85.5</v>
      </c>
      <c r="N17" s="114">
        <f>SUM(M17/$O17)*100</f>
        <v>108.36501901140683</v>
      </c>
      <c r="O17" s="26">
        <v>78.900000000000006</v>
      </c>
      <c r="P17" s="202">
        <v>85.7</v>
      </c>
      <c r="Q17" s="202">
        <f>$P17/$T17*100</f>
        <v>108.61850443599492</v>
      </c>
      <c r="R17" s="202">
        <v>87</v>
      </c>
      <c r="S17" s="202">
        <f t="shared" si="2"/>
        <v>110.26615969581748</v>
      </c>
      <c r="T17" s="26">
        <v>78.900000000000006</v>
      </c>
    </row>
    <row r="18" spans="3:20" ht="20.100000000000001" customHeight="1" x14ac:dyDescent="0.3">
      <c r="C18" s="110" t="s">
        <v>3</v>
      </c>
      <c r="D18" s="59">
        <v>4401</v>
      </c>
      <c r="E18" s="108">
        <f t="shared" si="5"/>
        <v>137.53125</v>
      </c>
      <c r="F18" s="41">
        <v>3200</v>
      </c>
      <c r="G18" s="131">
        <v>4392</v>
      </c>
      <c r="H18" s="108">
        <f>SUM(G18/$O18)*100</f>
        <v>110.49056603773586</v>
      </c>
      <c r="I18" s="109">
        <v>4540</v>
      </c>
      <c r="J18" s="108">
        <f>SUM(I18/$O18)*100</f>
        <v>114.21383647798741</v>
      </c>
      <c r="K18" s="59">
        <f>'PY2022Q3 EX'!U16</f>
        <v>4727</v>
      </c>
      <c r="L18" s="108">
        <f>SUM(K18/$O18)*100</f>
        <v>118.9182389937107</v>
      </c>
      <c r="M18" s="59">
        <v>5200</v>
      </c>
      <c r="N18" s="114">
        <f>SUM(M18/$O18)*100</f>
        <v>130.81761006289307</v>
      </c>
      <c r="O18" s="60">
        <v>3975</v>
      </c>
      <c r="P18" s="59">
        <v>5200</v>
      </c>
      <c r="Q18" s="202">
        <f t="shared" ref="Q18:Q21" si="6">$P18/$T18*100</f>
        <v>130.81761006289307</v>
      </c>
      <c r="R18" s="59">
        <v>5360</v>
      </c>
      <c r="S18" s="202">
        <f t="shared" si="2"/>
        <v>134.84276729559747</v>
      </c>
      <c r="T18" s="60">
        <v>3975</v>
      </c>
    </row>
    <row r="19" spans="3:20" ht="20.100000000000001" customHeight="1" x14ac:dyDescent="0.3">
      <c r="C19" s="110" t="s">
        <v>10</v>
      </c>
      <c r="D19" s="58">
        <v>88</v>
      </c>
      <c r="E19" s="108">
        <f t="shared" si="5"/>
        <v>111.11111111111111</v>
      </c>
      <c r="F19" s="40">
        <v>79.2</v>
      </c>
      <c r="G19" s="130">
        <v>88</v>
      </c>
      <c r="H19" s="108">
        <f t="shared" ref="H19:H20" si="7">SUM(G19/$O19)*100</f>
        <v>112.24489795918366</v>
      </c>
      <c r="I19" s="108">
        <v>78.400000000000006</v>
      </c>
      <c r="J19" s="108">
        <f t="shared" ref="J19:J20" si="8">SUM(I19/$O19)*100</f>
        <v>100</v>
      </c>
      <c r="K19" s="58">
        <f>'PY2022Q3 EX'!U17*100</f>
        <v>76.900000000000006</v>
      </c>
      <c r="L19" s="108">
        <f t="shared" ref="L19:L20" si="9">SUM(K19/$O19)*100</f>
        <v>98.08673469387756</v>
      </c>
      <c r="M19" s="58">
        <v>79.2</v>
      </c>
      <c r="N19" s="114">
        <f>SUM(M19/$O19)*100</f>
        <v>101.0204081632653</v>
      </c>
      <c r="O19" s="26">
        <v>78.400000000000006</v>
      </c>
      <c r="P19" s="202">
        <v>79</v>
      </c>
      <c r="Q19" s="202">
        <f t="shared" si="6"/>
        <v>100.76530612244898</v>
      </c>
      <c r="R19" s="202">
        <v>84.1</v>
      </c>
      <c r="S19" s="202">
        <f t="shared" si="2"/>
        <v>107.2704081632653</v>
      </c>
      <c r="T19" s="26">
        <v>78.400000000000006</v>
      </c>
    </row>
    <row r="20" spans="3:20" ht="20.100000000000001" customHeight="1" x14ac:dyDescent="0.3">
      <c r="C20" s="110" t="s">
        <v>13</v>
      </c>
      <c r="D20" s="58">
        <v>100</v>
      </c>
      <c r="E20" s="108">
        <f t="shared" si="5"/>
        <v>108.69565217391303</v>
      </c>
      <c r="F20" s="40">
        <v>92</v>
      </c>
      <c r="G20" s="130">
        <v>100</v>
      </c>
      <c r="H20" s="108">
        <f t="shared" si="7"/>
        <v>102.98661174047375</v>
      </c>
      <c r="I20" s="108">
        <v>93.4</v>
      </c>
      <c r="J20" s="108">
        <f t="shared" si="8"/>
        <v>96.189495365602482</v>
      </c>
      <c r="K20" s="58">
        <f>'PY2022Q3 EX'!U18*100</f>
        <v>92.300000000000011</v>
      </c>
      <c r="L20" s="108">
        <f t="shared" si="9"/>
        <v>95.056642636457283</v>
      </c>
      <c r="M20" s="58">
        <v>93.3</v>
      </c>
      <c r="N20" s="114">
        <f>SUM(M20/$O20)*100</f>
        <v>96.086508753862006</v>
      </c>
      <c r="O20" s="26">
        <v>97.1</v>
      </c>
      <c r="P20" s="202">
        <v>98.5</v>
      </c>
      <c r="Q20" s="202">
        <f t="shared" si="6"/>
        <v>101.44181256436664</v>
      </c>
      <c r="R20" s="202">
        <v>91.7</v>
      </c>
      <c r="S20" s="202">
        <f t="shared" si="2"/>
        <v>94.438722966014424</v>
      </c>
      <c r="T20" s="26">
        <v>97.1</v>
      </c>
    </row>
    <row r="21" spans="3:20" ht="20.100000000000001" customHeight="1" x14ac:dyDescent="0.3">
      <c r="C21" s="110" t="s">
        <v>16</v>
      </c>
      <c r="D21" s="58">
        <v>91.3</v>
      </c>
      <c r="E21" s="108">
        <f t="shared" si="5"/>
        <v>121.73333333333333</v>
      </c>
      <c r="F21" s="40">
        <v>75</v>
      </c>
      <c r="G21" s="130">
        <v>73.7</v>
      </c>
      <c r="H21" s="108">
        <f>SUM(G21/$O21)*100</f>
        <v>91.212871287128706</v>
      </c>
      <c r="I21" s="108">
        <v>68.599999999999994</v>
      </c>
      <c r="J21" s="108">
        <f>SUM(I21/$O21)*100</f>
        <v>84.900990099009874</v>
      </c>
      <c r="K21" s="58">
        <f>'PY2022Q3 EX'!U19*100</f>
        <v>63</v>
      </c>
      <c r="L21" s="108">
        <f>SUM(K21/$O21)*100</f>
        <v>77.970297029702962</v>
      </c>
      <c r="M21" s="58">
        <v>88.5</v>
      </c>
      <c r="N21" s="114">
        <f>SUM(M21/$O21)*100</f>
        <v>109.52970297029701</v>
      </c>
      <c r="O21" s="26">
        <v>80.800000000000011</v>
      </c>
      <c r="P21" s="202">
        <v>81.099999999999994</v>
      </c>
      <c r="Q21" s="202">
        <f t="shared" si="6"/>
        <v>100.37128712871286</v>
      </c>
      <c r="R21" s="202">
        <v>77.8</v>
      </c>
      <c r="S21" s="202">
        <f t="shared" si="2"/>
        <v>96.287128712871279</v>
      </c>
      <c r="T21" s="112">
        <v>80.8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69.399999999999991</v>
      </c>
      <c r="E23" s="108">
        <f t="shared" ref="E23:E25" si="10">D23/F23*100</f>
        <v>106.76923076923075</v>
      </c>
      <c r="F23" s="40">
        <v>65</v>
      </c>
      <c r="G23" s="132">
        <v>69.699999999999989</v>
      </c>
      <c r="H23" s="108">
        <f>SUM(G23/$O23)*100</f>
        <v>98.446327683615806</v>
      </c>
      <c r="I23" s="108">
        <v>67.2</v>
      </c>
      <c r="J23" s="108">
        <f>SUM(I23/$O23)*100</f>
        <v>94.915254237288138</v>
      </c>
      <c r="K23" s="58">
        <f>'PY2022Q3 EX'!U21*100</f>
        <v>71.5</v>
      </c>
      <c r="L23" s="108">
        <f>SUM(K23/$O23)*100</f>
        <v>100.98870056497175</v>
      </c>
      <c r="M23" s="58">
        <v>69.7</v>
      </c>
      <c r="N23" s="114">
        <f>SUM(M23/$O23)*100</f>
        <v>98.446327683615834</v>
      </c>
      <c r="O23" s="26">
        <v>70.8</v>
      </c>
      <c r="P23" s="202">
        <v>70.599999999999994</v>
      </c>
      <c r="Q23" s="202">
        <f>P23/$T23*100</f>
        <v>99.717514124293785</v>
      </c>
      <c r="R23" s="202">
        <v>69.599999999999994</v>
      </c>
      <c r="S23" s="202">
        <f t="shared" si="2"/>
        <v>98.305084745762699</v>
      </c>
      <c r="T23" s="26">
        <v>70.8</v>
      </c>
    </row>
    <row r="24" spans="3:20" ht="20.100000000000001" customHeight="1" x14ac:dyDescent="0.3">
      <c r="C24" s="110" t="s">
        <v>3</v>
      </c>
      <c r="D24" s="59">
        <v>6080</v>
      </c>
      <c r="E24" s="108">
        <f t="shared" si="10"/>
        <v>119.21568627450981</v>
      </c>
      <c r="F24" s="41">
        <v>5100</v>
      </c>
      <c r="G24" s="133">
        <v>6141</v>
      </c>
      <c r="H24" s="108">
        <f>SUM(G24/$O24)*100</f>
        <v>116.92688499619193</v>
      </c>
      <c r="I24" s="117">
        <v>6184</v>
      </c>
      <c r="J24" s="108">
        <f>SUM(I24/$O24)*100</f>
        <v>117.74562071591774</v>
      </c>
      <c r="K24" s="59">
        <f>'PY2022Q3 EX'!U22</f>
        <v>6310</v>
      </c>
      <c r="L24" s="108">
        <f>SUM(K24/$O24)*100</f>
        <v>120.14470677837015</v>
      </c>
      <c r="M24" s="59">
        <v>6111.5</v>
      </c>
      <c r="N24" s="114">
        <f>SUM(M24/$O24)*100</f>
        <v>116.36519421172886</v>
      </c>
      <c r="O24" s="60">
        <v>5252</v>
      </c>
      <c r="P24" s="59">
        <v>6144.5</v>
      </c>
      <c r="Q24" s="202">
        <f t="shared" ref="Q24:Q25" si="11">P24/$T24*100</f>
        <v>116.9935262757045</v>
      </c>
      <c r="R24" s="59">
        <v>6096</v>
      </c>
      <c r="S24" s="202">
        <f t="shared" si="2"/>
        <v>116.07006854531608</v>
      </c>
      <c r="T24" s="60">
        <v>5252</v>
      </c>
    </row>
    <row r="25" spans="3:20" ht="20.100000000000001" customHeight="1" x14ac:dyDescent="0.3">
      <c r="C25" s="115" t="s">
        <v>10</v>
      </c>
      <c r="D25" s="58">
        <v>64.600000000000009</v>
      </c>
      <c r="E25" s="108">
        <f t="shared" si="10"/>
        <v>99.384615384615387</v>
      </c>
      <c r="F25" s="40">
        <v>65</v>
      </c>
      <c r="G25" s="132">
        <v>67.900000000000006</v>
      </c>
      <c r="H25" s="108">
        <f>SUM(G25/$O25)*100</f>
        <v>101.19225037257824</v>
      </c>
      <c r="I25" s="108">
        <v>66.2</v>
      </c>
      <c r="J25" s="108">
        <f>SUM(I25/$O25)*100</f>
        <v>98.658718330849467</v>
      </c>
      <c r="K25" s="58">
        <f>'PY2022Q3 EX'!U23*100</f>
        <v>69.5</v>
      </c>
      <c r="L25" s="108">
        <f>SUM(K25/$O25)*100</f>
        <v>103.57675111773472</v>
      </c>
      <c r="M25" s="58">
        <v>68.599999999999994</v>
      </c>
      <c r="N25" s="114">
        <f>SUM(M25/$O25)*100</f>
        <v>102.23546944858417</v>
      </c>
      <c r="O25" s="26">
        <v>67.100000000000009</v>
      </c>
      <c r="P25" s="202">
        <v>69.400000000000006</v>
      </c>
      <c r="Q25" s="202">
        <f t="shared" si="11"/>
        <v>103.42771982116246</v>
      </c>
      <c r="R25" s="202">
        <v>67.599999999999994</v>
      </c>
      <c r="S25" s="202">
        <f t="shared" si="2"/>
        <v>100.7451564828614</v>
      </c>
      <c r="T25" s="26">
        <v>67.099999999999994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1655" priority="181" operator="between">
      <formula>$F5*0.9</formula>
      <formula>$F5</formula>
    </cfRule>
    <cfRule type="cellIs" dxfId="1654" priority="182" operator="lessThan">
      <formula>$F5*0.9</formula>
    </cfRule>
    <cfRule type="cellIs" dxfId="1653" priority="183" operator="greaterThan">
      <formula>$F5</formula>
    </cfRule>
  </conditionalFormatting>
  <conditionalFormatting sqref="D7">
    <cfRule type="cellIs" dxfId="1652" priority="175" operator="between">
      <formula>$F7*0.9</formula>
      <formula>$F7</formula>
    </cfRule>
    <cfRule type="cellIs" dxfId="1651" priority="176" operator="lessThan">
      <formula>$F7*0.9</formula>
    </cfRule>
    <cfRule type="cellIs" dxfId="1650" priority="177" operator="greaterThan">
      <formula>$F7</formula>
    </cfRule>
  </conditionalFormatting>
  <conditionalFormatting sqref="D6">
    <cfRule type="cellIs" dxfId="1649" priority="172" operator="between">
      <formula>$F6*0.9</formula>
      <formula>$F6</formula>
    </cfRule>
    <cfRule type="cellIs" dxfId="1648" priority="173" operator="lessThan">
      <formula>$F6*0.9</formula>
    </cfRule>
    <cfRule type="cellIs" dxfId="1647" priority="174" operator="greaterThan">
      <formula>$F6</formula>
    </cfRule>
  </conditionalFormatting>
  <conditionalFormatting sqref="D11">
    <cfRule type="cellIs" dxfId="1646" priority="169" operator="between">
      <formula>$F11*0.9</formula>
      <formula>$F11</formula>
    </cfRule>
    <cfRule type="cellIs" dxfId="1645" priority="170" operator="lessThan">
      <formula>$F11*0.9</formula>
    </cfRule>
    <cfRule type="cellIs" dxfId="1644" priority="171" operator="greaterThan">
      <formula>$F11</formula>
    </cfRule>
  </conditionalFormatting>
  <conditionalFormatting sqref="D17">
    <cfRule type="cellIs" dxfId="1643" priority="166" operator="between">
      <formula>$F17*0.9</formula>
      <formula>$F17</formula>
    </cfRule>
    <cfRule type="cellIs" dxfId="1642" priority="167" operator="lessThan">
      <formula>$F17*0.9</formula>
    </cfRule>
    <cfRule type="cellIs" dxfId="1641" priority="168" operator="greaterThan">
      <formula>$F17</formula>
    </cfRule>
  </conditionalFormatting>
  <conditionalFormatting sqref="D23">
    <cfRule type="cellIs" dxfId="1640" priority="163" operator="between">
      <formula>$F23*0.9</formula>
      <formula>$F23</formula>
    </cfRule>
    <cfRule type="cellIs" dxfId="1639" priority="164" operator="lessThan">
      <formula>$F23*0.9</formula>
    </cfRule>
    <cfRule type="cellIs" dxfId="1638" priority="165" operator="greaterThan">
      <formula>$F23</formula>
    </cfRule>
  </conditionalFormatting>
  <conditionalFormatting sqref="D12">
    <cfRule type="cellIs" dxfId="1637" priority="160" operator="between">
      <formula>$F12*0.9</formula>
      <formula>$F12</formula>
    </cfRule>
    <cfRule type="cellIs" dxfId="1636" priority="161" operator="lessThan">
      <formula>$F12*0.9</formula>
    </cfRule>
    <cfRule type="cellIs" dxfId="1635" priority="162" operator="greaterThan">
      <formula>$F12</formula>
    </cfRule>
  </conditionalFormatting>
  <conditionalFormatting sqref="D24">
    <cfRule type="cellIs" dxfId="1634" priority="157" operator="between">
      <formula>$F24*0.9</formula>
      <formula>$F24</formula>
    </cfRule>
    <cfRule type="cellIs" dxfId="1633" priority="158" operator="lessThan">
      <formula>$F24*0.9</formula>
    </cfRule>
    <cfRule type="cellIs" dxfId="1632" priority="159" operator="greaterThan">
      <formula>$F24</formula>
    </cfRule>
  </conditionalFormatting>
  <conditionalFormatting sqref="D13">
    <cfRule type="cellIs" dxfId="1631" priority="154" operator="between">
      <formula>$F13*0.9</formula>
      <formula>$F13</formula>
    </cfRule>
    <cfRule type="cellIs" dxfId="1630" priority="155" operator="lessThan">
      <formula>$F13*0.9</formula>
    </cfRule>
    <cfRule type="cellIs" dxfId="1629" priority="156" operator="greaterThan">
      <formula>$F13</formula>
    </cfRule>
  </conditionalFormatting>
  <conditionalFormatting sqref="D19">
    <cfRule type="cellIs" dxfId="1628" priority="151" operator="between">
      <formula>$F19*0.9</formula>
      <formula>$F19</formula>
    </cfRule>
    <cfRule type="cellIs" dxfId="1627" priority="152" operator="lessThan">
      <formula>$F19*0.9</formula>
    </cfRule>
    <cfRule type="cellIs" dxfId="1626" priority="153" operator="greaterThan">
      <formula>$F19</formula>
    </cfRule>
  </conditionalFormatting>
  <conditionalFormatting sqref="D25">
    <cfRule type="cellIs" dxfId="1625" priority="148" operator="between">
      <formula>$F25*0.9</formula>
      <formula>$F25</formula>
    </cfRule>
    <cfRule type="cellIs" dxfId="1624" priority="149" operator="lessThan">
      <formula>$F25*0.9</formula>
    </cfRule>
    <cfRule type="cellIs" dxfId="1623" priority="150" operator="greaterThan">
      <formula>$F25</formula>
    </cfRule>
  </conditionalFormatting>
  <conditionalFormatting sqref="G5 I5 K5 M5">
    <cfRule type="cellIs" dxfId="1622" priority="202" operator="between">
      <formula>$O5*0.9</formula>
      <formula>$O5</formula>
    </cfRule>
    <cfRule type="cellIs" dxfId="1621" priority="203" operator="lessThan">
      <formula>$O5*0.9</formula>
    </cfRule>
    <cfRule type="cellIs" dxfId="1620" priority="204" operator="greaterThan">
      <formula>$O5</formula>
    </cfRule>
  </conditionalFormatting>
  <conditionalFormatting sqref="G6 I6 K6 M6">
    <cfRule type="cellIs" dxfId="1619" priority="184" operator="between">
      <formula>$O6*0.9</formula>
      <formula>$O6</formula>
    </cfRule>
    <cfRule type="cellIs" dxfId="1618" priority="185" operator="lessThan">
      <formula>$O6*0.9</formula>
    </cfRule>
    <cfRule type="cellIs" dxfId="1617" priority="186" operator="greaterThan">
      <formula>$O6</formula>
    </cfRule>
  </conditionalFormatting>
  <conditionalFormatting sqref="G7 I7 M7">
    <cfRule type="cellIs" dxfId="1616" priority="145" operator="between">
      <formula>$O7*0.9</formula>
      <formula>$O7</formula>
    </cfRule>
    <cfRule type="cellIs" dxfId="1615" priority="146" operator="lessThan">
      <formula>$O7*0.9</formula>
    </cfRule>
    <cfRule type="cellIs" dxfId="1614" priority="147" operator="greaterThan">
      <formula>$O7</formula>
    </cfRule>
  </conditionalFormatting>
  <conditionalFormatting sqref="G11 I11 M11">
    <cfRule type="cellIs" dxfId="1613" priority="199" operator="between">
      <formula>$O11*0.9</formula>
      <formula>$O11</formula>
    </cfRule>
    <cfRule type="cellIs" dxfId="1612" priority="200" operator="lessThan">
      <formula>$O11*0.9</formula>
    </cfRule>
    <cfRule type="cellIs" dxfId="1611" priority="201" operator="greaterThan">
      <formula>$O11</formula>
    </cfRule>
  </conditionalFormatting>
  <conditionalFormatting sqref="G12 I12 M12">
    <cfRule type="cellIs" dxfId="1610" priority="196" operator="between">
      <formula>$O12*0.9</formula>
      <formula>$O12</formula>
    </cfRule>
    <cfRule type="cellIs" dxfId="1609" priority="197" operator="lessThan">
      <formula>$O12*0.9</formula>
    </cfRule>
    <cfRule type="cellIs" dxfId="1608" priority="198" operator="greaterThan">
      <formula>$O12</formula>
    </cfRule>
  </conditionalFormatting>
  <conditionalFormatting sqref="G13 I13 M13">
    <cfRule type="cellIs" dxfId="1607" priority="178" operator="between">
      <formula>$O13*0.9</formula>
      <formula>$O13</formula>
    </cfRule>
    <cfRule type="cellIs" dxfId="1606" priority="179" operator="lessThan">
      <formula>$O13*0.9</formula>
    </cfRule>
    <cfRule type="cellIs" dxfId="1605" priority="180" operator="greaterThan">
      <formula>$O13</formula>
    </cfRule>
  </conditionalFormatting>
  <conditionalFormatting sqref="G14 I14 M14">
    <cfRule type="cellIs" dxfId="1604" priority="142" operator="between">
      <formula>$O14*0.9</formula>
      <formula>$O14</formula>
    </cfRule>
    <cfRule type="cellIs" dxfId="1603" priority="143" operator="lessThan">
      <formula>$O14*0.9</formula>
    </cfRule>
    <cfRule type="cellIs" dxfId="1602" priority="144" operator="greaterThan">
      <formula>$O14</formula>
    </cfRule>
  </conditionalFormatting>
  <conditionalFormatting sqref="G17:G18 I17:I18 M17:M18">
    <cfRule type="cellIs" dxfId="1601" priority="193" operator="between">
      <formula>$O17*0.9</formula>
      <formula>$O17</formula>
    </cfRule>
    <cfRule type="cellIs" dxfId="1600" priority="194" operator="lessThan">
      <formula>$O17*0.9</formula>
    </cfRule>
    <cfRule type="cellIs" dxfId="1599" priority="195" operator="greaterThan">
      <formula>$O17</formula>
    </cfRule>
  </conditionalFormatting>
  <conditionalFormatting sqref="G19 I19 M19">
    <cfRule type="cellIs" dxfId="1598" priority="139" operator="between">
      <formula>$O19*0.9</formula>
      <formula>$O19</formula>
    </cfRule>
    <cfRule type="cellIs" dxfId="1597" priority="140" operator="lessThan">
      <formula>$O19*0.9</formula>
    </cfRule>
    <cfRule type="cellIs" dxfId="1596" priority="141" operator="greaterThan">
      <formula>$O19</formula>
    </cfRule>
  </conditionalFormatting>
  <conditionalFormatting sqref="G20 I20 M20">
    <cfRule type="cellIs" dxfId="1595" priority="136" operator="between">
      <formula>$O20*0.9</formula>
      <formula>$O20</formula>
    </cfRule>
    <cfRule type="cellIs" dxfId="1594" priority="137" operator="lessThan">
      <formula>$O20*0.9</formula>
    </cfRule>
    <cfRule type="cellIs" dxfId="1593" priority="138" operator="greaterThan">
      <formula>$O20</formula>
    </cfRule>
  </conditionalFormatting>
  <conditionalFormatting sqref="G23 I23 M23">
    <cfRule type="cellIs" dxfId="1592" priority="190" operator="between">
      <formula>$O23*0.9</formula>
      <formula>$O23</formula>
    </cfRule>
    <cfRule type="cellIs" dxfId="1591" priority="191" operator="lessThan">
      <formula>$O23*0.9</formula>
    </cfRule>
    <cfRule type="cellIs" dxfId="1590" priority="192" operator="greaterThan">
      <formula>$O23</formula>
    </cfRule>
  </conditionalFormatting>
  <conditionalFormatting sqref="G24 I24 M24">
    <cfRule type="cellIs" dxfId="1589" priority="187" operator="between">
      <formula>$O24*0.9</formula>
      <formula>$O24</formula>
    </cfRule>
    <cfRule type="cellIs" dxfId="1588" priority="188" operator="lessThan">
      <formula>$O24*0.9</formula>
    </cfRule>
    <cfRule type="cellIs" dxfId="1587" priority="189" operator="greaterThan">
      <formula>$O24</formula>
    </cfRule>
  </conditionalFormatting>
  <conditionalFormatting sqref="G25 I25 M25">
    <cfRule type="cellIs" dxfId="1586" priority="133" operator="between">
      <formula>$O25*0.9</formula>
      <formula>$O25</formula>
    </cfRule>
    <cfRule type="cellIs" dxfId="1585" priority="134" operator="lessThan">
      <formula>$O25*0.9</formula>
    </cfRule>
    <cfRule type="cellIs" dxfId="1584" priority="135" operator="greaterThan">
      <formula>$O25</formula>
    </cfRule>
  </conditionalFormatting>
  <conditionalFormatting sqref="D8">
    <cfRule type="cellIs" dxfId="1583" priority="130" operator="between">
      <formula>$F8*0.9</formula>
      <formula>$F8</formula>
    </cfRule>
    <cfRule type="cellIs" dxfId="1582" priority="131" operator="lessThan">
      <formula>$F8*0.9</formula>
    </cfRule>
    <cfRule type="cellIs" dxfId="1581" priority="132" operator="greaterThan">
      <formula>$F8</formula>
    </cfRule>
  </conditionalFormatting>
  <conditionalFormatting sqref="D14">
    <cfRule type="cellIs" dxfId="1580" priority="127" operator="between">
      <formula>$F14*0.9</formula>
      <formula>$F14</formula>
    </cfRule>
    <cfRule type="cellIs" dxfId="1579" priority="128" operator="lessThan">
      <formula>$F14*0.9</formula>
    </cfRule>
    <cfRule type="cellIs" dxfId="1578" priority="129" operator="greaterThan">
      <formula>$F14</formula>
    </cfRule>
  </conditionalFormatting>
  <conditionalFormatting sqref="D20">
    <cfRule type="cellIs" dxfId="1577" priority="124" operator="between">
      <formula>$F20*0.9</formula>
      <formula>$F20</formula>
    </cfRule>
    <cfRule type="cellIs" dxfId="1576" priority="125" operator="lessThan">
      <formula>$F20*0.9</formula>
    </cfRule>
    <cfRule type="cellIs" dxfId="1575" priority="126" operator="greaterThan">
      <formula>$F20</formula>
    </cfRule>
  </conditionalFormatting>
  <conditionalFormatting sqref="G15 I15 M15">
    <cfRule type="cellIs" dxfId="1574" priority="121" operator="between">
      <formula>$O15*0.9</formula>
      <formula>$O15</formula>
    </cfRule>
    <cfRule type="cellIs" dxfId="1573" priority="122" operator="lessThan">
      <formula>$O15*0.9</formula>
    </cfRule>
    <cfRule type="cellIs" dxfId="1572" priority="123" operator="greaterThan">
      <formula>$O15</formula>
    </cfRule>
  </conditionalFormatting>
  <conditionalFormatting sqref="G21 I21 M21">
    <cfRule type="cellIs" dxfId="1571" priority="118" operator="between">
      <formula>$O21*0.9</formula>
      <formula>$O21</formula>
    </cfRule>
    <cfRule type="cellIs" dxfId="1570" priority="119" operator="lessThan">
      <formula>$O21*0.9</formula>
    </cfRule>
    <cfRule type="cellIs" dxfId="1569" priority="120" operator="greaterThan">
      <formula>$O21</formula>
    </cfRule>
  </conditionalFormatting>
  <conditionalFormatting sqref="G8 I8 M8">
    <cfRule type="cellIs" dxfId="1568" priority="115" operator="between">
      <formula>$O8*0.9</formula>
      <formula>$O8</formula>
    </cfRule>
    <cfRule type="cellIs" dxfId="1567" priority="116" operator="lessThan">
      <formula>$O8*0.9</formula>
    </cfRule>
    <cfRule type="cellIs" dxfId="1566" priority="117" operator="greaterThan">
      <formula>$O8</formula>
    </cfRule>
  </conditionalFormatting>
  <conditionalFormatting sqref="G9 I9 M9">
    <cfRule type="cellIs" dxfId="1565" priority="112" operator="between">
      <formula>$O9*0.9</formula>
      <formula>$O9</formula>
    </cfRule>
    <cfRule type="cellIs" dxfId="1564" priority="113" operator="lessThan">
      <formula>$O9*0.9</formula>
    </cfRule>
    <cfRule type="cellIs" dxfId="1563" priority="114" operator="greaterThan">
      <formula>$O9</formula>
    </cfRule>
  </conditionalFormatting>
  <conditionalFormatting sqref="D21 D15 D9">
    <cfRule type="cellIs" dxfId="1562" priority="109" operator="between">
      <formula>$F9*0.9</formula>
      <formula>$F9</formula>
    </cfRule>
    <cfRule type="cellIs" dxfId="1561" priority="110" operator="lessThan">
      <formula>$F9*0.9</formula>
    </cfRule>
    <cfRule type="cellIs" dxfId="1560" priority="111" operator="greaterThan">
      <formula>$F9</formula>
    </cfRule>
  </conditionalFormatting>
  <conditionalFormatting sqref="D18">
    <cfRule type="cellIs" dxfId="1559" priority="106" operator="between">
      <formula>$F18*0.9</formula>
      <formula>$F18</formula>
    </cfRule>
    <cfRule type="cellIs" dxfId="1558" priority="107" operator="lessThan">
      <formula>$F18*0.9</formula>
    </cfRule>
    <cfRule type="cellIs" dxfId="1557" priority="108" operator="greaterThan">
      <formula>$F18</formula>
    </cfRule>
  </conditionalFormatting>
  <conditionalFormatting sqref="K7:K9">
    <cfRule type="cellIs" dxfId="1556" priority="103" operator="between">
      <formula>$O7*0.9</formula>
      <formula>$O7</formula>
    </cfRule>
    <cfRule type="cellIs" dxfId="1555" priority="104" operator="lessThan">
      <formula>$O7*0.9</formula>
    </cfRule>
    <cfRule type="cellIs" dxfId="1554" priority="105" operator="greaterThan">
      <formula>$O7</formula>
    </cfRule>
  </conditionalFormatting>
  <conditionalFormatting sqref="K11">
    <cfRule type="cellIs" dxfId="1553" priority="100" operator="between">
      <formula>$O11*0.9</formula>
      <formula>$O11</formula>
    </cfRule>
    <cfRule type="cellIs" dxfId="1552" priority="101" operator="lessThan">
      <formula>$O11*0.9</formula>
    </cfRule>
    <cfRule type="cellIs" dxfId="1551" priority="102" operator="greaterThan">
      <formula>$O11</formula>
    </cfRule>
  </conditionalFormatting>
  <conditionalFormatting sqref="K13:K15">
    <cfRule type="cellIs" dxfId="1550" priority="97" operator="between">
      <formula>$O13*0.9</formula>
      <formula>$O13</formula>
    </cfRule>
    <cfRule type="cellIs" dxfId="1549" priority="98" operator="lessThan">
      <formula>$O13*0.9</formula>
    </cfRule>
    <cfRule type="cellIs" dxfId="1548" priority="99" operator="greaterThan">
      <formula>$O13</formula>
    </cfRule>
  </conditionalFormatting>
  <conditionalFormatting sqref="K17">
    <cfRule type="cellIs" dxfId="1547" priority="94" operator="between">
      <formula>$O17*0.9</formula>
      <formula>$O17</formula>
    </cfRule>
    <cfRule type="cellIs" dxfId="1546" priority="95" operator="lessThan">
      <formula>$O17*0.9</formula>
    </cfRule>
    <cfRule type="cellIs" dxfId="1545" priority="96" operator="greaterThan">
      <formula>$O17</formula>
    </cfRule>
  </conditionalFormatting>
  <conditionalFormatting sqref="K19:K21">
    <cfRule type="cellIs" dxfId="1544" priority="91" operator="between">
      <formula>$O19*0.9</formula>
      <formula>$O19</formula>
    </cfRule>
    <cfRule type="cellIs" dxfId="1543" priority="92" operator="lessThan">
      <formula>$O19*0.9</formula>
    </cfRule>
    <cfRule type="cellIs" dxfId="1542" priority="93" operator="greaterThan">
      <formula>$O19</formula>
    </cfRule>
  </conditionalFormatting>
  <conditionalFormatting sqref="K23">
    <cfRule type="cellIs" dxfId="1541" priority="88" operator="between">
      <formula>$O23*0.9</formula>
      <formula>$O23</formula>
    </cfRule>
    <cfRule type="cellIs" dxfId="1540" priority="89" operator="lessThan">
      <formula>$O23*0.9</formula>
    </cfRule>
    <cfRule type="cellIs" dxfId="1539" priority="90" operator="greaterThan">
      <formula>$O23</formula>
    </cfRule>
  </conditionalFormatting>
  <conditionalFormatting sqref="K25">
    <cfRule type="cellIs" dxfId="1538" priority="85" operator="between">
      <formula>$O25*0.9</formula>
      <formula>$O25</formula>
    </cfRule>
    <cfRule type="cellIs" dxfId="1537" priority="86" operator="lessThan">
      <formula>$O25*0.9</formula>
    </cfRule>
    <cfRule type="cellIs" dxfId="1536" priority="87" operator="greaterThan">
      <formula>$O25</formula>
    </cfRule>
  </conditionalFormatting>
  <conditionalFormatting sqref="K12">
    <cfRule type="cellIs" dxfId="1535" priority="82" operator="between">
      <formula>$O12*0.9</formula>
      <formula>$O12</formula>
    </cfRule>
    <cfRule type="cellIs" dxfId="1534" priority="83" operator="lessThan">
      <formula>$O12*0.9</formula>
    </cfRule>
    <cfRule type="cellIs" dxfId="1533" priority="84" operator="greaterThan">
      <formula>$O12</formula>
    </cfRule>
  </conditionalFormatting>
  <conditionalFormatting sqref="K18">
    <cfRule type="cellIs" dxfId="1532" priority="79" operator="between">
      <formula>$O18*0.9</formula>
      <formula>$O18</formula>
    </cfRule>
    <cfRule type="cellIs" dxfId="1531" priority="80" operator="lessThan">
      <formula>$O18*0.9</formula>
    </cfRule>
    <cfRule type="cellIs" dxfId="1530" priority="81" operator="greaterThan">
      <formula>$O18</formula>
    </cfRule>
  </conditionalFormatting>
  <conditionalFormatting sqref="K24">
    <cfRule type="cellIs" dxfId="1529" priority="76" operator="between">
      <formula>$O24*0.9</formula>
      <formula>$O24</formula>
    </cfRule>
    <cfRule type="cellIs" dxfId="1528" priority="77" operator="lessThan">
      <formula>$O24*0.9</formula>
    </cfRule>
    <cfRule type="cellIs" dxfId="1527" priority="78" operator="greaterThan">
      <formula>$O24</formula>
    </cfRule>
  </conditionalFormatting>
  <conditionalFormatting sqref="P5:P9">
    <cfRule type="cellIs" dxfId="1526" priority="22" operator="between">
      <formula>$T5*0.9</formula>
      <formula>$T5</formula>
    </cfRule>
    <cfRule type="cellIs" dxfId="1525" priority="23" operator="lessThan">
      <formula>$T5*0.9</formula>
    </cfRule>
    <cfRule type="cellIs" dxfId="1524" priority="24" operator="greaterThan">
      <formula>$T5</formula>
    </cfRule>
  </conditionalFormatting>
  <conditionalFormatting sqref="P17:P21">
    <cfRule type="cellIs" dxfId="1523" priority="19" operator="between">
      <formula>$T17*0.9</formula>
      <formula>$T17</formula>
    </cfRule>
    <cfRule type="cellIs" dxfId="1522" priority="20" operator="lessThan">
      <formula>$T17*0.9</formula>
    </cfRule>
    <cfRule type="cellIs" dxfId="1521" priority="21" operator="greaterThan">
      <formula>$T17</formula>
    </cfRule>
  </conditionalFormatting>
  <conditionalFormatting sqref="P23:P25">
    <cfRule type="cellIs" dxfId="1520" priority="16" operator="between">
      <formula>$T23*0.9</formula>
      <formula>$T23</formula>
    </cfRule>
    <cfRule type="cellIs" dxfId="1519" priority="17" operator="lessThan">
      <formula>$T23*0.9</formula>
    </cfRule>
    <cfRule type="cellIs" dxfId="1518" priority="18" operator="greaterThan">
      <formula>$T23</formula>
    </cfRule>
  </conditionalFormatting>
  <conditionalFormatting sqref="P11:P15">
    <cfRule type="cellIs" dxfId="1517" priority="13" operator="between">
      <formula>$T11*0.9</formula>
      <formula>$T11</formula>
    </cfRule>
    <cfRule type="cellIs" dxfId="1516" priority="14" operator="lessThan">
      <formula>$T11*0.9</formula>
    </cfRule>
    <cfRule type="cellIs" dxfId="1515" priority="15" operator="greaterThan">
      <formula>$T11</formula>
    </cfRule>
  </conditionalFormatting>
  <conditionalFormatting sqref="R23:R25">
    <cfRule type="cellIs" dxfId="1514" priority="4" operator="between">
      <formula>$T23*0.9</formula>
      <formula>$T23</formula>
    </cfRule>
    <cfRule type="cellIs" dxfId="1513" priority="5" operator="lessThan">
      <formula>$T23*0.9</formula>
    </cfRule>
    <cfRule type="cellIs" dxfId="1512" priority="6" operator="greaterThan">
      <formula>$T23</formula>
    </cfRule>
  </conditionalFormatting>
  <conditionalFormatting sqref="R5:R9">
    <cfRule type="cellIs" dxfId="1511" priority="10" operator="between">
      <formula>$T5*0.9</formula>
      <formula>$T5</formula>
    </cfRule>
    <cfRule type="cellIs" dxfId="1510" priority="11" operator="lessThan">
      <formula>$T5*0.9</formula>
    </cfRule>
    <cfRule type="cellIs" dxfId="1509" priority="12" operator="greaterThan">
      <formula>$T5</formula>
    </cfRule>
  </conditionalFormatting>
  <conditionalFormatting sqref="R17:R21">
    <cfRule type="cellIs" dxfId="1508" priority="1" operator="between">
      <formula>$T17*0.9</formula>
      <formula>$T17</formula>
    </cfRule>
    <cfRule type="cellIs" dxfId="1507" priority="2" operator="lessThan">
      <formula>$T17*0.9</formula>
    </cfRule>
    <cfRule type="cellIs" dxfId="1506" priority="3" operator="greaterThan">
      <formula>$T17</formula>
    </cfRule>
  </conditionalFormatting>
  <conditionalFormatting sqref="R11:R15">
    <cfRule type="cellIs" dxfId="1505" priority="7" operator="between">
      <formula>$T11*0.9</formula>
      <formula>$T11</formula>
    </cfRule>
    <cfRule type="cellIs" dxfId="1504" priority="8" operator="lessThan">
      <formula>$T11*0.9</formula>
    </cfRule>
    <cfRule type="cellIs" dxfId="1503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10B7-88B4-4117-AD1E-04158C984010}">
  <dimension ref="C1:T45"/>
  <sheetViews>
    <sheetView zoomScale="60" zoomScaleNormal="60" zoomScaleSheetLayoutView="100" workbookViewId="0">
      <pane xSplit="3" ySplit="3" topLeftCell="D5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20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91.8</v>
      </c>
      <c r="E5" s="108">
        <f>D5/F5*100</f>
        <v>96.631578947368411</v>
      </c>
      <c r="F5" s="40">
        <v>95</v>
      </c>
      <c r="G5" s="128">
        <v>90.9</v>
      </c>
      <c r="H5" s="108">
        <f>SUM(G5/$O5)*100</f>
        <v>99.235807860262</v>
      </c>
      <c r="I5" s="108">
        <v>89.9</v>
      </c>
      <c r="J5" s="108">
        <f>SUM(I5/$O5)*100</f>
        <v>98.144104803493448</v>
      </c>
      <c r="K5" s="58">
        <f>'PY2022Q3 EX'!V3*100</f>
        <v>87.9</v>
      </c>
      <c r="L5" s="108">
        <f>SUM(K5/$O5)*100</f>
        <v>95.960698689956331</v>
      </c>
      <c r="M5" s="58">
        <v>93.7</v>
      </c>
      <c r="N5" s="114">
        <f>SUM(M5/$O5)*100</f>
        <v>102.29257641921396</v>
      </c>
      <c r="O5" s="25">
        <v>91.600000000000009</v>
      </c>
      <c r="P5" s="202">
        <v>93.5</v>
      </c>
      <c r="Q5" s="202">
        <f>$P5/$T5*100</f>
        <v>102.07423580786026</v>
      </c>
      <c r="R5" s="202">
        <v>93.8</v>
      </c>
      <c r="S5" s="202">
        <f>$R5/$T5*100</f>
        <v>102.40174672489084</v>
      </c>
      <c r="T5" s="25">
        <v>91.6</v>
      </c>
    </row>
    <row r="6" spans="3:20" ht="20.100000000000001" customHeight="1" x14ac:dyDescent="0.3">
      <c r="C6" s="110" t="s">
        <v>3</v>
      </c>
      <c r="D6" s="59">
        <v>12545</v>
      </c>
      <c r="E6" s="108">
        <f t="shared" ref="E6:E9" si="0">D6/F6*100</f>
        <v>140.95505617977528</v>
      </c>
      <c r="F6" s="41">
        <v>8900</v>
      </c>
      <c r="G6" s="129">
        <v>11826</v>
      </c>
      <c r="H6" s="108">
        <f>SUM(G6/$O6)*100</f>
        <v>128.50157557318263</v>
      </c>
      <c r="I6" s="109">
        <v>11925</v>
      </c>
      <c r="J6" s="108">
        <f>SUM(I6/$O6)*100</f>
        <v>129.57731174616973</v>
      </c>
      <c r="K6" s="59">
        <f>'PY2022Q3 EX'!V4</f>
        <v>11925</v>
      </c>
      <c r="L6" s="108">
        <f>SUM(K6/$O6)*100</f>
        <v>129.57731174616973</v>
      </c>
      <c r="M6" s="59">
        <v>12849.5</v>
      </c>
      <c r="N6" s="114">
        <f>SUM(M6/$O6)*100</f>
        <v>139.62294903835706</v>
      </c>
      <c r="O6" s="60">
        <v>9203</v>
      </c>
      <c r="P6" s="59">
        <v>12798</v>
      </c>
      <c r="Q6" s="202">
        <f t="shared" ref="Q6:Q9" si="1">$P6/$T6*100</f>
        <v>139.06334890796478</v>
      </c>
      <c r="R6" s="59">
        <v>12901</v>
      </c>
      <c r="S6" s="202">
        <f t="shared" ref="S6:S25" si="2">$R6/$T6*100</f>
        <v>140.18254916874932</v>
      </c>
      <c r="T6" s="60">
        <v>9203</v>
      </c>
    </row>
    <row r="7" spans="3:20" ht="20.100000000000001" customHeight="1" x14ac:dyDescent="0.3">
      <c r="C7" s="110" t="s">
        <v>10</v>
      </c>
      <c r="D7" s="58">
        <v>92.800000000000011</v>
      </c>
      <c r="E7" s="108">
        <f t="shared" si="0"/>
        <v>97.684210526315809</v>
      </c>
      <c r="F7" s="40">
        <v>95</v>
      </c>
      <c r="G7" s="128">
        <v>94.899999999999991</v>
      </c>
      <c r="H7" s="108">
        <f>SUM(G7/$O7)*100</f>
        <v>104.17124039517012</v>
      </c>
      <c r="I7" s="108">
        <v>88.3</v>
      </c>
      <c r="J7" s="108">
        <f>SUM(I7/$O7)*100</f>
        <v>96.926454445664092</v>
      </c>
      <c r="K7" s="58">
        <f>'PY2022Q3 EX'!V5*100</f>
        <v>88.3</v>
      </c>
      <c r="L7" s="108">
        <f>SUM(K7/$O7)*100</f>
        <v>96.926454445664092</v>
      </c>
      <c r="M7" s="58">
        <v>87.7</v>
      </c>
      <c r="N7" s="114">
        <f>SUM(M7/$O7)*100</f>
        <v>96.267837541163544</v>
      </c>
      <c r="O7" s="26">
        <v>91.100000000000009</v>
      </c>
      <c r="P7" s="202">
        <v>85.9</v>
      </c>
      <c r="Q7" s="202">
        <f t="shared" si="1"/>
        <v>94.291986827661916</v>
      </c>
      <c r="R7" s="202">
        <v>91</v>
      </c>
      <c r="S7" s="202">
        <f t="shared" si="2"/>
        <v>99.890230515916585</v>
      </c>
      <c r="T7" s="26">
        <v>91.1</v>
      </c>
    </row>
    <row r="8" spans="3:20" ht="20.100000000000001" customHeight="1" x14ac:dyDescent="0.3">
      <c r="C8" s="110" t="s">
        <v>13</v>
      </c>
      <c r="D8" s="58">
        <v>93.4</v>
      </c>
      <c r="E8" s="108">
        <f t="shared" si="0"/>
        <v>131.5492957746479</v>
      </c>
      <c r="F8" s="40">
        <v>71</v>
      </c>
      <c r="G8" s="128">
        <v>92.9</v>
      </c>
      <c r="H8" s="108">
        <f>SUM(G8/$O8)*100</f>
        <v>105.56818181818181</v>
      </c>
      <c r="I8" s="108">
        <v>89.7</v>
      </c>
      <c r="J8" s="108">
        <f>SUM(I8/$O8)*100</f>
        <v>101.93181818181817</v>
      </c>
      <c r="K8" s="58">
        <f>'PY2022Q3 EX'!V6*100</f>
        <v>88.6</v>
      </c>
      <c r="L8" s="108">
        <f>SUM(K8/$O8)*100</f>
        <v>100.68181818181819</v>
      </c>
      <c r="M8" s="58">
        <v>89.6</v>
      </c>
      <c r="N8" s="114">
        <f>SUM(M8/$O8)*100</f>
        <v>101.81818181818181</v>
      </c>
      <c r="O8" s="26">
        <v>88</v>
      </c>
      <c r="P8" s="202">
        <v>89.6</v>
      </c>
      <c r="Q8" s="202">
        <f t="shared" si="1"/>
        <v>101.81818181818181</v>
      </c>
      <c r="R8" s="202">
        <v>94.7</v>
      </c>
      <c r="S8" s="202">
        <f t="shared" si="2"/>
        <v>107.61363636363637</v>
      </c>
      <c r="T8" s="112">
        <v>88</v>
      </c>
    </row>
    <row r="9" spans="3:20" ht="20.100000000000001" customHeight="1" x14ac:dyDescent="0.3">
      <c r="C9" s="110" t="s">
        <v>16</v>
      </c>
      <c r="D9" s="58">
        <v>100</v>
      </c>
      <c r="E9" s="108">
        <f t="shared" si="0"/>
        <v>149.25373134328359</v>
      </c>
      <c r="F9" s="40">
        <v>67</v>
      </c>
      <c r="G9" s="128">
        <v>85.6</v>
      </c>
      <c r="H9" s="108">
        <f>SUM(G9/$O9)*100</f>
        <v>100.35169988276671</v>
      </c>
      <c r="I9" s="108">
        <v>85.4</v>
      </c>
      <c r="J9" s="108">
        <f>SUM(I9/$O9)*100</f>
        <v>100.11723329425557</v>
      </c>
      <c r="K9" s="58">
        <f>'PY2022Q3 EX'!V7*100</f>
        <v>77</v>
      </c>
      <c r="L9" s="108">
        <f>SUM(K9/$O9)*100</f>
        <v>90.269636576787818</v>
      </c>
      <c r="M9" s="58">
        <v>100</v>
      </c>
      <c r="N9" s="114">
        <f>SUM(M9/$O9)*100</f>
        <v>117.23329425556858</v>
      </c>
      <c r="O9" s="26">
        <v>85.3</v>
      </c>
      <c r="P9" s="202">
        <v>80.599999999999994</v>
      </c>
      <c r="Q9" s="202">
        <f t="shared" si="1"/>
        <v>94.490035169988275</v>
      </c>
      <c r="R9" s="202">
        <v>79.400000000000006</v>
      </c>
      <c r="S9" s="202">
        <f t="shared" si="2"/>
        <v>93.083235638921465</v>
      </c>
      <c r="T9" s="112">
        <v>85.3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78.600000000000009</v>
      </c>
      <c r="E11" s="108">
        <f t="shared" ref="E11:E15" si="3">D11/F11*100</f>
        <v>87.333333333333343</v>
      </c>
      <c r="F11" s="40">
        <v>90</v>
      </c>
      <c r="G11" s="130">
        <v>76</v>
      </c>
      <c r="H11" s="108">
        <f>SUM(G11/$O11)*100</f>
        <v>86.36363636363636</v>
      </c>
      <c r="I11" s="121">
        <v>74.099999999999994</v>
      </c>
      <c r="J11" s="108">
        <f>SUM(I11/$O11)*100</f>
        <v>84.204545454545439</v>
      </c>
      <c r="K11" s="58">
        <f>'PY2022Q3 EX'!V9*100</f>
        <v>78.600000000000009</v>
      </c>
      <c r="L11" s="108">
        <f>SUM(K11/$O11)*100</f>
        <v>89.318181818181827</v>
      </c>
      <c r="M11" s="58">
        <v>92.3</v>
      </c>
      <c r="N11" s="114">
        <f>SUM(M11/$O11)*100</f>
        <v>104.88636363636363</v>
      </c>
      <c r="O11" s="26">
        <v>88</v>
      </c>
      <c r="P11" s="202">
        <v>92.9</v>
      </c>
      <c r="Q11" s="202">
        <f>$P11/$T11*100</f>
        <v>105.56818181818181</v>
      </c>
      <c r="R11" s="202">
        <v>81.8</v>
      </c>
      <c r="S11" s="202">
        <f t="shared" si="2"/>
        <v>92.954545454545453</v>
      </c>
      <c r="T11" s="26">
        <v>88</v>
      </c>
    </row>
    <row r="12" spans="3:20" ht="20.100000000000001" customHeight="1" x14ac:dyDescent="0.3">
      <c r="C12" s="110" t="s">
        <v>3</v>
      </c>
      <c r="D12" s="59">
        <v>10109</v>
      </c>
      <c r="E12" s="108">
        <f t="shared" si="3"/>
        <v>129.60256410256409</v>
      </c>
      <c r="F12" s="41">
        <v>7800</v>
      </c>
      <c r="G12" s="134">
        <v>10858</v>
      </c>
      <c r="H12" s="108">
        <f>SUM(G12/$O12)*100</f>
        <v>125.70039360963186</v>
      </c>
      <c r="I12" s="104">
        <v>11511</v>
      </c>
      <c r="J12" s="108">
        <f>SUM(I12/$O12)*100</f>
        <v>133.26001389210464</v>
      </c>
      <c r="K12" s="59">
        <f>'PY2022Q3 EX'!V10</f>
        <v>11214</v>
      </c>
      <c r="L12" s="108">
        <f>SUM(K12/$O12)*100</f>
        <v>129.82171799027554</v>
      </c>
      <c r="M12" s="59">
        <v>10628</v>
      </c>
      <c r="N12" s="114">
        <f>SUM(M12/$O12)*100</f>
        <v>123.03774021764298</v>
      </c>
      <c r="O12" s="60">
        <v>8638</v>
      </c>
      <c r="P12" s="59">
        <v>9784</v>
      </c>
      <c r="Q12" s="202">
        <f t="shared" ref="Q12:Q15" si="4">$P12/$T12*100</f>
        <v>113.26695994443159</v>
      </c>
      <c r="R12" s="59">
        <v>9749</v>
      </c>
      <c r="S12" s="202">
        <f t="shared" si="2"/>
        <v>112.86177355869414</v>
      </c>
      <c r="T12" s="60">
        <v>8638</v>
      </c>
    </row>
    <row r="13" spans="3:20" ht="20.100000000000001" customHeight="1" x14ac:dyDescent="0.3">
      <c r="C13" s="110" t="s">
        <v>10</v>
      </c>
      <c r="D13" s="58">
        <v>100</v>
      </c>
      <c r="E13" s="108">
        <f t="shared" si="3"/>
        <v>114.94252873563218</v>
      </c>
      <c r="F13" s="40">
        <v>87</v>
      </c>
      <c r="G13" s="130">
        <v>100</v>
      </c>
      <c r="H13" s="108">
        <f>SUM(G13/$O13)*100</f>
        <v>108.10810810810811</v>
      </c>
      <c r="I13" s="121">
        <v>82.1</v>
      </c>
      <c r="J13" s="58">
        <f>SUM(I13/$O13)*100</f>
        <v>88.756756756756744</v>
      </c>
      <c r="K13" s="58">
        <f>'PY2022Q3 EX'!V11*100</f>
        <v>84</v>
      </c>
      <c r="L13" s="108">
        <f>SUM(K13/$O13)*100</f>
        <v>90.810810810810821</v>
      </c>
      <c r="M13" s="58">
        <v>85.2</v>
      </c>
      <c r="N13" s="114">
        <f>SUM(M13/$O13)*100</f>
        <v>92.108108108108112</v>
      </c>
      <c r="O13" s="26">
        <v>92.5</v>
      </c>
      <c r="P13" s="202">
        <v>82.1</v>
      </c>
      <c r="Q13" s="202">
        <f t="shared" si="4"/>
        <v>88.756756756756744</v>
      </c>
      <c r="R13" s="202">
        <v>92.3</v>
      </c>
      <c r="S13" s="202">
        <f t="shared" si="2"/>
        <v>99.78378378378379</v>
      </c>
      <c r="T13" s="26">
        <v>92.5</v>
      </c>
    </row>
    <row r="14" spans="3:20" ht="20.100000000000001" customHeight="1" x14ac:dyDescent="0.3">
      <c r="C14" s="110" t="s">
        <v>13</v>
      </c>
      <c r="D14" s="58">
        <v>100</v>
      </c>
      <c r="E14" s="108">
        <f t="shared" si="3"/>
        <v>142.85714285714286</v>
      </c>
      <c r="F14" s="40">
        <v>70</v>
      </c>
      <c r="G14" s="130">
        <v>100</v>
      </c>
      <c r="H14" s="108">
        <f>SUM(G14/$O14)*100</f>
        <v>132.62599469496018</v>
      </c>
      <c r="I14" s="121">
        <v>93.8</v>
      </c>
      <c r="J14" s="108">
        <f>SUM(I14/$O14)*100</f>
        <v>124.40318302387267</v>
      </c>
      <c r="K14" s="58">
        <f>'PY2022Q3 EX'!V12*100</f>
        <v>93.8</v>
      </c>
      <c r="L14" s="108">
        <f>SUM(K14/$O14)*100</f>
        <v>124.40318302387267</v>
      </c>
      <c r="M14" s="58">
        <v>88.2</v>
      </c>
      <c r="N14" s="114">
        <f>SUM(M14/$O14)*100</f>
        <v>116.9761273209549</v>
      </c>
      <c r="O14" s="26">
        <v>75.400000000000006</v>
      </c>
      <c r="P14" s="202">
        <v>88.2</v>
      </c>
      <c r="Q14" s="202">
        <f t="shared" si="4"/>
        <v>116.9761273209549</v>
      </c>
      <c r="R14" s="202">
        <v>85.7</v>
      </c>
      <c r="S14" s="202">
        <f t="shared" si="2"/>
        <v>113.6604774535809</v>
      </c>
      <c r="T14" s="112">
        <v>75.400000000000006</v>
      </c>
    </row>
    <row r="15" spans="3:20" ht="20.100000000000001" customHeight="1" x14ac:dyDescent="0.3">
      <c r="C15" s="110" t="s">
        <v>16</v>
      </c>
      <c r="D15" s="58">
        <v>100</v>
      </c>
      <c r="E15" s="108">
        <f t="shared" si="3"/>
        <v>138.88888888888889</v>
      </c>
      <c r="F15" s="40">
        <v>72</v>
      </c>
      <c r="G15" s="130">
        <v>100</v>
      </c>
      <c r="H15" s="108">
        <f>SUM(G15/$O15)*100</f>
        <v>129.366106080207</v>
      </c>
      <c r="I15" s="121">
        <v>92.3</v>
      </c>
      <c r="J15" s="108">
        <f>SUM(I15/$O15)*100</f>
        <v>119.40491591203104</v>
      </c>
      <c r="K15" s="58">
        <f>'PY2022Q3 EX'!V13*100</f>
        <v>100</v>
      </c>
      <c r="L15" s="108">
        <f>SUM(K15/$O15)*100</f>
        <v>129.366106080207</v>
      </c>
      <c r="M15" s="58">
        <v>100</v>
      </c>
      <c r="N15" s="114">
        <f>SUM(M15/$O15)*100</f>
        <v>129.366106080207</v>
      </c>
      <c r="O15" s="26">
        <v>77.3</v>
      </c>
      <c r="P15" s="202">
        <v>81.8</v>
      </c>
      <c r="Q15" s="202">
        <f t="shared" si="4"/>
        <v>105.82147477360932</v>
      </c>
      <c r="R15" s="202">
        <v>75</v>
      </c>
      <c r="S15" s="202">
        <f t="shared" si="2"/>
        <v>97.024579560155246</v>
      </c>
      <c r="T15" s="112">
        <v>77.3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76.900000000000006</v>
      </c>
      <c r="E17" s="108">
        <f t="shared" ref="E17:E21" si="5">D17/F17*100</f>
        <v>96.125</v>
      </c>
      <c r="F17" s="40">
        <v>80</v>
      </c>
      <c r="G17" s="130">
        <v>74.8</v>
      </c>
      <c r="H17" s="108">
        <f>SUM(G17/$O17)*100</f>
        <v>92.118226600985224</v>
      </c>
      <c r="I17" s="108">
        <v>66.900000000000006</v>
      </c>
      <c r="J17" s="108">
        <f>SUM(I17/$O17)*100</f>
        <v>82.389162561576356</v>
      </c>
      <c r="K17" s="58">
        <f>'PY2022Q3 EX'!V15*100</f>
        <v>64.7</v>
      </c>
      <c r="L17" s="108">
        <f>SUM(K17/$O17)*100</f>
        <v>79.679802955665025</v>
      </c>
      <c r="M17" s="58">
        <v>71.599999999999994</v>
      </c>
      <c r="N17" s="114">
        <f>SUM(M17/$O17)*100</f>
        <v>88.177339901477822</v>
      </c>
      <c r="O17" s="26">
        <v>81.2</v>
      </c>
      <c r="P17" s="202">
        <v>73.5</v>
      </c>
      <c r="Q17" s="202">
        <f>$P17/$T17*100</f>
        <v>90.517241379310349</v>
      </c>
      <c r="R17" s="202">
        <v>77.8</v>
      </c>
      <c r="S17" s="202">
        <f t="shared" si="2"/>
        <v>95.812807881773381</v>
      </c>
      <c r="T17" s="26">
        <v>81.2</v>
      </c>
    </row>
    <row r="18" spans="3:20" ht="20.100000000000001" customHeight="1" x14ac:dyDescent="0.3">
      <c r="C18" s="110" t="s">
        <v>3</v>
      </c>
      <c r="D18" s="59">
        <v>3349</v>
      </c>
      <c r="E18" s="108">
        <f t="shared" si="5"/>
        <v>98.5</v>
      </c>
      <c r="F18" s="41">
        <v>3400</v>
      </c>
      <c r="G18" s="131">
        <v>3050</v>
      </c>
      <c r="H18" s="108">
        <f>SUM(G18/$O18)*100</f>
        <v>93.529592149647343</v>
      </c>
      <c r="I18" s="109">
        <v>3453</v>
      </c>
      <c r="J18" s="108">
        <f>SUM(I18/$O18)*100</f>
        <v>105.88776448942043</v>
      </c>
      <c r="K18" s="59">
        <f>'PY2022Q3 EX'!V16</f>
        <v>3041</v>
      </c>
      <c r="L18" s="108">
        <f>SUM(K18/$O18)*100</f>
        <v>93.253603189205762</v>
      </c>
      <c r="M18" s="59">
        <v>3099</v>
      </c>
      <c r="N18" s="114">
        <f>SUM(M18/$O18)*100</f>
        <v>95.032198712051525</v>
      </c>
      <c r="O18" s="60">
        <v>3261</v>
      </c>
      <c r="P18" s="59">
        <v>4157.5</v>
      </c>
      <c r="Q18" s="202">
        <f t="shared" ref="Q18:Q21" si="6">$P18/$T18*100</f>
        <v>127.49156700398652</v>
      </c>
      <c r="R18" s="59">
        <v>3935</v>
      </c>
      <c r="S18" s="202">
        <f t="shared" si="2"/>
        <v>120.66850659306961</v>
      </c>
      <c r="T18" s="60">
        <v>3261</v>
      </c>
    </row>
    <row r="19" spans="3:20" ht="20.100000000000001" customHeight="1" x14ac:dyDescent="0.3">
      <c r="C19" s="110" t="s">
        <v>10</v>
      </c>
      <c r="D19" s="58">
        <v>82.199999999999989</v>
      </c>
      <c r="E19" s="108">
        <f t="shared" si="5"/>
        <v>105.38461538461536</v>
      </c>
      <c r="F19" s="40">
        <v>78</v>
      </c>
      <c r="G19" s="130">
        <v>82.399999999999991</v>
      </c>
      <c r="H19" s="108">
        <f t="shared" ref="H19:H20" si="7">SUM(G19/$O19)*100</f>
        <v>104.56852791878173</v>
      </c>
      <c r="I19" s="108">
        <v>67.8</v>
      </c>
      <c r="J19" s="108">
        <f t="shared" ref="J19:J20" si="8">SUM(I19/$O19)*100</f>
        <v>86.040609137055839</v>
      </c>
      <c r="K19" s="58">
        <f>'PY2022Q3 EX'!V17*100</f>
        <v>69.5</v>
      </c>
      <c r="L19" s="108">
        <f t="shared" ref="L19:L20" si="9">SUM(K19/$O19)*100</f>
        <v>88.197969543147209</v>
      </c>
      <c r="M19" s="58">
        <v>67.900000000000006</v>
      </c>
      <c r="N19" s="114">
        <f>SUM(M19/$O19)*100</f>
        <v>86.167512690355338</v>
      </c>
      <c r="O19" s="26">
        <v>78.8</v>
      </c>
      <c r="P19" s="202">
        <v>65.5</v>
      </c>
      <c r="Q19" s="202">
        <f t="shared" si="6"/>
        <v>83.121827411167516</v>
      </c>
      <c r="R19" s="202">
        <v>78.400000000000006</v>
      </c>
      <c r="S19" s="202">
        <f t="shared" si="2"/>
        <v>99.492385786802046</v>
      </c>
      <c r="T19" s="26">
        <v>78.8</v>
      </c>
    </row>
    <row r="20" spans="3:20" ht="20.100000000000001" customHeight="1" x14ac:dyDescent="0.3">
      <c r="C20" s="110" t="s">
        <v>13</v>
      </c>
      <c r="D20" s="58">
        <v>100</v>
      </c>
      <c r="E20" s="108">
        <f t="shared" si="5"/>
        <v>108.69565217391303</v>
      </c>
      <c r="F20" s="40">
        <v>92</v>
      </c>
      <c r="G20" s="130">
        <v>100</v>
      </c>
      <c r="H20" s="108">
        <f t="shared" si="7"/>
        <v>113.37868480725623</v>
      </c>
      <c r="I20" s="108">
        <v>100</v>
      </c>
      <c r="J20" s="108">
        <f t="shared" si="8"/>
        <v>113.37868480725623</v>
      </c>
      <c r="K20" s="58">
        <f>'PY2022Q3 EX'!V18*100</f>
        <v>100</v>
      </c>
      <c r="L20" s="108">
        <f t="shared" si="9"/>
        <v>113.37868480725623</v>
      </c>
      <c r="M20" s="58">
        <v>96.6</v>
      </c>
      <c r="N20" s="114">
        <f>SUM(M20/$O20)*100</f>
        <v>109.52380952380952</v>
      </c>
      <c r="O20" s="26">
        <v>88.2</v>
      </c>
      <c r="P20" s="202">
        <v>100</v>
      </c>
      <c r="Q20" s="202">
        <f t="shared" si="6"/>
        <v>113.37868480725623</v>
      </c>
      <c r="R20" s="202">
        <v>85</v>
      </c>
      <c r="S20" s="202">
        <f t="shared" si="2"/>
        <v>96.371882086167787</v>
      </c>
      <c r="T20" s="26">
        <v>88.2</v>
      </c>
    </row>
    <row r="21" spans="3:20" ht="20.100000000000001" customHeight="1" x14ac:dyDescent="0.3">
      <c r="C21" s="110" t="s">
        <v>16</v>
      </c>
      <c r="D21" s="58">
        <v>96.6</v>
      </c>
      <c r="E21" s="108">
        <f t="shared" si="5"/>
        <v>132.32876712328766</v>
      </c>
      <c r="F21" s="40">
        <v>73</v>
      </c>
      <c r="G21" s="130">
        <v>92.9</v>
      </c>
      <c r="H21" s="108">
        <f>SUM(G21/$O21)*100</f>
        <v>114.69135802469137</v>
      </c>
      <c r="I21" s="108">
        <v>86</v>
      </c>
      <c r="J21" s="108">
        <f>SUM(I21/$O21)*100</f>
        <v>106.17283950617285</v>
      </c>
      <c r="K21" s="58">
        <f>'PY2022Q3 EX'!V19*100</f>
        <v>88.2</v>
      </c>
      <c r="L21" s="108">
        <f>SUM(K21/$O21)*100</f>
        <v>108.8888888888889</v>
      </c>
      <c r="M21" s="58">
        <v>98.7</v>
      </c>
      <c r="N21" s="114">
        <f>SUM(M21/$O21)*100</f>
        <v>121.85185185185186</v>
      </c>
      <c r="O21" s="26">
        <v>81</v>
      </c>
      <c r="P21" s="202">
        <v>95.2</v>
      </c>
      <c r="Q21" s="202">
        <f t="shared" si="6"/>
        <v>117.53086419753087</v>
      </c>
      <c r="R21" s="202">
        <v>96.4</v>
      </c>
      <c r="S21" s="202">
        <f t="shared" si="2"/>
        <v>119.01234567901236</v>
      </c>
      <c r="T21" s="112">
        <v>81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65</v>
      </c>
      <c r="E23" s="108">
        <f t="shared" ref="E23:E25" si="10">D23/F23*100</f>
        <v>95.588235294117652</v>
      </c>
      <c r="F23" s="40">
        <v>68</v>
      </c>
      <c r="G23" s="132">
        <v>63</v>
      </c>
      <c r="H23" s="108">
        <f>SUM(G23/$O23)*100</f>
        <v>96.477794793261879</v>
      </c>
      <c r="I23" s="108">
        <v>61.9</v>
      </c>
      <c r="J23" s="108">
        <f>SUM(I23/$O23)*100</f>
        <v>94.793261868300164</v>
      </c>
      <c r="K23" s="58">
        <f>'PY2022Q3 EX'!V21*100</f>
        <v>63.5</v>
      </c>
      <c r="L23" s="108">
        <f>SUM(K23/$O23)*100</f>
        <v>97.243491577335391</v>
      </c>
      <c r="M23" s="58">
        <v>64</v>
      </c>
      <c r="N23" s="114">
        <f>SUM(M23/$O23)*100</f>
        <v>98.009188361408889</v>
      </c>
      <c r="O23" s="26">
        <v>65.3</v>
      </c>
      <c r="P23" s="202">
        <v>64.400000000000006</v>
      </c>
      <c r="Q23" s="202">
        <f>P23/$T23*100</f>
        <v>98.62174578866771</v>
      </c>
      <c r="R23" s="202">
        <v>63.8</v>
      </c>
      <c r="S23" s="202">
        <f t="shared" si="2"/>
        <v>97.702909647779478</v>
      </c>
      <c r="T23" s="26">
        <v>65.3</v>
      </c>
    </row>
    <row r="24" spans="3:20" ht="20.100000000000001" customHeight="1" x14ac:dyDescent="0.3">
      <c r="C24" s="110" t="s">
        <v>3</v>
      </c>
      <c r="D24" s="59">
        <v>6936</v>
      </c>
      <c r="E24" s="108">
        <f t="shared" si="10"/>
        <v>136</v>
      </c>
      <c r="F24" s="41">
        <v>5100</v>
      </c>
      <c r="G24" s="133">
        <v>6686</v>
      </c>
      <c r="H24" s="108">
        <f>SUM(G24/$O24)*100</f>
        <v>120.68592057761734</v>
      </c>
      <c r="I24" s="117">
        <v>6734</v>
      </c>
      <c r="J24" s="108">
        <f>SUM(I24/$O24)*100</f>
        <v>121.55234657039711</v>
      </c>
      <c r="K24" s="59">
        <f>'PY2022Q3 EX'!V22</f>
        <v>6989</v>
      </c>
      <c r="L24" s="108">
        <f>SUM(K24/$O24)*100</f>
        <v>126.1552346570397</v>
      </c>
      <c r="M24" s="59">
        <v>6964</v>
      </c>
      <c r="N24" s="114">
        <f>SUM(M24/$O24)*100</f>
        <v>125.70397111913358</v>
      </c>
      <c r="O24" s="60">
        <v>5540</v>
      </c>
      <c r="P24" s="59">
        <v>7207.5</v>
      </c>
      <c r="Q24" s="202">
        <f t="shared" ref="Q24:Q25" si="11">P24/$T24*100</f>
        <v>130.09927797833936</v>
      </c>
      <c r="R24" s="59">
        <v>7424</v>
      </c>
      <c r="S24" s="202">
        <f t="shared" si="2"/>
        <v>134.0072202166065</v>
      </c>
      <c r="T24" s="60">
        <v>5540</v>
      </c>
    </row>
    <row r="25" spans="3:20" ht="20.100000000000001" customHeight="1" x14ac:dyDescent="0.3">
      <c r="C25" s="115" t="s">
        <v>10</v>
      </c>
      <c r="D25" s="58">
        <v>64.2</v>
      </c>
      <c r="E25" s="108">
        <f t="shared" si="10"/>
        <v>93.043478260869577</v>
      </c>
      <c r="F25" s="40">
        <v>69</v>
      </c>
      <c r="G25" s="132">
        <v>68.600000000000009</v>
      </c>
      <c r="H25" s="108">
        <f>SUM(G25/$O25)*100</f>
        <v>109.58466453674123</v>
      </c>
      <c r="I25" s="108">
        <v>65.2</v>
      </c>
      <c r="J25" s="108">
        <f>SUM(I25/$O25)*100</f>
        <v>104.15335463258786</v>
      </c>
      <c r="K25" s="58">
        <f>'PY2022Q3 EX'!V23*100</f>
        <v>64.3</v>
      </c>
      <c r="L25" s="108">
        <f>SUM(K25/$O25)*100</f>
        <v>102.71565495207666</v>
      </c>
      <c r="M25" s="58">
        <v>63.6</v>
      </c>
      <c r="N25" s="114">
        <f>SUM(M25/$O25)*100</f>
        <v>101.59744408945687</v>
      </c>
      <c r="O25" s="26">
        <v>62.6</v>
      </c>
      <c r="P25" s="202">
        <v>62.3</v>
      </c>
      <c r="Q25" s="202">
        <f t="shared" si="11"/>
        <v>99.520766773162933</v>
      </c>
      <c r="R25" s="202">
        <v>61.2</v>
      </c>
      <c r="S25" s="202">
        <f t="shared" si="2"/>
        <v>97.763578274760391</v>
      </c>
      <c r="T25" s="26">
        <v>62.6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1502" priority="184" operator="between">
      <formula>$F5*0.9</formula>
      <formula>$F5</formula>
    </cfRule>
    <cfRule type="cellIs" dxfId="1501" priority="185" operator="lessThan">
      <formula>$F5*0.9</formula>
    </cfRule>
    <cfRule type="cellIs" dxfId="1500" priority="186" operator="greaterThan">
      <formula>$F5</formula>
    </cfRule>
  </conditionalFormatting>
  <conditionalFormatting sqref="D7">
    <cfRule type="cellIs" dxfId="1499" priority="178" operator="between">
      <formula>$F7*0.9</formula>
      <formula>$F7</formula>
    </cfRule>
    <cfRule type="cellIs" dxfId="1498" priority="179" operator="lessThan">
      <formula>$F7*0.9</formula>
    </cfRule>
    <cfRule type="cellIs" dxfId="1497" priority="180" operator="greaterThan">
      <formula>$F7</formula>
    </cfRule>
  </conditionalFormatting>
  <conditionalFormatting sqref="D6">
    <cfRule type="cellIs" dxfId="1496" priority="175" operator="between">
      <formula>$F6*0.9</formula>
      <formula>$F6</formula>
    </cfRule>
    <cfRule type="cellIs" dxfId="1495" priority="176" operator="lessThan">
      <formula>$F6*0.9</formula>
    </cfRule>
    <cfRule type="cellIs" dxfId="1494" priority="177" operator="greaterThan">
      <formula>$F6</formula>
    </cfRule>
  </conditionalFormatting>
  <conditionalFormatting sqref="D11">
    <cfRule type="cellIs" dxfId="1493" priority="172" operator="between">
      <formula>$F11*0.9</formula>
      <formula>$F11</formula>
    </cfRule>
    <cfRule type="cellIs" dxfId="1492" priority="173" operator="lessThan">
      <formula>$F11*0.9</formula>
    </cfRule>
    <cfRule type="cellIs" dxfId="1491" priority="174" operator="greaterThan">
      <formula>$F11</formula>
    </cfRule>
  </conditionalFormatting>
  <conditionalFormatting sqref="D17">
    <cfRule type="cellIs" dxfId="1490" priority="169" operator="between">
      <formula>$F17*0.9</formula>
      <formula>$F17</formula>
    </cfRule>
    <cfRule type="cellIs" dxfId="1489" priority="170" operator="lessThan">
      <formula>$F17*0.9</formula>
    </cfRule>
    <cfRule type="cellIs" dxfId="1488" priority="171" operator="greaterThan">
      <formula>$F17</formula>
    </cfRule>
  </conditionalFormatting>
  <conditionalFormatting sqref="D23">
    <cfRule type="cellIs" dxfId="1487" priority="166" operator="between">
      <formula>$F23*0.9</formula>
      <formula>$F23</formula>
    </cfRule>
    <cfRule type="cellIs" dxfId="1486" priority="167" operator="lessThan">
      <formula>$F23*0.9</formula>
    </cfRule>
    <cfRule type="cellIs" dxfId="1485" priority="168" operator="greaterThan">
      <formula>$F23</formula>
    </cfRule>
  </conditionalFormatting>
  <conditionalFormatting sqref="D12">
    <cfRule type="cellIs" dxfId="1484" priority="163" operator="between">
      <formula>$F12*0.9</formula>
      <formula>$F12</formula>
    </cfRule>
    <cfRule type="cellIs" dxfId="1483" priority="164" operator="lessThan">
      <formula>$F12*0.9</formula>
    </cfRule>
    <cfRule type="cellIs" dxfId="1482" priority="165" operator="greaterThan">
      <formula>$F12</formula>
    </cfRule>
  </conditionalFormatting>
  <conditionalFormatting sqref="D24">
    <cfRule type="cellIs" dxfId="1481" priority="160" operator="between">
      <formula>$F24*0.9</formula>
      <formula>$F24</formula>
    </cfRule>
    <cfRule type="cellIs" dxfId="1480" priority="161" operator="lessThan">
      <formula>$F24*0.9</formula>
    </cfRule>
    <cfRule type="cellIs" dxfId="1479" priority="162" operator="greaterThan">
      <formula>$F24</formula>
    </cfRule>
  </conditionalFormatting>
  <conditionalFormatting sqref="D13">
    <cfRule type="cellIs" dxfId="1478" priority="157" operator="between">
      <formula>$F13*0.9</formula>
      <formula>$F13</formula>
    </cfRule>
    <cfRule type="cellIs" dxfId="1477" priority="158" operator="lessThan">
      <formula>$F13*0.9</formula>
    </cfRule>
    <cfRule type="cellIs" dxfId="1476" priority="159" operator="greaterThan">
      <formula>$F13</formula>
    </cfRule>
  </conditionalFormatting>
  <conditionalFormatting sqref="D19">
    <cfRule type="cellIs" dxfId="1475" priority="154" operator="between">
      <formula>$F19*0.9</formula>
      <formula>$F19</formula>
    </cfRule>
    <cfRule type="cellIs" dxfId="1474" priority="155" operator="lessThan">
      <formula>$F19*0.9</formula>
    </cfRule>
    <cfRule type="cellIs" dxfId="1473" priority="156" operator="greaterThan">
      <formula>$F19</formula>
    </cfRule>
  </conditionalFormatting>
  <conditionalFormatting sqref="D25">
    <cfRule type="cellIs" dxfId="1472" priority="151" operator="between">
      <formula>$F25*0.9</formula>
      <formula>$F25</formula>
    </cfRule>
    <cfRule type="cellIs" dxfId="1471" priority="152" operator="lessThan">
      <formula>$F25*0.9</formula>
    </cfRule>
    <cfRule type="cellIs" dxfId="1470" priority="153" operator="greaterThan">
      <formula>$F25</formula>
    </cfRule>
  </conditionalFormatting>
  <conditionalFormatting sqref="G5 I5 K5 M5">
    <cfRule type="cellIs" dxfId="1469" priority="205" operator="between">
      <formula>$O5*0.9</formula>
      <formula>$O5</formula>
    </cfRule>
    <cfRule type="cellIs" dxfId="1468" priority="206" operator="lessThan">
      <formula>$O5*0.9</formula>
    </cfRule>
    <cfRule type="cellIs" dxfId="1467" priority="207" operator="greaterThan">
      <formula>$O5</formula>
    </cfRule>
  </conditionalFormatting>
  <conditionalFormatting sqref="G6 I6 K6 M6">
    <cfRule type="cellIs" dxfId="1466" priority="187" operator="between">
      <formula>$O6*0.9</formula>
      <formula>$O6</formula>
    </cfRule>
    <cfRule type="cellIs" dxfId="1465" priority="188" operator="lessThan">
      <formula>$O6*0.9</formula>
    </cfRule>
    <cfRule type="cellIs" dxfId="1464" priority="189" operator="greaterThan">
      <formula>$O6</formula>
    </cfRule>
  </conditionalFormatting>
  <conditionalFormatting sqref="G7 I7 M7">
    <cfRule type="cellIs" dxfId="1463" priority="148" operator="between">
      <formula>$O7*0.9</formula>
      <formula>$O7</formula>
    </cfRule>
    <cfRule type="cellIs" dxfId="1462" priority="149" operator="lessThan">
      <formula>$O7*0.9</formula>
    </cfRule>
    <cfRule type="cellIs" dxfId="1461" priority="150" operator="greaterThan">
      <formula>$O7</formula>
    </cfRule>
  </conditionalFormatting>
  <conditionalFormatting sqref="G11 I11 M11">
    <cfRule type="cellIs" dxfId="1460" priority="202" operator="between">
      <formula>$O11*0.9</formula>
      <formula>$O11</formula>
    </cfRule>
    <cfRule type="cellIs" dxfId="1459" priority="203" operator="lessThan">
      <formula>$O11*0.9</formula>
    </cfRule>
    <cfRule type="cellIs" dxfId="1458" priority="204" operator="greaterThan">
      <formula>$O11</formula>
    </cfRule>
  </conditionalFormatting>
  <conditionalFormatting sqref="G12 I12 M12">
    <cfRule type="cellIs" dxfId="1457" priority="199" operator="between">
      <formula>$O12*0.9</formula>
      <formula>$O12</formula>
    </cfRule>
    <cfRule type="cellIs" dxfId="1456" priority="200" operator="lessThan">
      <formula>$O12*0.9</formula>
    </cfRule>
    <cfRule type="cellIs" dxfId="1455" priority="201" operator="greaterThan">
      <formula>$O12</formula>
    </cfRule>
  </conditionalFormatting>
  <conditionalFormatting sqref="G13 I13 M13">
    <cfRule type="cellIs" dxfId="1454" priority="181" operator="between">
      <formula>$O13*0.9</formula>
      <formula>$O13</formula>
    </cfRule>
    <cfRule type="cellIs" dxfId="1453" priority="182" operator="lessThan">
      <formula>$O13*0.9</formula>
    </cfRule>
    <cfRule type="cellIs" dxfId="1452" priority="183" operator="greaterThan">
      <formula>$O13</formula>
    </cfRule>
  </conditionalFormatting>
  <conditionalFormatting sqref="G14 I14 M14">
    <cfRule type="cellIs" dxfId="1451" priority="145" operator="between">
      <formula>$O14*0.9</formula>
      <formula>$O14</formula>
    </cfRule>
    <cfRule type="cellIs" dxfId="1450" priority="146" operator="lessThan">
      <formula>$O14*0.9</formula>
    </cfRule>
    <cfRule type="cellIs" dxfId="1449" priority="147" operator="greaterThan">
      <formula>$O14</formula>
    </cfRule>
  </conditionalFormatting>
  <conditionalFormatting sqref="G17:G18 I17:I18 M17:M18">
    <cfRule type="cellIs" dxfId="1448" priority="196" operator="between">
      <formula>$O17*0.9</formula>
      <formula>$O17</formula>
    </cfRule>
    <cfRule type="cellIs" dxfId="1447" priority="197" operator="lessThan">
      <formula>$O17*0.9</formula>
    </cfRule>
    <cfRule type="cellIs" dxfId="1446" priority="198" operator="greaterThan">
      <formula>$O17</formula>
    </cfRule>
  </conditionalFormatting>
  <conditionalFormatting sqref="G19 I19 M19">
    <cfRule type="cellIs" dxfId="1445" priority="142" operator="between">
      <formula>$O19*0.9</formula>
      <formula>$O19</formula>
    </cfRule>
    <cfRule type="cellIs" dxfId="1444" priority="143" operator="lessThan">
      <formula>$O19*0.9</formula>
    </cfRule>
    <cfRule type="cellIs" dxfId="1443" priority="144" operator="greaterThan">
      <formula>$O19</formula>
    </cfRule>
  </conditionalFormatting>
  <conditionalFormatting sqref="G20 I20 M20">
    <cfRule type="cellIs" dxfId="1442" priority="139" operator="between">
      <formula>$O20*0.9</formula>
      <formula>$O20</formula>
    </cfRule>
    <cfRule type="cellIs" dxfId="1441" priority="140" operator="lessThan">
      <formula>$O20*0.9</formula>
    </cfRule>
    <cfRule type="cellIs" dxfId="1440" priority="141" operator="greaterThan">
      <formula>$O20</formula>
    </cfRule>
  </conditionalFormatting>
  <conditionalFormatting sqref="G23 I23 M23">
    <cfRule type="cellIs" dxfId="1439" priority="193" operator="between">
      <formula>$O23*0.9</formula>
      <formula>$O23</formula>
    </cfRule>
    <cfRule type="cellIs" dxfId="1438" priority="194" operator="lessThan">
      <formula>$O23*0.9</formula>
    </cfRule>
    <cfRule type="cellIs" dxfId="1437" priority="195" operator="greaterThan">
      <formula>$O23</formula>
    </cfRule>
  </conditionalFormatting>
  <conditionalFormatting sqref="G24 I24 M24">
    <cfRule type="cellIs" dxfId="1436" priority="190" operator="between">
      <formula>$O24*0.9</formula>
      <formula>$O24</formula>
    </cfRule>
    <cfRule type="cellIs" dxfId="1435" priority="191" operator="lessThan">
      <formula>$O24*0.9</formula>
    </cfRule>
    <cfRule type="cellIs" dxfId="1434" priority="192" operator="greaterThan">
      <formula>$O24</formula>
    </cfRule>
  </conditionalFormatting>
  <conditionalFormatting sqref="G25 I25 M25">
    <cfRule type="cellIs" dxfId="1433" priority="136" operator="between">
      <formula>$O25*0.9</formula>
      <formula>$O25</formula>
    </cfRule>
    <cfRule type="cellIs" dxfId="1432" priority="137" operator="lessThan">
      <formula>$O25*0.9</formula>
    </cfRule>
    <cfRule type="cellIs" dxfId="1431" priority="138" operator="greaterThan">
      <formula>$O25</formula>
    </cfRule>
  </conditionalFormatting>
  <conditionalFormatting sqref="D8">
    <cfRule type="cellIs" dxfId="1430" priority="133" operator="between">
      <formula>$F8*0.9</formula>
      <formula>$F8</formula>
    </cfRule>
    <cfRule type="cellIs" dxfId="1429" priority="134" operator="lessThan">
      <formula>$F8*0.9</formula>
    </cfRule>
    <cfRule type="cellIs" dxfId="1428" priority="135" operator="greaterThan">
      <formula>$F8</formula>
    </cfRule>
  </conditionalFormatting>
  <conditionalFormatting sqref="D14">
    <cfRule type="cellIs" dxfId="1427" priority="130" operator="between">
      <formula>$F14*0.9</formula>
      <formula>$F14</formula>
    </cfRule>
    <cfRule type="cellIs" dxfId="1426" priority="131" operator="lessThan">
      <formula>$F14*0.9</formula>
    </cfRule>
    <cfRule type="cellIs" dxfId="1425" priority="132" operator="greaterThan">
      <formula>$F14</formula>
    </cfRule>
  </conditionalFormatting>
  <conditionalFormatting sqref="D20">
    <cfRule type="cellIs" dxfId="1424" priority="127" operator="between">
      <formula>$F20*0.9</formula>
      <formula>$F20</formula>
    </cfRule>
    <cfRule type="cellIs" dxfId="1423" priority="128" operator="lessThan">
      <formula>$F20*0.9</formula>
    </cfRule>
    <cfRule type="cellIs" dxfId="1422" priority="129" operator="greaterThan">
      <formula>$F20</formula>
    </cfRule>
  </conditionalFormatting>
  <conditionalFormatting sqref="G15 I15 M15">
    <cfRule type="cellIs" dxfId="1421" priority="124" operator="between">
      <formula>$O15*0.9</formula>
      <formula>$O15</formula>
    </cfRule>
    <cfRule type="cellIs" dxfId="1420" priority="125" operator="lessThan">
      <formula>$O15*0.9</formula>
    </cfRule>
    <cfRule type="cellIs" dxfId="1419" priority="126" operator="greaterThan">
      <formula>$O15</formula>
    </cfRule>
  </conditionalFormatting>
  <conditionalFormatting sqref="G21 I21 M21">
    <cfRule type="cellIs" dxfId="1418" priority="121" operator="between">
      <formula>$O21*0.9</formula>
      <formula>$O21</formula>
    </cfRule>
    <cfRule type="cellIs" dxfId="1417" priority="122" operator="lessThan">
      <formula>$O21*0.9</formula>
    </cfRule>
    <cfRule type="cellIs" dxfId="1416" priority="123" operator="greaterThan">
      <formula>$O21</formula>
    </cfRule>
  </conditionalFormatting>
  <conditionalFormatting sqref="G8 I8 M8">
    <cfRule type="cellIs" dxfId="1415" priority="118" operator="between">
      <formula>$O8*0.9</formula>
      <formula>$O8</formula>
    </cfRule>
    <cfRule type="cellIs" dxfId="1414" priority="119" operator="lessThan">
      <formula>$O8*0.9</formula>
    </cfRule>
    <cfRule type="cellIs" dxfId="1413" priority="120" operator="greaterThan">
      <formula>$O8</formula>
    </cfRule>
  </conditionalFormatting>
  <conditionalFormatting sqref="G9 I9 M9">
    <cfRule type="cellIs" dxfId="1412" priority="115" operator="between">
      <formula>$O9*0.9</formula>
      <formula>$O9</formula>
    </cfRule>
    <cfRule type="cellIs" dxfId="1411" priority="116" operator="lessThan">
      <formula>$O9*0.9</formula>
    </cfRule>
    <cfRule type="cellIs" dxfId="1410" priority="117" operator="greaterThan">
      <formula>$O9</formula>
    </cfRule>
  </conditionalFormatting>
  <conditionalFormatting sqref="D21 D15 D9">
    <cfRule type="cellIs" dxfId="1409" priority="112" operator="between">
      <formula>$F9*0.9</formula>
      <formula>$F9</formula>
    </cfRule>
    <cfRule type="cellIs" dxfId="1408" priority="113" operator="lessThan">
      <formula>$F9*0.9</formula>
    </cfRule>
    <cfRule type="cellIs" dxfId="1407" priority="114" operator="greaterThan">
      <formula>$F9</formula>
    </cfRule>
  </conditionalFormatting>
  <conditionalFormatting sqref="D18">
    <cfRule type="cellIs" dxfId="1406" priority="109" operator="between">
      <formula>$F18*0.9</formula>
      <formula>$F18</formula>
    </cfRule>
    <cfRule type="cellIs" dxfId="1405" priority="110" operator="lessThan">
      <formula>$F18*0.9</formula>
    </cfRule>
    <cfRule type="cellIs" dxfId="1404" priority="111" operator="greaterThan">
      <formula>$F18</formula>
    </cfRule>
  </conditionalFormatting>
  <conditionalFormatting sqref="K7:K9">
    <cfRule type="cellIs" dxfId="1403" priority="106" operator="between">
      <formula>$O7*0.9</formula>
      <formula>$O7</formula>
    </cfRule>
    <cfRule type="cellIs" dxfId="1402" priority="107" operator="lessThan">
      <formula>$O7*0.9</formula>
    </cfRule>
    <cfRule type="cellIs" dxfId="1401" priority="108" operator="greaterThan">
      <formula>$O7</formula>
    </cfRule>
  </conditionalFormatting>
  <conditionalFormatting sqref="K11">
    <cfRule type="cellIs" dxfId="1400" priority="103" operator="between">
      <formula>$O11*0.9</formula>
      <formula>$O11</formula>
    </cfRule>
    <cfRule type="cellIs" dxfId="1399" priority="104" operator="lessThan">
      <formula>$O11*0.9</formula>
    </cfRule>
    <cfRule type="cellIs" dxfId="1398" priority="105" operator="greaterThan">
      <formula>$O11</formula>
    </cfRule>
  </conditionalFormatting>
  <conditionalFormatting sqref="K13:K15">
    <cfRule type="cellIs" dxfId="1397" priority="100" operator="between">
      <formula>$O13*0.9</formula>
      <formula>$O13</formula>
    </cfRule>
    <cfRule type="cellIs" dxfId="1396" priority="101" operator="lessThan">
      <formula>$O13*0.9</formula>
    </cfRule>
    <cfRule type="cellIs" dxfId="1395" priority="102" operator="greaterThan">
      <formula>$O13</formula>
    </cfRule>
  </conditionalFormatting>
  <conditionalFormatting sqref="K17">
    <cfRule type="cellIs" dxfId="1394" priority="97" operator="between">
      <formula>$O17*0.9</formula>
      <formula>$O17</formula>
    </cfRule>
    <cfRule type="cellIs" dxfId="1393" priority="98" operator="lessThan">
      <formula>$O17*0.9</formula>
    </cfRule>
    <cfRule type="cellIs" dxfId="1392" priority="99" operator="greaterThan">
      <formula>$O17</formula>
    </cfRule>
  </conditionalFormatting>
  <conditionalFormatting sqref="K19:K21">
    <cfRule type="cellIs" dxfId="1391" priority="91" operator="between">
      <formula>$O19*0.9</formula>
      <formula>$O19</formula>
    </cfRule>
    <cfRule type="cellIs" dxfId="1390" priority="92" operator="lessThan">
      <formula>$O19*0.9</formula>
    </cfRule>
    <cfRule type="cellIs" dxfId="1389" priority="93" operator="greaterThan">
      <formula>$O19</formula>
    </cfRule>
  </conditionalFormatting>
  <conditionalFormatting sqref="K23">
    <cfRule type="cellIs" dxfId="1388" priority="88" operator="between">
      <formula>$O23*0.9</formula>
      <formula>$O23</formula>
    </cfRule>
    <cfRule type="cellIs" dxfId="1387" priority="89" operator="lessThan">
      <formula>$O23*0.9</formula>
    </cfRule>
    <cfRule type="cellIs" dxfId="1386" priority="90" operator="greaterThan">
      <formula>$O23</formula>
    </cfRule>
  </conditionalFormatting>
  <conditionalFormatting sqref="K25">
    <cfRule type="cellIs" dxfId="1385" priority="85" operator="between">
      <formula>$O25*0.9</formula>
      <formula>$O25</formula>
    </cfRule>
    <cfRule type="cellIs" dxfId="1384" priority="86" operator="lessThan">
      <formula>$O25*0.9</formula>
    </cfRule>
    <cfRule type="cellIs" dxfId="1383" priority="87" operator="greaterThan">
      <formula>$O25</formula>
    </cfRule>
  </conditionalFormatting>
  <conditionalFormatting sqref="K12">
    <cfRule type="cellIs" dxfId="1382" priority="82" operator="between">
      <formula>$O12*0.9</formula>
      <formula>$O12</formula>
    </cfRule>
    <cfRule type="cellIs" dxfId="1381" priority="83" operator="lessThan">
      <formula>$O12*0.9</formula>
    </cfRule>
    <cfRule type="cellIs" dxfId="1380" priority="84" operator="greaterThan">
      <formula>$O12</formula>
    </cfRule>
  </conditionalFormatting>
  <conditionalFormatting sqref="K18">
    <cfRule type="cellIs" dxfId="1379" priority="79" operator="between">
      <formula>$O18*0.9</formula>
      <formula>$O18</formula>
    </cfRule>
    <cfRule type="cellIs" dxfId="1378" priority="80" operator="lessThan">
      <formula>$O18*0.9</formula>
    </cfRule>
    <cfRule type="cellIs" dxfId="1377" priority="81" operator="greaterThan">
      <formula>$O18</formula>
    </cfRule>
  </conditionalFormatting>
  <conditionalFormatting sqref="K24">
    <cfRule type="cellIs" dxfId="1376" priority="76" operator="between">
      <formula>$O24*0.9</formula>
      <formula>$O24</formula>
    </cfRule>
    <cfRule type="cellIs" dxfId="1375" priority="77" operator="lessThan">
      <formula>$O24*0.9</formula>
    </cfRule>
    <cfRule type="cellIs" dxfId="1374" priority="78" operator="greaterThan">
      <formula>$O24</formula>
    </cfRule>
  </conditionalFormatting>
  <conditionalFormatting sqref="P5:P9">
    <cfRule type="cellIs" dxfId="1373" priority="22" operator="between">
      <formula>$T5*0.9</formula>
      <formula>$T5</formula>
    </cfRule>
    <cfRule type="cellIs" dxfId="1372" priority="23" operator="lessThan">
      <formula>$T5*0.9</formula>
    </cfRule>
    <cfRule type="cellIs" dxfId="1371" priority="24" operator="greaterThan">
      <formula>$T5</formula>
    </cfRule>
  </conditionalFormatting>
  <conditionalFormatting sqref="P17:P21">
    <cfRule type="cellIs" dxfId="1370" priority="19" operator="between">
      <formula>$T17*0.9</formula>
      <formula>$T17</formula>
    </cfRule>
    <cfRule type="cellIs" dxfId="1369" priority="20" operator="lessThan">
      <formula>$T17*0.9</formula>
    </cfRule>
    <cfRule type="cellIs" dxfId="1368" priority="21" operator="greaterThan">
      <formula>$T17</formula>
    </cfRule>
  </conditionalFormatting>
  <conditionalFormatting sqref="P23:P25">
    <cfRule type="cellIs" dxfId="1367" priority="16" operator="between">
      <formula>$T23*0.9</formula>
      <formula>$T23</formula>
    </cfRule>
    <cfRule type="cellIs" dxfId="1366" priority="17" operator="lessThan">
      <formula>$T23*0.9</formula>
    </cfRule>
    <cfRule type="cellIs" dxfId="1365" priority="18" operator="greaterThan">
      <formula>$T23</formula>
    </cfRule>
  </conditionalFormatting>
  <conditionalFormatting sqref="P11:P15">
    <cfRule type="cellIs" dxfId="1364" priority="13" operator="between">
      <formula>$T11*0.9</formula>
      <formula>$T11</formula>
    </cfRule>
    <cfRule type="cellIs" dxfId="1363" priority="14" operator="lessThan">
      <formula>$T11*0.9</formula>
    </cfRule>
    <cfRule type="cellIs" dxfId="1362" priority="15" operator="greaterThan">
      <formula>$T11</formula>
    </cfRule>
  </conditionalFormatting>
  <conditionalFormatting sqref="R23:R25">
    <cfRule type="cellIs" dxfId="1361" priority="4" operator="between">
      <formula>$T23*0.9</formula>
      <formula>$T23</formula>
    </cfRule>
    <cfRule type="cellIs" dxfId="1360" priority="5" operator="lessThan">
      <formula>$T23*0.9</formula>
    </cfRule>
    <cfRule type="cellIs" dxfId="1359" priority="6" operator="greaterThan">
      <formula>$T23</formula>
    </cfRule>
  </conditionalFormatting>
  <conditionalFormatting sqref="R5:R9">
    <cfRule type="cellIs" dxfId="1358" priority="10" operator="between">
      <formula>$T5*0.9</formula>
      <formula>$T5</formula>
    </cfRule>
    <cfRule type="cellIs" dxfId="1357" priority="11" operator="lessThan">
      <formula>$T5*0.9</formula>
    </cfRule>
    <cfRule type="cellIs" dxfId="1356" priority="12" operator="greaterThan">
      <formula>$T5</formula>
    </cfRule>
  </conditionalFormatting>
  <conditionalFormatting sqref="R17:R21">
    <cfRule type="cellIs" dxfId="1355" priority="1" operator="between">
      <formula>$T17*0.9</formula>
      <formula>$T17</formula>
    </cfRule>
    <cfRule type="cellIs" dxfId="1354" priority="2" operator="lessThan">
      <formula>$T17*0.9</formula>
    </cfRule>
    <cfRule type="cellIs" dxfId="1353" priority="3" operator="greaterThan">
      <formula>$T17</formula>
    </cfRule>
  </conditionalFormatting>
  <conditionalFormatting sqref="R11:R15">
    <cfRule type="cellIs" dxfId="1352" priority="7" operator="between">
      <formula>$T11*0.9</formula>
      <formula>$T11</formula>
    </cfRule>
    <cfRule type="cellIs" dxfId="1351" priority="8" operator="lessThan">
      <formula>$T11*0.9</formula>
    </cfRule>
    <cfRule type="cellIs" dxfId="1350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FD02F-E85F-40AF-A83E-240911077EBD}">
  <dimension ref="A1:AB28"/>
  <sheetViews>
    <sheetView zoomScale="60" zoomScaleNormal="60" workbookViewId="0">
      <selection activeCell="B21" sqref="B21:B23"/>
    </sheetView>
  </sheetViews>
  <sheetFormatPr defaultColWidth="9.109375" defaultRowHeight="14.4" x14ac:dyDescent="0.3"/>
  <cols>
    <col min="1" max="1" width="37.88671875" style="195" bestFit="1" customWidth="1"/>
    <col min="2" max="2" width="18" style="195" customWidth="1"/>
    <col min="3" max="3" width="10.109375" style="195" bestFit="1" customWidth="1"/>
    <col min="4" max="11" width="10.44140625" style="195" bestFit="1" customWidth="1"/>
    <col min="12" max="12" width="10.109375" style="195" bestFit="1" customWidth="1"/>
    <col min="13" max="13" width="9.77734375" style="195" bestFit="1" customWidth="1"/>
    <col min="14" max="21" width="10.109375" style="195" bestFit="1" customWidth="1"/>
    <col min="22" max="22" width="10.44140625" style="195" bestFit="1" customWidth="1"/>
    <col min="23" max="23" width="10.109375" style="195" bestFit="1" customWidth="1"/>
    <col min="24" max="26" width="10.44140625" style="195" bestFit="1" customWidth="1"/>
    <col min="27" max="16384" width="9.109375" style="195"/>
  </cols>
  <sheetData>
    <row r="1" spans="1:28" ht="15.6" x14ac:dyDescent="0.3">
      <c r="A1" s="71" t="s">
        <v>74</v>
      </c>
      <c r="B1" s="72" t="s">
        <v>41</v>
      </c>
      <c r="C1" s="68" t="s">
        <v>17</v>
      </c>
      <c r="D1" s="68" t="s">
        <v>18</v>
      </c>
      <c r="E1" s="68" t="s">
        <v>19</v>
      </c>
      <c r="F1" s="68" t="s">
        <v>20</v>
      </c>
      <c r="G1" s="68" t="s">
        <v>21</v>
      </c>
      <c r="H1" s="68" t="s">
        <v>22</v>
      </c>
      <c r="I1" s="68" t="s">
        <v>23</v>
      </c>
      <c r="J1" s="68" t="s">
        <v>24</v>
      </c>
      <c r="K1" s="68" t="s">
        <v>25</v>
      </c>
      <c r="L1" s="68" t="s">
        <v>26</v>
      </c>
      <c r="M1" s="68" t="s">
        <v>27</v>
      </c>
      <c r="N1" s="68" t="s">
        <v>28</v>
      </c>
      <c r="O1" s="68" t="s">
        <v>29</v>
      </c>
      <c r="P1" s="68" t="s">
        <v>30</v>
      </c>
      <c r="Q1" s="68" t="s">
        <v>31</v>
      </c>
      <c r="R1" s="68" t="s">
        <v>32</v>
      </c>
      <c r="S1" s="68" t="s">
        <v>33</v>
      </c>
      <c r="T1" s="68" t="s">
        <v>34</v>
      </c>
      <c r="U1" s="68" t="s">
        <v>35</v>
      </c>
      <c r="V1" s="68" t="s">
        <v>36</v>
      </c>
      <c r="W1" s="68" t="s">
        <v>37</v>
      </c>
      <c r="X1" s="68" t="s">
        <v>38</v>
      </c>
      <c r="Y1" s="68" t="s">
        <v>39</v>
      </c>
      <c r="Z1" s="68" t="s">
        <v>40</v>
      </c>
    </row>
    <row r="2" spans="1:28" ht="21" customHeight="1" x14ac:dyDescent="0.3">
      <c r="A2" s="69" t="s">
        <v>69</v>
      </c>
      <c r="B2" s="81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8" ht="21" customHeight="1" x14ac:dyDescent="0.3">
      <c r="A3" s="62" t="s">
        <v>2</v>
      </c>
      <c r="B3" s="198">
        <v>86</v>
      </c>
      <c r="C3" s="202">
        <v>82</v>
      </c>
      <c r="D3" s="202">
        <v>100</v>
      </c>
      <c r="E3" s="202">
        <v>100</v>
      </c>
      <c r="F3" s="202">
        <v>98.6</v>
      </c>
      <c r="G3" s="202">
        <v>76.2</v>
      </c>
      <c r="H3" s="202">
        <v>90.6</v>
      </c>
      <c r="I3" s="202">
        <v>100</v>
      </c>
      <c r="J3" s="202">
        <v>95</v>
      </c>
      <c r="K3" s="202">
        <v>73.5</v>
      </c>
      <c r="L3" s="202">
        <v>90.3</v>
      </c>
      <c r="M3" s="202">
        <v>90.6</v>
      </c>
      <c r="N3" s="202">
        <v>85.9</v>
      </c>
      <c r="O3" s="202">
        <v>95.7</v>
      </c>
      <c r="P3" s="202">
        <v>86.9</v>
      </c>
      <c r="Q3" s="202">
        <v>77.5</v>
      </c>
      <c r="R3" s="202">
        <v>87.3</v>
      </c>
      <c r="S3" s="202">
        <v>86.1</v>
      </c>
      <c r="T3" s="202">
        <v>87.3</v>
      </c>
      <c r="U3" s="202">
        <v>94.6</v>
      </c>
      <c r="V3" s="202">
        <v>93.5</v>
      </c>
      <c r="W3" s="202">
        <v>76.2</v>
      </c>
      <c r="X3" s="202">
        <v>92.2</v>
      </c>
      <c r="Y3" s="202">
        <v>81.3</v>
      </c>
      <c r="Z3" s="202">
        <v>87.4</v>
      </c>
      <c r="AA3" s="199"/>
      <c r="AB3" s="199"/>
    </row>
    <row r="4" spans="1:28" ht="21" customHeight="1" x14ac:dyDescent="0.3">
      <c r="A4" s="62" t="s">
        <v>3</v>
      </c>
      <c r="B4" s="198">
        <v>9727</v>
      </c>
      <c r="C4" s="59">
        <v>8320</v>
      </c>
      <c r="D4" s="59">
        <v>9841</v>
      </c>
      <c r="E4" s="59">
        <v>7841</v>
      </c>
      <c r="F4" s="59">
        <v>13814.5</v>
      </c>
      <c r="G4" s="59">
        <v>6404</v>
      </c>
      <c r="H4" s="59">
        <v>10404</v>
      </c>
      <c r="I4" s="59">
        <v>14287.5</v>
      </c>
      <c r="J4" s="59">
        <v>12614.5</v>
      </c>
      <c r="K4" s="59">
        <v>9865</v>
      </c>
      <c r="L4" s="59">
        <v>9068</v>
      </c>
      <c r="M4" s="59">
        <v>9306</v>
      </c>
      <c r="N4" s="59">
        <v>9281</v>
      </c>
      <c r="O4" s="59">
        <v>10457</v>
      </c>
      <c r="P4" s="59">
        <v>10190</v>
      </c>
      <c r="Q4" s="59">
        <v>7044.5</v>
      </c>
      <c r="R4" s="59">
        <v>11386</v>
      </c>
      <c r="S4" s="59">
        <v>8437.6</v>
      </c>
      <c r="T4" s="59">
        <v>10452</v>
      </c>
      <c r="U4" s="59">
        <v>10530</v>
      </c>
      <c r="V4" s="59">
        <v>12798</v>
      </c>
      <c r="W4" s="59">
        <v>8494</v>
      </c>
      <c r="X4" s="59">
        <v>10844</v>
      </c>
      <c r="Y4" s="59">
        <v>8153</v>
      </c>
      <c r="Z4" s="59">
        <v>9693</v>
      </c>
      <c r="AB4" s="199"/>
    </row>
    <row r="5" spans="1:28" ht="21" customHeight="1" x14ac:dyDescent="0.3">
      <c r="A5" s="62" t="s">
        <v>10</v>
      </c>
      <c r="B5" s="198">
        <v>66.2</v>
      </c>
      <c r="C5" s="202">
        <v>77.7</v>
      </c>
      <c r="D5" s="202">
        <v>83.7</v>
      </c>
      <c r="E5" s="202">
        <v>87.5</v>
      </c>
      <c r="F5" s="202">
        <v>94.6</v>
      </c>
      <c r="G5" s="202">
        <v>63.3</v>
      </c>
      <c r="H5" s="202">
        <v>88.6</v>
      </c>
      <c r="I5" s="202">
        <v>91.4</v>
      </c>
      <c r="J5" s="202">
        <v>95</v>
      </c>
      <c r="K5" s="202">
        <v>68.900000000000006</v>
      </c>
      <c r="L5" s="202">
        <v>74.599999999999994</v>
      </c>
      <c r="M5" s="202">
        <v>79.5</v>
      </c>
      <c r="N5" s="202">
        <v>77.8</v>
      </c>
      <c r="O5" s="202">
        <v>88.8</v>
      </c>
      <c r="P5" s="202">
        <v>82.8</v>
      </c>
      <c r="Q5" s="202">
        <v>77.099999999999994</v>
      </c>
      <c r="R5" s="202">
        <v>70.599999999999994</v>
      </c>
      <c r="S5" s="202">
        <v>82.7</v>
      </c>
      <c r="T5" s="202">
        <v>87</v>
      </c>
      <c r="U5" s="202">
        <v>82</v>
      </c>
      <c r="V5" s="202">
        <v>85.9</v>
      </c>
      <c r="W5" s="202">
        <v>78.3</v>
      </c>
      <c r="X5" s="202">
        <v>77.900000000000006</v>
      </c>
      <c r="Y5" s="202">
        <v>60.5</v>
      </c>
      <c r="Z5" s="202">
        <v>80</v>
      </c>
      <c r="AA5" s="199"/>
      <c r="AB5" s="199"/>
    </row>
    <row r="6" spans="1:28" ht="21" customHeight="1" x14ac:dyDescent="0.3">
      <c r="A6" s="63" t="s">
        <v>13</v>
      </c>
      <c r="B6" s="198">
        <v>65.5</v>
      </c>
      <c r="C6" s="202">
        <v>62.1</v>
      </c>
      <c r="D6" s="202">
        <v>81</v>
      </c>
      <c r="E6" s="202">
        <v>74.400000000000006</v>
      </c>
      <c r="F6" s="202">
        <v>90.8</v>
      </c>
      <c r="G6" s="202">
        <v>61.8</v>
      </c>
      <c r="H6" s="202">
        <v>93.7</v>
      </c>
      <c r="I6" s="202">
        <v>65.7</v>
      </c>
      <c r="J6" s="202">
        <v>88.8</v>
      </c>
      <c r="K6" s="202">
        <v>53.7</v>
      </c>
      <c r="L6" s="202">
        <v>82.1</v>
      </c>
      <c r="M6" s="202">
        <v>76.400000000000006</v>
      </c>
      <c r="N6" s="202">
        <v>65.2</v>
      </c>
      <c r="O6" s="202">
        <v>73.099999999999994</v>
      </c>
      <c r="P6" s="202">
        <v>63.4</v>
      </c>
      <c r="Q6" s="202">
        <v>49.4</v>
      </c>
      <c r="R6" s="202">
        <v>83.6</v>
      </c>
      <c r="S6" s="202">
        <v>75.599999999999994</v>
      </c>
      <c r="T6" s="202">
        <v>61.3</v>
      </c>
      <c r="U6" s="202">
        <v>85.7</v>
      </c>
      <c r="V6" s="202">
        <v>89.6</v>
      </c>
      <c r="W6" s="202">
        <v>68.2</v>
      </c>
      <c r="X6" s="202">
        <v>69.3</v>
      </c>
      <c r="Y6" s="202">
        <v>56.8</v>
      </c>
      <c r="Z6" s="202">
        <v>82.5</v>
      </c>
      <c r="AA6" s="199"/>
      <c r="AB6" s="199"/>
    </row>
    <row r="7" spans="1:28" ht="21" customHeight="1" x14ac:dyDescent="0.3">
      <c r="A7" s="63" t="s">
        <v>16</v>
      </c>
      <c r="B7" s="198">
        <v>74.7</v>
      </c>
      <c r="C7" s="202">
        <v>40.9</v>
      </c>
      <c r="D7" s="202">
        <v>67.3</v>
      </c>
      <c r="E7" s="202">
        <v>51</v>
      </c>
      <c r="F7" s="202">
        <v>96.4</v>
      </c>
      <c r="G7" s="202">
        <v>53.2</v>
      </c>
      <c r="H7" s="202">
        <v>72</v>
      </c>
      <c r="I7" s="202">
        <v>73.900000000000006</v>
      </c>
      <c r="J7" s="202">
        <v>85.8</v>
      </c>
      <c r="K7" s="202">
        <v>51</v>
      </c>
      <c r="L7" s="202">
        <v>64.5</v>
      </c>
      <c r="M7" s="202">
        <v>82.4</v>
      </c>
      <c r="N7" s="202">
        <v>70</v>
      </c>
      <c r="O7" s="202">
        <v>68.2</v>
      </c>
      <c r="P7" s="202">
        <v>72.599999999999994</v>
      </c>
      <c r="Q7" s="202">
        <v>88.7</v>
      </c>
      <c r="R7" s="202">
        <v>82.5</v>
      </c>
      <c r="S7" s="202">
        <v>66.7</v>
      </c>
      <c r="T7" s="202">
        <v>72.7</v>
      </c>
      <c r="U7" s="202">
        <v>87.9</v>
      </c>
      <c r="V7" s="202">
        <v>80.599999999999994</v>
      </c>
      <c r="W7" s="202">
        <v>76.400000000000006</v>
      </c>
      <c r="X7" s="202">
        <v>76.7</v>
      </c>
      <c r="Y7" s="202">
        <v>94.4</v>
      </c>
      <c r="Z7" s="202">
        <v>62</v>
      </c>
      <c r="AA7" s="199"/>
      <c r="AB7" s="199"/>
    </row>
    <row r="8" spans="1:28" ht="21" customHeight="1" x14ac:dyDescent="0.3">
      <c r="A8" s="64" t="s">
        <v>14</v>
      </c>
      <c r="B8" s="20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B8" s="199"/>
    </row>
    <row r="9" spans="1:28" ht="21" customHeight="1" x14ac:dyDescent="0.3">
      <c r="A9" s="62" t="s">
        <v>2</v>
      </c>
      <c r="B9" s="198">
        <v>84.2</v>
      </c>
      <c r="C9" s="202">
        <v>85</v>
      </c>
      <c r="D9" s="202">
        <v>100</v>
      </c>
      <c r="E9" s="202">
        <v>100</v>
      </c>
      <c r="F9" s="202">
        <v>100</v>
      </c>
      <c r="G9" s="202">
        <v>100</v>
      </c>
      <c r="H9" s="202">
        <v>100</v>
      </c>
      <c r="I9" s="202">
        <v>100</v>
      </c>
      <c r="J9" s="202">
        <v>95.3</v>
      </c>
      <c r="K9" s="202">
        <v>85.7</v>
      </c>
      <c r="L9" s="202">
        <v>66.7</v>
      </c>
      <c r="M9" s="202">
        <v>85.7</v>
      </c>
      <c r="N9" s="202">
        <v>84.7</v>
      </c>
      <c r="O9" s="202">
        <v>96.7</v>
      </c>
      <c r="P9" s="202">
        <v>79.8</v>
      </c>
      <c r="Q9" s="202">
        <v>77.099999999999994</v>
      </c>
      <c r="R9" s="202">
        <v>89.9</v>
      </c>
      <c r="S9" s="202">
        <v>88.2</v>
      </c>
      <c r="T9" s="202">
        <v>75</v>
      </c>
      <c r="U9" s="202">
        <v>100</v>
      </c>
      <c r="V9" s="202">
        <v>92.9</v>
      </c>
      <c r="W9" s="202">
        <v>71.900000000000006</v>
      </c>
      <c r="X9" s="202">
        <v>90</v>
      </c>
      <c r="Y9" s="202">
        <v>80.900000000000006</v>
      </c>
      <c r="Z9" s="202">
        <v>80.5</v>
      </c>
      <c r="AA9" s="199"/>
      <c r="AB9" s="199"/>
    </row>
    <row r="10" spans="1:28" ht="21" customHeight="1" x14ac:dyDescent="0.3">
      <c r="A10" s="62" t="s">
        <v>3</v>
      </c>
      <c r="B10" s="200">
        <v>10400</v>
      </c>
      <c r="C10" s="59">
        <v>7709</v>
      </c>
      <c r="D10" s="59">
        <v>11395.5</v>
      </c>
      <c r="E10" s="59">
        <v>7432.5</v>
      </c>
      <c r="F10" s="59">
        <v>12656.5</v>
      </c>
      <c r="G10" s="59">
        <v>20267</v>
      </c>
      <c r="H10" s="59">
        <v>21453</v>
      </c>
      <c r="I10" s="59">
        <v>2697</v>
      </c>
      <c r="J10" s="59">
        <v>11466</v>
      </c>
      <c r="K10" s="59">
        <v>8116</v>
      </c>
      <c r="L10" s="59">
        <v>5991</v>
      </c>
      <c r="M10" s="59">
        <v>8882</v>
      </c>
      <c r="N10" s="59">
        <v>10364</v>
      </c>
      <c r="O10" s="59">
        <v>13998.4</v>
      </c>
      <c r="P10" s="59">
        <v>15000</v>
      </c>
      <c r="Q10" s="59">
        <v>10043</v>
      </c>
      <c r="R10" s="59">
        <v>11004.5</v>
      </c>
      <c r="S10" s="59">
        <v>7709</v>
      </c>
      <c r="T10" s="59">
        <v>12811</v>
      </c>
      <c r="U10" s="59">
        <v>8174.4</v>
      </c>
      <c r="V10" s="59">
        <v>9784</v>
      </c>
      <c r="W10" s="59">
        <v>8708</v>
      </c>
      <c r="X10" s="59">
        <v>11148.8</v>
      </c>
      <c r="Y10" s="59">
        <v>9756</v>
      </c>
      <c r="Z10" s="59">
        <v>10308</v>
      </c>
      <c r="AB10" s="199"/>
    </row>
    <row r="11" spans="1:28" ht="21" customHeight="1" x14ac:dyDescent="0.3">
      <c r="A11" s="62" t="s">
        <v>10</v>
      </c>
      <c r="B11" s="202">
        <v>73.8</v>
      </c>
      <c r="C11" s="202">
        <v>69.2</v>
      </c>
      <c r="D11" s="202">
        <v>80</v>
      </c>
      <c r="E11" s="202">
        <v>90.9</v>
      </c>
      <c r="F11" s="202">
        <v>100</v>
      </c>
      <c r="G11" s="202">
        <v>66.7</v>
      </c>
      <c r="H11" s="202">
        <v>100</v>
      </c>
      <c r="I11" s="202">
        <v>0</v>
      </c>
      <c r="J11" s="202">
        <v>88.4</v>
      </c>
      <c r="K11" s="202">
        <v>46.7</v>
      </c>
      <c r="L11" s="202">
        <v>71.400000000000006</v>
      </c>
      <c r="M11" s="202">
        <v>79.599999999999994</v>
      </c>
      <c r="N11" s="202">
        <v>80.8</v>
      </c>
      <c r="O11" s="202">
        <v>95.7</v>
      </c>
      <c r="P11" s="202">
        <v>72.900000000000006</v>
      </c>
      <c r="Q11" s="202">
        <v>76.900000000000006</v>
      </c>
      <c r="R11" s="202">
        <v>72.8</v>
      </c>
      <c r="S11" s="202">
        <v>78.2</v>
      </c>
      <c r="T11" s="202">
        <v>72.7</v>
      </c>
      <c r="U11" s="202">
        <v>100</v>
      </c>
      <c r="V11" s="202">
        <v>82.1</v>
      </c>
      <c r="W11" s="202">
        <v>78</v>
      </c>
      <c r="X11" s="202">
        <v>75.099999999999994</v>
      </c>
      <c r="Y11" s="202">
        <v>69.8</v>
      </c>
      <c r="Z11" s="202">
        <v>80.900000000000006</v>
      </c>
      <c r="AA11" s="199"/>
      <c r="AB11" s="199"/>
    </row>
    <row r="12" spans="1:28" ht="21" customHeight="1" x14ac:dyDescent="0.3">
      <c r="A12" s="63" t="s">
        <v>13</v>
      </c>
      <c r="B12" s="73">
        <v>73.7</v>
      </c>
      <c r="C12" s="202">
        <v>66.7</v>
      </c>
      <c r="D12" s="202">
        <v>100</v>
      </c>
      <c r="E12" s="202">
        <v>77.8</v>
      </c>
      <c r="F12" s="202">
        <v>50</v>
      </c>
      <c r="G12" s="202">
        <v>100</v>
      </c>
      <c r="H12" s="202">
        <v>66.7</v>
      </c>
      <c r="I12" s="202">
        <v>0</v>
      </c>
      <c r="J12" s="202">
        <v>83.3</v>
      </c>
      <c r="K12" s="202">
        <v>71.400000000000006</v>
      </c>
      <c r="L12" s="202">
        <v>100</v>
      </c>
      <c r="M12" s="202">
        <v>84</v>
      </c>
      <c r="N12" s="202">
        <v>68.099999999999994</v>
      </c>
      <c r="O12" s="202">
        <v>90.3</v>
      </c>
      <c r="P12" s="202">
        <v>77.900000000000006</v>
      </c>
      <c r="Q12" s="202">
        <v>50.8</v>
      </c>
      <c r="R12" s="202">
        <v>88.1</v>
      </c>
      <c r="S12" s="202">
        <v>79.900000000000006</v>
      </c>
      <c r="T12" s="202">
        <v>39.6</v>
      </c>
      <c r="U12" s="202">
        <v>100</v>
      </c>
      <c r="V12" s="202">
        <v>88.2</v>
      </c>
      <c r="W12" s="202">
        <v>83.3</v>
      </c>
      <c r="X12" s="202">
        <v>79.2</v>
      </c>
      <c r="Y12" s="202">
        <v>77</v>
      </c>
      <c r="Z12" s="202">
        <v>88.5</v>
      </c>
      <c r="AA12" s="199"/>
      <c r="AB12" s="199"/>
    </row>
    <row r="13" spans="1:28" ht="21" customHeight="1" x14ac:dyDescent="0.3">
      <c r="A13" s="63" t="s">
        <v>16</v>
      </c>
      <c r="B13" s="202">
        <v>75.099999999999994</v>
      </c>
      <c r="C13" s="202">
        <v>50</v>
      </c>
      <c r="D13" s="202">
        <v>50</v>
      </c>
      <c r="E13" s="202">
        <v>100</v>
      </c>
      <c r="F13" s="202">
        <v>100</v>
      </c>
      <c r="G13" s="202" t="s">
        <v>65</v>
      </c>
      <c r="H13" s="202">
        <v>66.7</v>
      </c>
      <c r="I13" s="202">
        <v>50</v>
      </c>
      <c r="J13" s="202">
        <v>75.7</v>
      </c>
      <c r="K13" s="202">
        <v>40</v>
      </c>
      <c r="L13" s="202">
        <v>0</v>
      </c>
      <c r="M13" s="202">
        <v>77.400000000000006</v>
      </c>
      <c r="N13" s="202">
        <v>72.2</v>
      </c>
      <c r="O13" s="202">
        <v>92.9</v>
      </c>
      <c r="P13" s="202">
        <v>61</v>
      </c>
      <c r="Q13" s="202">
        <v>93.2</v>
      </c>
      <c r="R13" s="202">
        <v>75</v>
      </c>
      <c r="S13" s="202">
        <v>69.2</v>
      </c>
      <c r="T13" s="202">
        <v>50</v>
      </c>
      <c r="U13" s="202">
        <v>100</v>
      </c>
      <c r="V13" s="202">
        <v>81.8</v>
      </c>
      <c r="W13" s="202">
        <v>74.099999999999994</v>
      </c>
      <c r="X13" s="202">
        <v>78</v>
      </c>
      <c r="Y13" s="202">
        <v>95.7</v>
      </c>
      <c r="Z13" s="202">
        <v>69.2</v>
      </c>
      <c r="AA13" s="199"/>
      <c r="AB13" s="199"/>
    </row>
    <row r="14" spans="1:28" ht="21" customHeight="1" x14ac:dyDescent="0.3">
      <c r="A14" s="64" t="s">
        <v>15</v>
      </c>
      <c r="B14" s="205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B14" s="199"/>
    </row>
    <row r="15" spans="1:28" ht="21" customHeight="1" x14ac:dyDescent="0.3">
      <c r="A15" s="62" t="s">
        <v>2</v>
      </c>
      <c r="B15" s="198">
        <v>80.599999999999994</v>
      </c>
      <c r="C15" s="202">
        <v>81</v>
      </c>
      <c r="D15" s="202">
        <v>33.299999999999997</v>
      </c>
      <c r="E15" s="202">
        <v>91.2</v>
      </c>
      <c r="F15" s="202">
        <v>95</v>
      </c>
      <c r="G15" s="202">
        <v>70.2</v>
      </c>
      <c r="H15" s="202">
        <v>67.2</v>
      </c>
      <c r="I15" s="202">
        <v>85.7</v>
      </c>
      <c r="J15" s="202">
        <v>86.9</v>
      </c>
      <c r="K15" s="202">
        <v>55.6</v>
      </c>
      <c r="L15" s="202">
        <v>79.400000000000006</v>
      </c>
      <c r="M15" s="202">
        <v>86.2</v>
      </c>
      <c r="N15" s="202">
        <v>76.3</v>
      </c>
      <c r="O15" s="202">
        <v>87.7</v>
      </c>
      <c r="P15" s="202">
        <v>87.6</v>
      </c>
      <c r="Q15" s="202">
        <v>81.599999999999994</v>
      </c>
      <c r="R15" s="202">
        <v>79.8</v>
      </c>
      <c r="S15" s="202">
        <v>73</v>
      </c>
      <c r="T15" s="202">
        <v>80</v>
      </c>
      <c r="U15" s="202">
        <v>85.7</v>
      </c>
      <c r="V15" s="202">
        <v>73.5</v>
      </c>
      <c r="W15" s="202">
        <v>74.599999999999994</v>
      </c>
      <c r="X15" s="202">
        <v>87.1</v>
      </c>
      <c r="Y15" s="202">
        <v>85.4</v>
      </c>
      <c r="Z15" s="202">
        <v>75.7</v>
      </c>
      <c r="AA15" s="199"/>
      <c r="AB15" s="199"/>
    </row>
    <row r="16" spans="1:28" ht="21" customHeight="1" x14ac:dyDescent="0.3">
      <c r="A16" s="62" t="s">
        <v>3</v>
      </c>
      <c r="B16" s="200">
        <v>4481</v>
      </c>
      <c r="C16" s="59">
        <v>4495.5</v>
      </c>
      <c r="D16" s="59">
        <v>3802.5</v>
      </c>
      <c r="E16" s="59">
        <v>4780.5</v>
      </c>
      <c r="F16" s="59">
        <v>4696.5</v>
      </c>
      <c r="G16" s="59">
        <v>3576</v>
      </c>
      <c r="H16" s="59">
        <v>4401</v>
      </c>
      <c r="I16" s="59">
        <v>4744.68</v>
      </c>
      <c r="J16" s="59">
        <v>4800</v>
      </c>
      <c r="K16" s="59">
        <v>3613</v>
      </c>
      <c r="L16" s="59">
        <v>4366</v>
      </c>
      <c r="M16" s="59">
        <v>3717</v>
      </c>
      <c r="N16" s="59">
        <v>5254.5</v>
      </c>
      <c r="O16" s="59">
        <v>5520</v>
      </c>
      <c r="P16" s="59">
        <v>6100</v>
      </c>
      <c r="Q16" s="59">
        <v>4281</v>
      </c>
      <c r="R16" s="59">
        <v>4295</v>
      </c>
      <c r="S16" s="59">
        <v>3506</v>
      </c>
      <c r="T16" s="59">
        <v>3813</v>
      </c>
      <c r="U16" s="59">
        <v>5200</v>
      </c>
      <c r="V16" s="59">
        <v>4157.5</v>
      </c>
      <c r="W16" s="59">
        <v>4696.5</v>
      </c>
      <c r="X16" s="59">
        <v>3724.5</v>
      </c>
      <c r="Y16" s="59">
        <v>3874.5</v>
      </c>
      <c r="Z16" s="59">
        <v>4722</v>
      </c>
      <c r="AB16" s="199"/>
    </row>
    <row r="17" spans="1:28" ht="21" customHeight="1" x14ac:dyDescent="0.3">
      <c r="A17" s="62" t="s">
        <v>10</v>
      </c>
      <c r="B17" s="202">
        <v>72.5</v>
      </c>
      <c r="C17" s="202">
        <v>81.8</v>
      </c>
      <c r="D17" s="202">
        <v>55.2</v>
      </c>
      <c r="E17" s="202">
        <v>71.3</v>
      </c>
      <c r="F17" s="202">
        <v>60</v>
      </c>
      <c r="G17" s="202">
        <v>68.400000000000006</v>
      </c>
      <c r="H17" s="202">
        <v>60.4</v>
      </c>
      <c r="I17" s="202">
        <v>60.1</v>
      </c>
      <c r="J17" s="202">
        <v>84.6</v>
      </c>
      <c r="K17" s="202">
        <v>65.8</v>
      </c>
      <c r="L17" s="202">
        <v>74.5</v>
      </c>
      <c r="M17" s="202">
        <v>79.8</v>
      </c>
      <c r="N17" s="202">
        <v>70.2</v>
      </c>
      <c r="O17" s="202">
        <v>83.6</v>
      </c>
      <c r="P17" s="202">
        <v>82.2</v>
      </c>
      <c r="Q17" s="202">
        <v>78.5</v>
      </c>
      <c r="R17" s="202">
        <v>66.5</v>
      </c>
      <c r="S17" s="202">
        <v>78.599999999999994</v>
      </c>
      <c r="T17" s="202">
        <v>77.5</v>
      </c>
      <c r="U17" s="202">
        <v>79</v>
      </c>
      <c r="V17" s="202">
        <v>65.5</v>
      </c>
      <c r="W17" s="202">
        <v>70.400000000000006</v>
      </c>
      <c r="X17" s="202">
        <v>73.400000000000006</v>
      </c>
      <c r="Y17" s="202">
        <v>71.2</v>
      </c>
      <c r="Z17" s="202">
        <v>81.7</v>
      </c>
      <c r="AA17" s="199"/>
      <c r="AB17" s="199"/>
    </row>
    <row r="18" spans="1:28" ht="21" customHeight="1" x14ac:dyDescent="0.3">
      <c r="A18" s="63" t="s">
        <v>13</v>
      </c>
      <c r="B18" s="73">
        <v>62.5</v>
      </c>
      <c r="C18" s="202">
        <v>100</v>
      </c>
      <c r="D18" s="202">
        <v>0</v>
      </c>
      <c r="E18" s="202">
        <v>69.2</v>
      </c>
      <c r="F18" s="202">
        <v>0</v>
      </c>
      <c r="G18" s="202">
        <v>45.5</v>
      </c>
      <c r="H18" s="202">
        <v>90</v>
      </c>
      <c r="I18" s="202">
        <v>0</v>
      </c>
      <c r="J18" s="202">
        <v>70.5</v>
      </c>
      <c r="K18" s="202">
        <v>94.1</v>
      </c>
      <c r="L18" s="202">
        <v>97.8</v>
      </c>
      <c r="M18" s="202">
        <v>100</v>
      </c>
      <c r="N18" s="202">
        <v>83.4</v>
      </c>
      <c r="O18" s="202">
        <v>73.900000000000006</v>
      </c>
      <c r="P18" s="202">
        <v>82.5</v>
      </c>
      <c r="Q18" s="202">
        <v>58.5</v>
      </c>
      <c r="R18" s="202">
        <v>98.3</v>
      </c>
      <c r="S18" s="202">
        <v>87</v>
      </c>
      <c r="T18" s="202">
        <v>78.900000000000006</v>
      </c>
      <c r="U18" s="202">
        <v>98.5</v>
      </c>
      <c r="V18" s="202">
        <v>100</v>
      </c>
      <c r="W18" s="202">
        <v>89.5</v>
      </c>
      <c r="X18" s="202">
        <v>48.9</v>
      </c>
      <c r="Y18" s="202">
        <v>64.099999999999994</v>
      </c>
      <c r="Z18" s="202">
        <v>76</v>
      </c>
      <c r="AA18" s="199"/>
      <c r="AB18" s="199"/>
    </row>
    <row r="19" spans="1:28" ht="21" customHeight="1" x14ac:dyDescent="0.3">
      <c r="A19" s="63" t="s">
        <v>16</v>
      </c>
      <c r="B19" s="202">
        <v>69.900000000000006</v>
      </c>
      <c r="C19" s="202">
        <v>59.9</v>
      </c>
      <c r="D19" s="202">
        <v>48.3</v>
      </c>
      <c r="E19" s="202">
        <v>63.4</v>
      </c>
      <c r="F19" s="202">
        <v>33.299999999999997</v>
      </c>
      <c r="G19" s="202">
        <v>31.7</v>
      </c>
      <c r="H19" s="202">
        <v>82.6</v>
      </c>
      <c r="I19" s="202">
        <v>80</v>
      </c>
      <c r="J19" s="202">
        <v>80.7</v>
      </c>
      <c r="K19" s="202">
        <v>22.4</v>
      </c>
      <c r="L19" s="202">
        <v>98.5</v>
      </c>
      <c r="M19" s="202">
        <v>82.6</v>
      </c>
      <c r="N19" s="202">
        <v>52.8</v>
      </c>
      <c r="O19" s="202">
        <v>71.400000000000006</v>
      </c>
      <c r="P19" s="202">
        <v>67.099999999999994</v>
      </c>
      <c r="Q19" s="202">
        <v>52.2</v>
      </c>
      <c r="R19" s="202">
        <v>89.6</v>
      </c>
      <c r="S19" s="202">
        <v>51.3</v>
      </c>
      <c r="T19" s="202">
        <v>75</v>
      </c>
      <c r="U19" s="202">
        <v>81.099999999999994</v>
      </c>
      <c r="V19" s="202">
        <v>95.2</v>
      </c>
      <c r="W19" s="202">
        <v>60.1</v>
      </c>
      <c r="X19" s="202">
        <v>85.6</v>
      </c>
      <c r="Y19" s="202">
        <v>81.3</v>
      </c>
      <c r="Z19" s="202">
        <v>63.6</v>
      </c>
      <c r="AA19" s="199"/>
      <c r="AB19" s="199"/>
    </row>
    <row r="20" spans="1:28" ht="21" customHeight="1" x14ac:dyDescent="0.3">
      <c r="A20" s="64" t="s">
        <v>70</v>
      </c>
      <c r="B20" s="205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B20" s="199"/>
    </row>
    <row r="21" spans="1:28" ht="21" customHeight="1" x14ac:dyDescent="0.3">
      <c r="A21" s="62" t="s">
        <v>2</v>
      </c>
      <c r="B21" s="198">
        <v>69.3</v>
      </c>
      <c r="C21" s="202">
        <v>67.400000000000006</v>
      </c>
      <c r="D21" s="202">
        <v>68</v>
      </c>
      <c r="E21" s="202">
        <v>71.5</v>
      </c>
      <c r="F21" s="202">
        <v>70</v>
      </c>
      <c r="G21" s="202">
        <v>69.900000000000006</v>
      </c>
      <c r="H21" s="202">
        <v>71.8</v>
      </c>
      <c r="I21" s="202">
        <v>59</v>
      </c>
      <c r="J21" s="202">
        <v>71.900000000000006</v>
      </c>
      <c r="K21" s="202">
        <v>65.5</v>
      </c>
      <c r="L21" s="202">
        <v>70.400000000000006</v>
      </c>
      <c r="M21" s="202">
        <v>68</v>
      </c>
      <c r="N21" s="202">
        <v>72.599999999999994</v>
      </c>
      <c r="O21" s="202">
        <v>66.900000000000006</v>
      </c>
      <c r="P21" s="202">
        <v>66.8</v>
      </c>
      <c r="Q21" s="202">
        <v>68.8</v>
      </c>
      <c r="R21" s="202">
        <v>64.2</v>
      </c>
      <c r="S21" s="202">
        <v>68.400000000000006</v>
      </c>
      <c r="T21" s="202">
        <v>71.3</v>
      </c>
      <c r="U21" s="202">
        <v>70.599999999999994</v>
      </c>
      <c r="V21" s="202">
        <v>64.400000000000006</v>
      </c>
      <c r="W21" s="202">
        <v>70.099999999999994</v>
      </c>
      <c r="X21" s="202">
        <v>72.2</v>
      </c>
      <c r="Y21" s="202">
        <v>70.3</v>
      </c>
      <c r="Z21" s="202">
        <v>68.099999999999994</v>
      </c>
      <c r="AA21" s="199"/>
      <c r="AB21" s="199"/>
    </row>
    <row r="22" spans="1:28" ht="21" customHeight="1" x14ac:dyDescent="0.3">
      <c r="A22" s="62" t="s">
        <v>3</v>
      </c>
      <c r="B22" s="200">
        <v>7267</v>
      </c>
      <c r="C22" s="59">
        <v>7261</v>
      </c>
      <c r="D22" s="59">
        <v>7939</v>
      </c>
      <c r="E22" s="59">
        <v>5740</v>
      </c>
      <c r="F22" s="59">
        <v>7003</v>
      </c>
      <c r="G22" s="59">
        <v>5981</v>
      </c>
      <c r="H22" s="59">
        <v>6271</v>
      </c>
      <c r="I22" s="59">
        <v>5410.5</v>
      </c>
      <c r="J22" s="59">
        <v>8054</v>
      </c>
      <c r="K22" s="59">
        <v>6508.5</v>
      </c>
      <c r="L22" s="59">
        <v>6486</v>
      </c>
      <c r="M22" s="59">
        <v>7072.5</v>
      </c>
      <c r="N22" s="59">
        <v>7293.5</v>
      </c>
      <c r="O22" s="59">
        <v>6770</v>
      </c>
      <c r="P22" s="59">
        <v>8161.5</v>
      </c>
      <c r="Q22" s="59">
        <v>7131</v>
      </c>
      <c r="R22" s="59">
        <v>7228</v>
      </c>
      <c r="S22" s="59">
        <v>6900</v>
      </c>
      <c r="T22" s="59">
        <v>7952</v>
      </c>
      <c r="U22" s="59">
        <v>6144.5</v>
      </c>
      <c r="V22" s="59">
        <v>7207.5</v>
      </c>
      <c r="W22" s="59">
        <v>7512</v>
      </c>
      <c r="X22" s="59">
        <v>8832</v>
      </c>
      <c r="Y22" s="59">
        <v>7452.5</v>
      </c>
      <c r="Z22" s="59">
        <v>7537</v>
      </c>
      <c r="AB22" s="199"/>
    </row>
    <row r="23" spans="1:28" ht="21" customHeight="1" x14ac:dyDescent="0.3">
      <c r="A23" s="65" t="s">
        <v>10</v>
      </c>
      <c r="B23" s="202">
        <v>66.7</v>
      </c>
      <c r="C23" s="202">
        <v>67</v>
      </c>
      <c r="D23" s="202">
        <v>64.400000000000006</v>
      </c>
      <c r="E23" s="202">
        <v>68.900000000000006</v>
      </c>
      <c r="F23" s="202">
        <v>64.3</v>
      </c>
      <c r="G23" s="202">
        <v>69.7</v>
      </c>
      <c r="H23" s="202">
        <v>71</v>
      </c>
      <c r="I23" s="202">
        <v>60</v>
      </c>
      <c r="J23" s="202">
        <v>69.3</v>
      </c>
      <c r="K23" s="202">
        <v>66.7</v>
      </c>
      <c r="L23" s="202">
        <v>71.099999999999994</v>
      </c>
      <c r="M23" s="202">
        <v>66.400000000000006</v>
      </c>
      <c r="N23" s="202">
        <v>72.900000000000006</v>
      </c>
      <c r="O23" s="202">
        <v>63.2</v>
      </c>
      <c r="P23" s="202">
        <v>68.3</v>
      </c>
      <c r="Q23" s="202">
        <v>68.400000000000006</v>
      </c>
      <c r="R23" s="202">
        <v>61.4</v>
      </c>
      <c r="S23" s="202">
        <v>66.3</v>
      </c>
      <c r="T23" s="202">
        <v>68.400000000000006</v>
      </c>
      <c r="U23" s="202">
        <v>69.400000000000006</v>
      </c>
      <c r="V23" s="202">
        <v>62.3</v>
      </c>
      <c r="W23" s="202">
        <v>68.8</v>
      </c>
      <c r="X23" s="202">
        <v>70.2</v>
      </c>
      <c r="Y23" s="202">
        <v>63.7</v>
      </c>
      <c r="Z23" s="202">
        <v>65.3</v>
      </c>
      <c r="AA23" s="199"/>
      <c r="AB23" s="199"/>
    </row>
    <row r="26" spans="1:28" x14ac:dyDescent="0.3">
      <c r="A26" s="209" t="s">
        <v>7</v>
      </c>
      <c r="B26" s="209"/>
      <c r="C26" s="209"/>
    </row>
    <row r="27" spans="1:28" x14ac:dyDescent="0.3">
      <c r="A27" s="210" t="s">
        <v>8</v>
      </c>
      <c r="B27" s="210"/>
      <c r="C27" s="210"/>
    </row>
    <row r="28" spans="1:28" x14ac:dyDescent="0.3">
      <c r="A28" s="211" t="s">
        <v>9</v>
      </c>
      <c r="B28" s="211"/>
      <c r="C28" s="211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8" operator="greaterThan" id="{C75F3AF0-F5E1-47FC-A6E5-147A3C7C6FA1}">
            <xm:f>Statewide!$T8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99" operator="lessThan" id="{1A1F5668-15A2-4B90-8926-2899519C1EE9}">
            <xm:f>Statewide!$T8</xm:f>
            <x14:dxf>
              <fill>
                <patternFill>
                  <bgColor rgb="FFFFFF00"/>
                </patternFill>
              </fill>
            </x14:dxf>
          </x14:cfRule>
          <x14:cfRule type="cellIs" priority="300" operator="between" id="{9261EA39-5105-4138-BF5A-F627DEBB0C16}">
            <xm:f>Statewide!$T8*0.9</xm:f>
            <xm:f>Statewide!$T8</xm:f>
            <x14:dxf>
              <fill>
                <patternFill>
                  <bgColor theme="9" tint="0.39994506668294322"/>
                </patternFill>
              </fill>
            </x14:dxf>
          </x14:cfRule>
          <xm:sqref>B3:B7</xm:sqref>
        </x14:conditionalFormatting>
        <x14:conditionalFormatting xmlns:xm="http://schemas.microsoft.com/office/excel/2006/main">
          <x14:cfRule type="cellIs" priority="292" operator="between" id="{15744489-5E2E-4C14-8896-013BEA02F133}">
            <xm:f>'LWDB 01'!$T5*0.9</xm:f>
            <xm:f>'LWDB 01'!$T5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3" operator="lessThan" id="{71F98402-4BD8-47A5-BC4E-4983381A5591}">
            <xm:f>'LWDB 01'!$T5</xm:f>
            <x14:dxf>
              <fill>
                <patternFill>
                  <bgColor rgb="FFFFFF00"/>
                </patternFill>
              </fill>
            </x14:dxf>
          </x14:cfRule>
          <x14:cfRule type="cellIs" priority="294" operator="greaterThan" id="{DC9F20A7-D256-4F92-AAAF-EC7EE166AEB5}">
            <xm:f>'LWDB 01'!$T5</xm:f>
            <x14:dxf>
              <fill>
                <patternFill>
                  <bgColor theme="8" tint="0.39994506668294322"/>
                </patternFill>
              </fill>
            </x14:dxf>
          </x14:cfRule>
          <xm:sqref>C3:C7 C9:C13 C15:C19 C21:C23</xm:sqref>
        </x14:conditionalFormatting>
        <x14:conditionalFormatting xmlns:xm="http://schemas.microsoft.com/office/excel/2006/main">
          <x14:cfRule type="cellIs" priority="289" operator="between" id="{89BBC9CC-4A92-4625-B7CF-361625969B2C}">
            <xm:f>'LWDB 02'!$T5*0.9</xm:f>
            <xm:f>'LWDB 02'!$T5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90" operator="lessThan" id="{964E9404-D8FC-44FB-9587-BD7581372B4F}">
            <xm:f>'LWDB 02'!$T5</xm:f>
            <x14:dxf>
              <fill>
                <patternFill>
                  <bgColor rgb="FFFFFF00"/>
                </patternFill>
              </fill>
            </x14:dxf>
          </x14:cfRule>
          <x14:cfRule type="cellIs" priority="291" operator="greaterThan" id="{219CF1EE-6724-4970-89F1-D5A0DE9CF031}">
            <xm:f>'LWDB 02'!$T5</xm:f>
            <x14:dxf>
              <fill>
                <patternFill>
                  <bgColor theme="8" tint="0.39994506668294322"/>
                </patternFill>
              </fill>
            </x14:dxf>
          </x14:cfRule>
          <xm:sqref>D3:D7 D9:D13 D15:D19 D21:D23</xm:sqref>
        </x14:conditionalFormatting>
        <x14:conditionalFormatting xmlns:xm="http://schemas.microsoft.com/office/excel/2006/main">
          <x14:cfRule type="cellIs" priority="286" operator="between" id="{4B0DD48A-08D8-4188-BE9C-7F1A6A597296}">
            <xm:f>'LWDB 03'!$T5*0.9</xm:f>
            <xm:f>'LWDB 03'!$T5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7" operator="lessThan" id="{3E1579F5-6CDA-481B-A55C-93062C23A2E4}">
            <xm:f>'LWDB 03'!$T5</xm:f>
            <x14:dxf>
              <fill>
                <patternFill>
                  <bgColor rgb="FFFFFF00"/>
                </patternFill>
              </fill>
            </x14:dxf>
          </x14:cfRule>
          <x14:cfRule type="cellIs" priority="288" operator="greaterThan" id="{E6B8B3B5-9433-4025-89DE-562568B0153A}">
            <xm:f>'LWDB 03'!$T5</xm:f>
            <x14:dxf>
              <fill>
                <patternFill>
                  <bgColor theme="8" tint="0.39994506668294322"/>
                </patternFill>
              </fill>
            </x14:dxf>
          </x14:cfRule>
          <xm:sqref>E3:E7 E9:E13 E15:E19 E21:E23</xm:sqref>
        </x14:conditionalFormatting>
        <x14:conditionalFormatting xmlns:xm="http://schemas.microsoft.com/office/excel/2006/main">
          <x14:cfRule type="cellIs" priority="283" operator="between" id="{0E04BB03-0671-44A7-85BF-0E8BB2C8B7E0}">
            <xm:f>'LWDB 04'!$T5*0.9</xm:f>
            <xm:f>'LWDB 04'!$T5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4" operator="lessThan" id="{C98527B3-0248-432B-B01C-D506730C5260}">
            <xm:f>'LWDB 04'!$T5</xm:f>
            <x14:dxf>
              <fill>
                <patternFill>
                  <bgColor rgb="FFFFFF00"/>
                </patternFill>
              </fill>
            </x14:dxf>
          </x14:cfRule>
          <x14:cfRule type="cellIs" priority="285" operator="greaterThan" id="{A029799C-14FF-4FB4-8B22-2516209E030B}">
            <xm:f>'LWDB 04'!$T5</xm:f>
            <x14:dxf>
              <fill>
                <patternFill>
                  <bgColor theme="8" tint="0.39994506668294322"/>
                </patternFill>
              </fill>
            </x14:dxf>
          </x14:cfRule>
          <xm:sqref>F3:F7 F9:F13 F15:F19 F21:F23</xm:sqref>
        </x14:conditionalFormatting>
        <x14:conditionalFormatting xmlns:xm="http://schemas.microsoft.com/office/excel/2006/main">
          <x14:cfRule type="cellIs" priority="280" operator="between" id="{2E83E5D3-A89A-4779-BA1A-7C675AB3F183}">
            <xm:f>'LWDB 05'!$T5*0.9</xm:f>
            <xm:f>'LWDB 05'!$T5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1" operator="lessThan" id="{89F4F75A-64D7-415D-AA2F-F4B38AB77F47}">
            <xm:f>'LWDB 05'!$T5</xm:f>
            <x14:dxf>
              <fill>
                <patternFill>
                  <bgColor rgb="FFFFFF00"/>
                </patternFill>
              </fill>
            </x14:dxf>
          </x14:cfRule>
          <x14:cfRule type="cellIs" priority="282" operator="greaterThan" id="{C778D06D-6599-4ACA-A770-028130BAF5E8}">
            <xm:f>'LWDB 05'!$T5</xm:f>
            <x14:dxf>
              <fill>
                <patternFill>
                  <bgColor theme="8" tint="0.39994506668294322"/>
                </patternFill>
              </fill>
            </x14:dxf>
          </x14:cfRule>
          <xm:sqref>G3:G7 G9:G13 G15:G19 G21:G23</xm:sqref>
        </x14:conditionalFormatting>
        <x14:conditionalFormatting xmlns:xm="http://schemas.microsoft.com/office/excel/2006/main">
          <x14:cfRule type="cellIs" priority="277" operator="between" id="{68014AFF-C5C4-4D81-A7BB-CB202F60A386}">
            <xm:f>'LWDB 06'!$T5*0.9</xm:f>
            <xm:f>'LWDB 06'!$T5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8" operator="lessThan" id="{A5CC5C2D-C945-47B3-A577-AF4658309FB3}">
            <xm:f>'LWDB 06'!$T5</xm:f>
            <x14:dxf>
              <fill>
                <patternFill>
                  <bgColor rgb="FFFFFF00"/>
                </patternFill>
              </fill>
            </x14:dxf>
          </x14:cfRule>
          <x14:cfRule type="cellIs" priority="279" operator="greaterThan" id="{8D2A2BD5-9220-4EB7-A4FE-37880D755AB7}">
            <xm:f>'LWDB 06'!$T5</xm:f>
            <x14:dxf>
              <fill>
                <patternFill>
                  <bgColor theme="8" tint="0.39994506668294322"/>
                </patternFill>
              </fill>
            </x14:dxf>
          </x14:cfRule>
          <xm:sqref>H3:H7 H9:H13 H15:H19 H21:H23</xm:sqref>
        </x14:conditionalFormatting>
        <x14:conditionalFormatting xmlns:xm="http://schemas.microsoft.com/office/excel/2006/main">
          <x14:cfRule type="cellIs" priority="274" operator="between" id="{F452E6F7-36F4-41E8-B492-463A261EE2D3}">
            <xm:f>'LWDB 07'!$T5*0.9</xm:f>
            <xm:f>'LWDB 07'!$T5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5" operator="lessThan" id="{D796F57C-3E2B-423F-B53B-6B5B41215FEC}">
            <xm:f>'LWDB 07'!$T5</xm:f>
            <x14:dxf>
              <fill>
                <patternFill>
                  <bgColor rgb="FFFFFF00"/>
                </patternFill>
              </fill>
            </x14:dxf>
          </x14:cfRule>
          <x14:cfRule type="cellIs" priority="276" operator="greaterThan" id="{85FFCA7C-D369-4DCA-9F2D-23A9890A5BF6}">
            <xm:f>'LWDB 07'!$T5</xm:f>
            <x14:dxf>
              <fill>
                <patternFill>
                  <bgColor theme="8" tint="0.39994506668294322"/>
                </patternFill>
              </fill>
            </x14:dxf>
          </x14:cfRule>
          <xm:sqref>I3:I7 I9:I13 I15:I19 I21:I23</xm:sqref>
        </x14:conditionalFormatting>
        <x14:conditionalFormatting xmlns:xm="http://schemas.microsoft.com/office/excel/2006/main">
          <x14:cfRule type="cellIs" priority="271" operator="between" id="{F7D6E01B-E3CD-4C4F-A044-2C5AE4A416AF}">
            <xm:f>'LWDB 08'!$T5*0.9</xm:f>
            <xm:f>'LWDB 08'!$T5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72" operator="lessThan" id="{EDAFF444-3862-4040-BCE5-7C5E05E0A243}">
            <xm:f>'LWDB 08'!$T5</xm:f>
            <x14:dxf>
              <fill>
                <patternFill>
                  <bgColor rgb="FFFFFF00"/>
                </patternFill>
              </fill>
            </x14:dxf>
          </x14:cfRule>
          <x14:cfRule type="cellIs" priority="273" operator="greaterThan" id="{A0DCA683-6244-407C-BDC7-4C995C576D64}">
            <xm:f>'LWDB 08'!$T5</xm:f>
            <x14:dxf>
              <fill>
                <patternFill>
                  <bgColor theme="8" tint="0.39994506668294322"/>
                </patternFill>
              </fill>
            </x14:dxf>
          </x14:cfRule>
          <xm:sqref>J3:J7 J9:J13 J15:J19 J21:J23</xm:sqref>
        </x14:conditionalFormatting>
        <x14:conditionalFormatting xmlns:xm="http://schemas.microsoft.com/office/excel/2006/main">
          <x14:cfRule type="cellIs" priority="268" operator="between" id="{F52D931A-111F-4F4B-8874-10737DCB5E23}">
            <xm:f>'LWDB 09'!$T5*0.9</xm:f>
            <xm:f>'LWDB 09'!$T5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9" operator="lessThan" id="{CAA212AB-4CC3-42EB-B1C8-E9C5B0C98239}">
            <xm:f>'LWDB 09'!$T5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greaterThan" id="{C086920A-4814-4074-A5AB-712B0F6F5950}">
            <xm:f>'LWDB 09'!$T5</xm:f>
            <x14:dxf>
              <fill>
                <patternFill>
                  <bgColor theme="8" tint="0.39994506668294322"/>
                </patternFill>
              </fill>
            </x14:dxf>
          </x14:cfRule>
          <xm:sqref>K3:K7 K9:K13 K15:K19 K21:K23</xm:sqref>
        </x14:conditionalFormatting>
        <x14:conditionalFormatting xmlns:xm="http://schemas.microsoft.com/office/excel/2006/main">
          <x14:cfRule type="cellIs" priority="265" operator="between" id="{D591BAB3-4C10-447F-ACA9-CFEBC15EF8FE}">
            <xm:f>'LWDB 10'!$T5*0.9</xm:f>
            <xm:f>'LWDB 10'!$T5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6" operator="lessThan" id="{2E32090A-F751-48BA-835F-4CFF7694C80E}">
            <xm:f>'LWDB 10'!$T5</xm:f>
            <x14:dxf>
              <fill>
                <patternFill>
                  <bgColor rgb="FFFFFF00"/>
                </patternFill>
              </fill>
            </x14:dxf>
          </x14:cfRule>
          <x14:cfRule type="cellIs" priority="267" operator="greaterThan" id="{731D7CBC-9717-4D2D-9C71-EBE9C66169B3}">
            <xm:f>'LWDB 10'!$T5</xm:f>
            <x14:dxf>
              <fill>
                <patternFill>
                  <bgColor theme="8" tint="0.39994506668294322"/>
                </patternFill>
              </fill>
            </x14:dxf>
          </x14:cfRule>
          <xm:sqref>L3:L7 L9:L13 L15:L19 L21:L23</xm:sqref>
        </x14:conditionalFormatting>
        <x14:conditionalFormatting xmlns:xm="http://schemas.microsoft.com/office/excel/2006/main">
          <x14:cfRule type="cellIs" priority="262" operator="between" id="{606B6D29-0675-45EB-AC0F-4B76CE815947}">
            <xm:f>'LWDB 11'!$T5*0.9</xm:f>
            <xm:f>'LWDB 11'!$T5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3" operator="lessThan" id="{D17645F6-2DB2-4E06-8678-536C0889EB67}">
            <xm:f>'LWDB 11'!$T5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greaterThan" id="{6A771C9A-C695-46AE-9D12-B2A481F4E785}">
            <xm:f>'LWDB 11'!$T5</xm:f>
            <x14:dxf>
              <fill>
                <patternFill>
                  <bgColor theme="8" tint="0.39994506668294322"/>
                </patternFill>
              </fill>
            </x14:dxf>
          </x14:cfRule>
          <xm:sqref>M3:M7 M9:M13 M15:M19 M21:M23</xm:sqref>
        </x14:conditionalFormatting>
        <x14:conditionalFormatting xmlns:xm="http://schemas.microsoft.com/office/excel/2006/main">
          <x14:cfRule type="cellIs" priority="259" operator="between" id="{FE09F751-E941-4A18-BB42-8C3323AF6FDF}">
            <xm:f>'LWDB 12'!$T5*0.9</xm:f>
            <xm:f>'LWDB 12'!$T5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0" operator="lessThan" id="{50D354FB-BE71-44AC-9B92-3A6705F9D2D2}">
            <xm:f>'LWDB 12'!$T5</xm:f>
            <x14:dxf>
              <fill>
                <patternFill>
                  <bgColor rgb="FFFFFF00"/>
                </patternFill>
              </fill>
            </x14:dxf>
          </x14:cfRule>
          <x14:cfRule type="cellIs" priority="261" operator="greaterThan" id="{57087B11-33F4-4123-BA38-DB8D5327C258}">
            <xm:f>'LWDB 12'!$T5</xm:f>
            <x14:dxf>
              <fill>
                <patternFill>
                  <bgColor theme="8" tint="0.39994506668294322"/>
                </patternFill>
              </fill>
            </x14:dxf>
          </x14:cfRule>
          <xm:sqref>N3:N7 N9:N13 N15:N19 N21:N23</xm:sqref>
        </x14:conditionalFormatting>
        <x14:conditionalFormatting xmlns:xm="http://schemas.microsoft.com/office/excel/2006/main">
          <x14:cfRule type="cellIs" priority="256" operator="between" id="{992C0902-E7C0-49F0-96C1-B3FA5187DCB5}">
            <xm:f>'LWDB 13'!$T5*0.9</xm:f>
            <xm:f>'LWDB 13'!$T5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57" operator="lessThan" id="{39900ECD-CEDE-43B9-A3A8-7D5E23D94E93}">
            <xm:f>'LWDB 13'!$T5</xm:f>
            <x14:dxf>
              <fill>
                <patternFill>
                  <bgColor rgb="FFFFFF00"/>
                </patternFill>
              </fill>
            </x14:dxf>
          </x14:cfRule>
          <x14:cfRule type="cellIs" priority="258" operator="greaterThan" id="{ADE47E18-639A-4FDC-B127-2AC353E49013}">
            <xm:f>'LWDB 13'!$T5</xm:f>
            <x14:dxf>
              <fill>
                <patternFill>
                  <bgColor theme="8" tint="0.39994506668294322"/>
                </patternFill>
              </fill>
            </x14:dxf>
          </x14:cfRule>
          <xm:sqref>O3:O7 O9:O13 O15:O19 O21:O23</xm:sqref>
        </x14:conditionalFormatting>
        <x14:conditionalFormatting xmlns:xm="http://schemas.microsoft.com/office/excel/2006/main">
          <x14:cfRule type="cellIs" priority="253" operator="between" id="{5CA0F9AB-4467-4CBA-8651-F051296067E5}">
            <xm:f>'LWDB 14'!$T5*0.9</xm:f>
            <xm:f>'LWDB 14'!$T5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54" operator="lessThan" id="{29B2612E-7C64-47FC-9EBB-9C396CAD915D}">
            <xm:f>'LWDB 14'!$T5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greaterThan" id="{D16E61A9-61AE-455B-8509-6AAE7BB31BD7}">
            <xm:f>'LWDB 14'!$T5</xm:f>
            <x14:dxf>
              <fill>
                <patternFill>
                  <bgColor theme="8" tint="0.39994506668294322"/>
                </patternFill>
              </fill>
            </x14:dxf>
          </x14:cfRule>
          <xm:sqref>P3:P7 P9:P13 P15:P19 P21:P23</xm:sqref>
        </x14:conditionalFormatting>
        <x14:conditionalFormatting xmlns:xm="http://schemas.microsoft.com/office/excel/2006/main">
          <x14:cfRule type="cellIs" priority="250" operator="between" id="{A9449366-9E5E-4D60-B896-54C65EF5939E}">
            <xm:f>'LWDB 15'!$T5*0.9</xm:f>
            <xm:f>'LWDB 15'!$T5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51" operator="lessThan" id="{00CF2757-9656-459B-8F3A-818464B49DE1}">
            <xm:f>'LWDB 15'!$T5</xm:f>
            <x14:dxf>
              <fill>
                <patternFill>
                  <bgColor rgb="FFFFFF00"/>
                </patternFill>
              </fill>
            </x14:dxf>
          </x14:cfRule>
          <x14:cfRule type="cellIs" priority="252" operator="greaterThan" id="{822767AF-9890-4881-ABAC-CA277A6F9A5C}">
            <xm:f>'LWDB 15'!$T5</xm:f>
            <x14:dxf>
              <fill>
                <patternFill>
                  <bgColor theme="8" tint="0.39994506668294322"/>
                </patternFill>
              </fill>
            </x14:dxf>
          </x14:cfRule>
          <xm:sqref>Q3:Q7 Q9:Q13 Q15:Q19 Q21:Q23</xm:sqref>
        </x14:conditionalFormatting>
        <x14:conditionalFormatting xmlns:xm="http://schemas.microsoft.com/office/excel/2006/main">
          <x14:cfRule type="cellIs" priority="247" operator="between" id="{16EC90E6-982A-4B4E-857C-1CD7D04C7C98}">
            <xm:f>'LWDB 16'!$T5*0.9</xm:f>
            <xm:f>'LWDB 16'!$T5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lessThan" id="{03F481F7-7744-439A-B1F8-256E7D2897ED}">
            <xm:f>'LWDB 16'!$T5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greaterThan" id="{4FE2BC3C-84E2-4E44-967D-214C6A612047}">
            <xm:f>'LWDB 16'!$T5</xm:f>
            <x14:dxf>
              <fill>
                <patternFill>
                  <bgColor theme="8" tint="0.39994506668294322"/>
                </patternFill>
              </fill>
            </x14:dxf>
          </x14:cfRule>
          <xm:sqref>R3:R7 R9:R13 R15:R19 R21:R23</xm:sqref>
        </x14:conditionalFormatting>
        <x14:conditionalFormatting xmlns:xm="http://schemas.microsoft.com/office/excel/2006/main">
          <x14:cfRule type="cellIs" priority="244" operator="between" id="{BECBC944-5C3F-4F61-8771-CD24C7E229DF}">
            <xm:f>'LWDB 17'!$T5*0.9</xm:f>
            <xm:f>'LWDB 17'!$T5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5" operator="lessThan" id="{BCF04239-897F-49C6-B137-A74FD9898DCB}">
            <xm:f>'LWDB 17'!$T5</xm:f>
            <x14:dxf>
              <fill>
                <patternFill>
                  <bgColor rgb="FFFFFF00"/>
                </patternFill>
              </fill>
            </x14:dxf>
          </x14:cfRule>
          <x14:cfRule type="cellIs" priority="246" operator="greaterThan" id="{35499117-199C-4F6F-B345-488E99AD5D61}">
            <xm:f>'LWDB 17'!$T5</xm:f>
            <x14:dxf>
              <fill>
                <patternFill>
                  <bgColor theme="8" tint="0.39994506668294322"/>
                </patternFill>
              </fill>
            </x14:dxf>
          </x14:cfRule>
          <xm:sqref>S3:S7 S9:S13 S15:S19 S21:S23</xm:sqref>
        </x14:conditionalFormatting>
        <x14:conditionalFormatting xmlns:xm="http://schemas.microsoft.com/office/excel/2006/main">
          <x14:cfRule type="cellIs" priority="241" operator="between" id="{6ACA8569-138B-40B4-845F-743766161187}">
            <xm:f>'LWDB 18'!$T5*0.9</xm:f>
            <xm:f>'LWDB 18'!$T5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2" operator="lessThan" id="{7609561E-DD75-45FB-86BB-B6E6E16A508A}">
            <xm:f>'LWDB 18'!$T5</xm:f>
            <x14:dxf>
              <fill>
                <patternFill>
                  <bgColor rgb="FFFFFF00"/>
                </patternFill>
              </fill>
            </x14:dxf>
          </x14:cfRule>
          <x14:cfRule type="cellIs" priority="243" operator="greaterThan" id="{FBA6B569-B21B-4E88-85EA-5FA71EEC0502}">
            <xm:f>'LWDB 18'!$T5</xm:f>
            <x14:dxf>
              <fill>
                <patternFill>
                  <bgColor theme="8" tint="0.39994506668294322"/>
                </patternFill>
              </fill>
            </x14:dxf>
          </x14:cfRule>
          <xm:sqref>T3:T7 T9:T13 T15:T19 T21:T23</xm:sqref>
        </x14:conditionalFormatting>
        <x14:conditionalFormatting xmlns:xm="http://schemas.microsoft.com/office/excel/2006/main">
          <x14:cfRule type="cellIs" priority="238" operator="between" id="{747DB418-EAD8-443B-8734-F3FE10751009}">
            <xm:f>'LWDB 19'!$T5*0.9</xm:f>
            <xm:f>'LWDB 19'!$T5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9" operator="lessThan" id="{CCE41DF2-23FE-4B5A-8FFA-622314862C86}">
            <xm:f>'LWDB 19'!$T5</xm:f>
            <x14:dxf>
              <fill>
                <patternFill>
                  <bgColor rgb="FFFFFF00"/>
                </patternFill>
              </fill>
            </x14:dxf>
          </x14:cfRule>
          <x14:cfRule type="cellIs" priority="240" operator="greaterThan" id="{743D1728-2BDA-4A48-96ED-19A6D661A136}">
            <xm:f>'LWDB 19'!$T5</xm:f>
            <x14:dxf>
              <fill>
                <patternFill>
                  <bgColor theme="8" tint="0.39994506668294322"/>
                </patternFill>
              </fill>
            </x14:dxf>
          </x14:cfRule>
          <xm:sqref>U3:U7 U9:U13 U15:U19 U21:U23</xm:sqref>
        </x14:conditionalFormatting>
        <x14:conditionalFormatting xmlns:xm="http://schemas.microsoft.com/office/excel/2006/main">
          <x14:cfRule type="cellIs" priority="235" operator="between" id="{D86A5E85-07D3-4A01-8ED8-D386BEF0FE91}">
            <xm:f>'LWDB 20'!$T5*0.9</xm:f>
            <xm:f>'LWDB 20'!$T5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6" operator="lessThan" id="{CC4295DB-09CA-4B45-957F-C80E3ABBCE73}">
            <xm:f>'LWDB 20'!$T5</xm:f>
            <x14:dxf>
              <fill>
                <patternFill>
                  <bgColor rgb="FFFFFF00"/>
                </patternFill>
              </fill>
            </x14:dxf>
          </x14:cfRule>
          <x14:cfRule type="cellIs" priority="237" operator="greaterThan" id="{3B0FB4F2-CDF1-46A9-A8EE-B6D3793610C4}">
            <xm:f>'LWDB 20'!$T5</xm:f>
            <x14:dxf>
              <fill>
                <patternFill>
                  <bgColor theme="8" tint="0.39994506668294322"/>
                </patternFill>
              </fill>
            </x14:dxf>
          </x14:cfRule>
          <xm:sqref>V3:V7 V9:V13 V15:V19 V21:V23</xm:sqref>
        </x14:conditionalFormatting>
        <x14:conditionalFormatting xmlns:xm="http://schemas.microsoft.com/office/excel/2006/main">
          <x14:cfRule type="cellIs" priority="232" operator="between" id="{2104C1FE-2322-4DC6-B255-C59B76CB9723}">
            <xm:f>'LWDB 21'!$T5*0.9</xm:f>
            <xm:f>'LWDB 21'!$T5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3" operator="lessThan" id="{ED1842A7-3ED9-4133-BF50-33910E3B6653}">
            <xm:f>'LWDB 21'!$T5</xm:f>
            <x14:dxf>
              <fill>
                <patternFill>
                  <bgColor rgb="FFFFFF00"/>
                </patternFill>
              </fill>
            </x14:dxf>
          </x14:cfRule>
          <x14:cfRule type="cellIs" priority="234" operator="greaterThan" id="{A0DB4DE3-703B-41C1-BEE1-3094F8AB2115}">
            <xm:f>'LWDB 21'!$T5</xm:f>
            <x14:dxf>
              <fill>
                <patternFill>
                  <bgColor theme="8" tint="0.39994506668294322"/>
                </patternFill>
              </fill>
            </x14:dxf>
          </x14:cfRule>
          <xm:sqref>W3:W7 W9:W13 W15:W19 W21:W23</xm:sqref>
        </x14:conditionalFormatting>
        <x14:conditionalFormatting xmlns:xm="http://schemas.microsoft.com/office/excel/2006/main">
          <x14:cfRule type="cellIs" priority="229" operator="between" id="{CF461680-52F1-452B-B0E0-585DC892343F}">
            <xm:f>'LWDB 22'!$T5*0.9</xm:f>
            <xm:f>'LWDB 22'!$T5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0" operator="lessThan" id="{6F29B3D9-AC97-4097-8268-1B4CCA152198}">
            <xm:f>'LWDB 22'!$T5</xm:f>
            <x14:dxf>
              <fill>
                <patternFill>
                  <bgColor rgb="FFFFFF00"/>
                </patternFill>
              </fill>
            </x14:dxf>
          </x14:cfRule>
          <x14:cfRule type="cellIs" priority="231" operator="greaterThan" id="{4991E2EC-C812-4B30-8E5D-EB26D3BA8F94}">
            <xm:f>'LWDB 22'!$T5</xm:f>
            <x14:dxf>
              <fill>
                <patternFill>
                  <bgColor theme="8" tint="0.39994506668294322"/>
                </patternFill>
              </fill>
            </x14:dxf>
          </x14:cfRule>
          <xm:sqref>X3:X7 X9:X13 X15:X19 X21:X23</xm:sqref>
        </x14:conditionalFormatting>
        <x14:conditionalFormatting xmlns:xm="http://schemas.microsoft.com/office/excel/2006/main">
          <x14:cfRule type="cellIs" priority="226" operator="between" id="{327493DE-27A0-4CA3-BDD9-3FD56C834135}">
            <xm:f>'LWDB 23'!$T5*0.9</xm:f>
            <xm:f>'LWDB 23'!$T5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7" operator="lessThan" id="{36369B2D-8B23-41EA-A98C-DDF47F0B4729}">
            <xm:f>'LWDB 23'!$T5</xm:f>
            <x14:dxf>
              <fill>
                <patternFill>
                  <bgColor rgb="FFFFFF00"/>
                </patternFill>
              </fill>
            </x14:dxf>
          </x14:cfRule>
          <x14:cfRule type="cellIs" priority="228" operator="greaterThan" id="{91DFE1C6-E316-449E-91D3-3683C0C3AA60}">
            <xm:f>'LWDB 23'!$T5</xm:f>
            <x14:dxf>
              <fill>
                <patternFill>
                  <bgColor theme="8" tint="0.39994506668294322"/>
                </patternFill>
              </fill>
            </x14:dxf>
          </x14:cfRule>
          <xm:sqref>Y3:Y7 Y9:Y13 Y15:Y19 Y21:Y23</xm:sqref>
        </x14:conditionalFormatting>
        <x14:conditionalFormatting xmlns:xm="http://schemas.microsoft.com/office/excel/2006/main">
          <x14:cfRule type="cellIs" priority="223" operator="between" id="{E0C1C34B-E2F1-4BD3-B99E-1D552A68DB09}">
            <xm:f>'LWDB 24'!$T5*0.9</xm:f>
            <xm:f>'LWDB 24'!$T5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24" operator="lessThan" id="{0958D2FA-8BAD-406F-8C3C-F1ABB8502E8A}">
            <xm:f>'LWDB 24'!$T5</xm:f>
            <x14:dxf>
              <fill>
                <patternFill>
                  <bgColor rgb="FFFFFF00"/>
                </patternFill>
              </fill>
            </x14:dxf>
          </x14:cfRule>
          <x14:cfRule type="cellIs" priority="225" operator="greaterThan" id="{509838F8-1606-4FF2-8BDD-EE51A915D20A}">
            <xm:f>'LWDB 24'!$T5</xm:f>
            <x14:dxf>
              <fill>
                <patternFill>
                  <bgColor theme="8" tint="0.39994506668294322"/>
                </patternFill>
              </fill>
            </x14:dxf>
          </x14:cfRule>
          <xm:sqref>Z3:Z7 Z9:Z13 Z15:Z19 Z21:Z23</xm:sqref>
        </x14:conditionalFormatting>
        <x14:conditionalFormatting xmlns:xm="http://schemas.microsoft.com/office/excel/2006/main">
          <x14:cfRule type="cellIs" priority="295" operator="greaterThan" id="{75676B99-22CD-467F-9110-E02AA3253F5F}">
            <xm:f>Statewide!$T14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96" operator="lessThan" id="{6E2D9965-439E-40D8-BAFB-7C10D8E69F4A}">
            <xm:f>Statewide!$T14*0.9</xm:f>
            <x14:dxf>
              <fill>
                <patternFill>
                  <bgColor rgb="FFFFFF00"/>
                </patternFill>
              </fill>
            </x14:dxf>
          </x14:cfRule>
          <x14:cfRule type="cellIs" priority="297" operator="between" id="{10300B2F-ADCF-4615-83A1-2F21CBE02772}">
            <xm:f>Statewide!$T14*0.9</xm:f>
            <xm:f>Statewide!$T14</xm:f>
            <x14:dxf>
              <fill>
                <patternFill>
                  <bgColor theme="9" tint="0.39994506668294322"/>
                </patternFill>
              </fill>
            </x14:dxf>
          </x14:cfRule>
          <xm:sqref>B9:B13</xm:sqref>
        </x14:conditionalFormatting>
        <x14:conditionalFormatting xmlns:xm="http://schemas.microsoft.com/office/excel/2006/main">
          <x14:cfRule type="cellIs" priority="4" operator="greaterThan" id="{CB99927E-3027-49C3-B9E9-4047E608D238}">
            <xm:f>Statewide!$T20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" operator="lessThan" id="{9E255548-05C4-4A53-91BD-ED9D3C8CC7A1}">
            <xm:f>Statewide!$T20*0.9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between" id="{7E0849EA-8224-4817-8576-5DF803625D4E}">
            <xm:f>Statewide!$T20*0.9</xm:f>
            <xm:f>Statewide!$T20</xm:f>
            <x14:dxf>
              <fill>
                <patternFill>
                  <bgColor theme="9" tint="0.39994506668294322"/>
                </patternFill>
              </fill>
            </x14:dxf>
          </x14:cfRule>
          <xm:sqref>B15:B19</xm:sqref>
        </x14:conditionalFormatting>
        <x14:conditionalFormatting xmlns:xm="http://schemas.microsoft.com/office/excel/2006/main">
          <x14:cfRule type="cellIs" priority="1" operator="greaterThan" id="{D353623D-82C1-43C9-A6BE-791B5C0F2099}">
            <xm:f>Statewide!$T26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" operator="lessThan" id="{218D5553-0128-47DC-A328-F32A7E0A013A}">
            <xm:f>Statewide!$T26*0.9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between" id="{50463BD0-366D-4973-AABF-4C70E878EABA}">
            <xm:f>Statewide!$T26*0.9</xm:f>
            <xm:f>Statewide!$T26</xm:f>
            <x14:dxf>
              <fill>
                <patternFill>
                  <bgColor theme="9" tint="0.39994506668294322"/>
                </patternFill>
              </fill>
            </x14:dxf>
          </x14:cfRule>
          <xm:sqref>B21:B23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B144B-5003-4AC0-96D4-CCA20EDD5129}">
  <dimension ref="C1:T45"/>
  <sheetViews>
    <sheetView zoomScale="60" zoomScaleNormal="60" zoomScaleSheetLayoutView="100" workbookViewId="0">
      <pane xSplit="3" ySplit="3" topLeftCell="D4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6" width="9.109375" style="16"/>
    <col min="17" max="17" width="10.44140625" style="16" bestFit="1" customWidth="1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21</v>
      </c>
      <c r="D2" s="16"/>
      <c r="E2" s="16"/>
      <c r="F2" s="6"/>
      <c r="G2" s="9"/>
      <c r="H2" s="9"/>
      <c r="L2" s="16"/>
      <c r="O2" s="6"/>
    </row>
    <row r="3" spans="3:20" ht="72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74.900000000000006</v>
      </c>
      <c r="E5" s="108">
        <f>D5/F5*100</f>
        <v>87.602339181286553</v>
      </c>
      <c r="F5" s="40">
        <v>85.5</v>
      </c>
      <c r="G5" s="128">
        <v>76.3</v>
      </c>
      <c r="H5" s="108">
        <f>SUM(G5/$O5)*100</f>
        <v>108.99999999999999</v>
      </c>
      <c r="I5" s="108">
        <v>72.3</v>
      </c>
      <c r="J5" s="108">
        <f>SUM(I5/$O5)*100</f>
        <v>103.28571428571429</v>
      </c>
      <c r="K5" s="58">
        <f>'PY2022Q3 EX'!W3*100</f>
        <v>76.8</v>
      </c>
      <c r="L5" s="108">
        <f>SUM(K5/$O5)*100</f>
        <v>109.71428571428572</v>
      </c>
      <c r="M5" s="58">
        <v>82.3</v>
      </c>
      <c r="N5" s="114">
        <f>SUM(M5/$O5)*100</f>
        <v>117.57142857142857</v>
      </c>
      <c r="O5" s="25">
        <v>70</v>
      </c>
      <c r="P5" s="202">
        <v>76.2</v>
      </c>
      <c r="Q5" s="202">
        <f>$P5/$T5*100</f>
        <v>102.97297297297298</v>
      </c>
      <c r="R5" s="202">
        <v>78.8</v>
      </c>
      <c r="S5" s="202">
        <f>$R5/$T5*100</f>
        <v>106.48648648648648</v>
      </c>
      <c r="T5" s="25">
        <v>74</v>
      </c>
    </row>
    <row r="6" spans="3:20" ht="20.100000000000001" customHeight="1" x14ac:dyDescent="0.3">
      <c r="C6" s="110" t="s">
        <v>3</v>
      </c>
      <c r="D6" s="59">
        <v>7754</v>
      </c>
      <c r="E6" s="108">
        <f t="shared" ref="E6:E9" si="0">D6/F6*100</f>
        <v>110.77142857142857</v>
      </c>
      <c r="F6" s="41">
        <v>7000</v>
      </c>
      <c r="G6" s="129">
        <v>7985</v>
      </c>
      <c r="H6" s="108">
        <f>SUM(G6/$O6)*100</f>
        <v>114.07142857142858</v>
      </c>
      <c r="I6" s="109">
        <v>7783</v>
      </c>
      <c r="J6" s="108">
        <f>SUM(I6/$O6)*100</f>
        <v>111.18571428571428</v>
      </c>
      <c r="K6" s="59">
        <f>'PY2022Q3 EX'!W4</f>
        <v>8089</v>
      </c>
      <c r="L6" s="108">
        <f>SUM(K6/$O6)*100</f>
        <v>115.55714285714285</v>
      </c>
      <c r="M6" s="59">
        <v>8706</v>
      </c>
      <c r="N6" s="114">
        <f>SUM(M6/$O6)*100</f>
        <v>124.37142857142858</v>
      </c>
      <c r="O6" s="60">
        <v>7000</v>
      </c>
      <c r="P6" s="59">
        <v>8494</v>
      </c>
      <c r="Q6" s="202">
        <f t="shared" ref="Q6:Q9" si="1">$P6/$T6*100</f>
        <v>117.97222222222221</v>
      </c>
      <c r="R6" s="59">
        <v>9376</v>
      </c>
      <c r="S6" s="202">
        <f t="shared" ref="S6:S25" si="2">$R6/$T6*100</f>
        <v>130.22222222222223</v>
      </c>
      <c r="T6" s="60">
        <v>7200</v>
      </c>
    </row>
    <row r="7" spans="3:20" ht="20.100000000000001" customHeight="1" x14ac:dyDescent="0.3">
      <c r="C7" s="110" t="s">
        <v>10</v>
      </c>
      <c r="D7" s="58">
        <v>56.499999999999993</v>
      </c>
      <c r="E7" s="108">
        <f t="shared" si="0"/>
        <v>66.863905325443767</v>
      </c>
      <c r="F7" s="40">
        <v>84.5</v>
      </c>
      <c r="G7" s="128">
        <v>75.400000000000006</v>
      </c>
      <c r="H7" s="108">
        <f>SUM(G7/$O7)*100</f>
        <v>110.88235294117648</v>
      </c>
      <c r="I7" s="108">
        <v>73.5</v>
      </c>
      <c r="J7" s="108">
        <f>SUM(I7/$O7)*100</f>
        <v>108.08823529411764</v>
      </c>
      <c r="K7" s="58">
        <f>'PY2022Q3 EX'!W5*100</f>
        <v>77.900000000000006</v>
      </c>
      <c r="L7" s="108">
        <f>SUM(K7/$O7)*100</f>
        <v>114.55882352941178</v>
      </c>
      <c r="M7" s="58">
        <v>78.5</v>
      </c>
      <c r="N7" s="114">
        <f>SUM(M7/$O7)*100</f>
        <v>115.44117647058823</v>
      </c>
      <c r="O7" s="26">
        <v>68</v>
      </c>
      <c r="P7" s="202">
        <v>78.3</v>
      </c>
      <c r="Q7" s="202">
        <f t="shared" si="1"/>
        <v>103.02631578947367</v>
      </c>
      <c r="R7" s="202">
        <v>81.7</v>
      </c>
      <c r="S7" s="202">
        <f t="shared" si="2"/>
        <v>107.5</v>
      </c>
      <c r="T7" s="26">
        <v>76</v>
      </c>
    </row>
    <row r="8" spans="3:20" ht="20.100000000000001" customHeight="1" x14ac:dyDescent="0.3">
      <c r="C8" s="110" t="s">
        <v>13</v>
      </c>
      <c r="D8" s="58">
        <v>73.5</v>
      </c>
      <c r="E8" s="108">
        <f t="shared" si="0"/>
        <v>100.68493150684932</v>
      </c>
      <c r="F8" s="40">
        <v>73</v>
      </c>
      <c r="G8" s="128">
        <v>76.3</v>
      </c>
      <c r="H8" s="108">
        <f>SUM(G8/$O8)*100</f>
        <v>89.764705882352942</v>
      </c>
      <c r="I8" s="108">
        <v>71.3</v>
      </c>
      <c r="J8" s="108">
        <f>SUM(I8/$O8)*100</f>
        <v>83.882352941176464</v>
      </c>
      <c r="K8" s="58">
        <f>'PY2022Q3 EX'!W6*100</f>
        <v>72.2</v>
      </c>
      <c r="L8" s="108">
        <f>SUM(K8/$O8)*100</f>
        <v>84.941176470588246</v>
      </c>
      <c r="M8" s="58">
        <v>70.8</v>
      </c>
      <c r="N8" s="114">
        <f>SUM(M8/$O8)*100</f>
        <v>83.294117647058812</v>
      </c>
      <c r="O8" s="26">
        <v>85</v>
      </c>
      <c r="P8" s="202">
        <v>68.2</v>
      </c>
      <c r="Q8" s="202">
        <f t="shared" si="1"/>
        <v>78.390804597701162</v>
      </c>
      <c r="R8" s="202">
        <v>67.8</v>
      </c>
      <c r="S8" s="202">
        <f t="shared" si="2"/>
        <v>77.931034482758619</v>
      </c>
      <c r="T8" s="112">
        <v>87</v>
      </c>
    </row>
    <row r="9" spans="3:20" ht="20.100000000000001" customHeight="1" x14ac:dyDescent="0.3">
      <c r="C9" s="110" t="s">
        <v>16</v>
      </c>
      <c r="D9" s="58">
        <v>89.8</v>
      </c>
      <c r="E9" s="108">
        <f t="shared" si="0"/>
        <v>183.26530612244898</v>
      </c>
      <c r="F9" s="40">
        <v>49</v>
      </c>
      <c r="G9" s="128">
        <v>69</v>
      </c>
      <c r="H9" s="108">
        <f>SUM(G9/$O9)*100</f>
        <v>83.535108958837782</v>
      </c>
      <c r="I9" s="108">
        <v>67.5</v>
      </c>
      <c r="J9" s="108">
        <f>SUM(I9/$O9)*100</f>
        <v>81.719128329297831</v>
      </c>
      <c r="K9" s="58">
        <f>'PY2022Q3 EX'!W7*100</f>
        <v>71.5</v>
      </c>
      <c r="L9" s="108">
        <f>SUM(K9/$O9)*100</f>
        <v>86.561743341404366</v>
      </c>
      <c r="M9" s="58">
        <v>84.1</v>
      </c>
      <c r="N9" s="114">
        <f>SUM(M9/$O9)*100</f>
        <v>101.81598062953996</v>
      </c>
      <c r="O9" s="26">
        <v>82.6</v>
      </c>
      <c r="P9" s="202">
        <v>76.400000000000006</v>
      </c>
      <c r="Q9" s="202">
        <f t="shared" si="1"/>
        <v>90.307328605200951</v>
      </c>
      <c r="R9" s="202">
        <v>88.4</v>
      </c>
      <c r="S9" s="202">
        <f t="shared" si="2"/>
        <v>104.49172576832153</v>
      </c>
      <c r="T9" s="112">
        <v>84.6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78.100000000000009</v>
      </c>
      <c r="E11" s="108">
        <f t="shared" ref="E11:E15" si="3">D11/F11*100</f>
        <v>91.882352941176478</v>
      </c>
      <c r="F11" s="40">
        <v>85</v>
      </c>
      <c r="G11" s="130">
        <v>77.7</v>
      </c>
      <c r="H11" s="108">
        <f>SUM(G11/$O11)*100</f>
        <v>105</v>
      </c>
      <c r="I11" s="121">
        <v>71.099999999999994</v>
      </c>
      <c r="J11" s="108">
        <f>SUM(I11/$O11)*100</f>
        <v>96.081081081081081</v>
      </c>
      <c r="K11" s="58">
        <f>'PY2022Q3 EX'!W9*100</f>
        <v>73.599999999999994</v>
      </c>
      <c r="L11" s="108">
        <f>SUM(K11/$O11)*100</f>
        <v>99.459459459459453</v>
      </c>
      <c r="M11" s="58">
        <v>76.400000000000006</v>
      </c>
      <c r="N11" s="114">
        <f>SUM(M11/$O11)*100</f>
        <v>103.24324324324326</v>
      </c>
      <c r="O11" s="26">
        <v>74</v>
      </c>
      <c r="P11" s="202">
        <v>71.900000000000006</v>
      </c>
      <c r="Q11" s="202">
        <f>$P11/$T11*100</f>
        <v>94.605263157894754</v>
      </c>
      <c r="R11" s="202">
        <v>75</v>
      </c>
      <c r="S11" s="202">
        <f t="shared" si="2"/>
        <v>98.68421052631578</v>
      </c>
      <c r="T11" s="26">
        <v>76</v>
      </c>
    </row>
    <row r="12" spans="3:20" ht="20.100000000000001" customHeight="1" x14ac:dyDescent="0.3">
      <c r="C12" s="110" t="s">
        <v>3</v>
      </c>
      <c r="D12" s="59">
        <v>10760</v>
      </c>
      <c r="E12" s="108">
        <f t="shared" si="3"/>
        <v>130.42424242424241</v>
      </c>
      <c r="F12" s="41">
        <v>8250</v>
      </c>
      <c r="G12" s="134">
        <v>9455</v>
      </c>
      <c r="H12" s="108">
        <f>SUM(G12/$O12)*100</f>
        <v>90.047619047619037</v>
      </c>
      <c r="I12" s="104">
        <v>9455</v>
      </c>
      <c r="J12" s="108">
        <f>SUM(I12/$O12)*100</f>
        <v>90.047619047619037</v>
      </c>
      <c r="K12" s="59">
        <f>'PY2022Q3 EX'!W10</f>
        <v>8935</v>
      </c>
      <c r="L12" s="108">
        <f>SUM(K12/$O12)*100</f>
        <v>85.095238095238088</v>
      </c>
      <c r="M12" s="59">
        <v>9110</v>
      </c>
      <c r="N12" s="114">
        <f>SUM(M12/$O12)*100</f>
        <v>86.761904761904759</v>
      </c>
      <c r="O12" s="60">
        <v>10500</v>
      </c>
      <c r="P12" s="59">
        <v>8708</v>
      </c>
      <c r="Q12" s="202">
        <f t="shared" ref="Q12:Q15" si="4">$P12/$T12*100</f>
        <v>80.629629629629633</v>
      </c>
      <c r="R12" s="59">
        <v>8708</v>
      </c>
      <c r="S12" s="202">
        <f t="shared" si="2"/>
        <v>80.629629629629633</v>
      </c>
      <c r="T12" s="60">
        <v>10800</v>
      </c>
    </row>
    <row r="13" spans="3:20" ht="20.100000000000001" customHeight="1" x14ac:dyDescent="0.3">
      <c r="C13" s="110" t="s">
        <v>10</v>
      </c>
      <c r="D13" s="58">
        <v>65.900000000000006</v>
      </c>
      <c r="E13" s="108">
        <f t="shared" si="3"/>
        <v>81.35802469135804</v>
      </c>
      <c r="F13" s="40">
        <v>81</v>
      </c>
      <c r="G13" s="130">
        <v>88.7</v>
      </c>
      <c r="H13" s="108">
        <f>SUM(G13/$O13)*100</f>
        <v>115.19480519480521</v>
      </c>
      <c r="I13" s="121">
        <v>78.099999999999994</v>
      </c>
      <c r="J13" s="58">
        <f>SUM(I13/$O13)*100</f>
        <v>101.42857142857142</v>
      </c>
      <c r="K13" s="58">
        <f>'PY2022Q3 EX'!W11*100</f>
        <v>79.800000000000011</v>
      </c>
      <c r="L13" s="108">
        <f>SUM(K13/$O13)*100</f>
        <v>103.63636363636365</v>
      </c>
      <c r="M13" s="58">
        <v>77.3</v>
      </c>
      <c r="N13" s="114">
        <f>SUM(M13/$O13)*100</f>
        <v>100.38961038961038</v>
      </c>
      <c r="O13" s="26">
        <v>77</v>
      </c>
      <c r="P13" s="202">
        <v>78</v>
      </c>
      <c r="Q13" s="202">
        <f t="shared" si="4"/>
        <v>100</v>
      </c>
      <c r="R13" s="202">
        <v>80</v>
      </c>
      <c r="S13" s="202">
        <f t="shared" si="2"/>
        <v>102.56410256410255</v>
      </c>
      <c r="T13" s="26">
        <v>78</v>
      </c>
    </row>
    <row r="14" spans="3:20" ht="20.100000000000001" customHeight="1" x14ac:dyDescent="0.3">
      <c r="C14" s="110" t="s">
        <v>13</v>
      </c>
      <c r="D14" s="58">
        <v>82.699999999999989</v>
      </c>
      <c r="E14" s="108">
        <f t="shared" si="3"/>
        <v>103.375</v>
      </c>
      <c r="F14" s="40">
        <v>80</v>
      </c>
      <c r="G14" s="130">
        <v>87</v>
      </c>
      <c r="H14" s="108">
        <f>SUM(G14/$O14)*100</f>
        <v>97.424412094064948</v>
      </c>
      <c r="I14" s="121">
        <v>84.4</v>
      </c>
      <c r="J14" s="108">
        <f>SUM(I14/$O14)*100</f>
        <v>94.512877939529687</v>
      </c>
      <c r="K14" s="58">
        <f>'PY2022Q3 EX'!W12*100</f>
        <v>86.2</v>
      </c>
      <c r="L14" s="108">
        <f>SUM(K14/$O14)*100</f>
        <v>96.528555431131025</v>
      </c>
      <c r="M14" s="58">
        <v>83.3</v>
      </c>
      <c r="N14" s="114">
        <f>SUM(M14/$O14)*100</f>
        <v>93.281075027995513</v>
      </c>
      <c r="O14" s="26">
        <v>89.3</v>
      </c>
      <c r="P14" s="202">
        <v>83.3</v>
      </c>
      <c r="Q14" s="202">
        <f t="shared" si="4"/>
        <v>91.538461538461533</v>
      </c>
      <c r="R14" s="202">
        <v>86.3</v>
      </c>
      <c r="S14" s="202">
        <f t="shared" si="2"/>
        <v>94.835164835164832</v>
      </c>
      <c r="T14" s="112">
        <v>91</v>
      </c>
    </row>
    <row r="15" spans="3:20" ht="20.100000000000001" customHeight="1" x14ac:dyDescent="0.3">
      <c r="C15" s="110" t="s">
        <v>16</v>
      </c>
      <c r="D15" s="58">
        <v>92.600000000000009</v>
      </c>
      <c r="E15" s="108">
        <f t="shared" si="3"/>
        <v>188.97959183673473</v>
      </c>
      <c r="F15" s="40">
        <v>49</v>
      </c>
      <c r="G15" s="130">
        <v>75</v>
      </c>
      <c r="H15" s="108">
        <f>SUM(G15/$O15)*100</f>
        <v>102.04081632653062</v>
      </c>
      <c r="I15" s="121">
        <v>75.8</v>
      </c>
      <c r="J15" s="108">
        <f>SUM(I15/$O15)*100</f>
        <v>103.12925170068026</v>
      </c>
      <c r="K15" s="58">
        <f>'PY2022Q3 EX'!W13*100</f>
        <v>77.100000000000009</v>
      </c>
      <c r="L15" s="108">
        <f>SUM(K15/$O15)*100</f>
        <v>104.89795918367348</v>
      </c>
      <c r="M15" s="58">
        <v>82.6</v>
      </c>
      <c r="N15" s="114">
        <f>SUM(M15/$O15)*100</f>
        <v>112.38095238095238</v>
      </c>
      <c r="O15" s="26">
        <v>73.5</v>
      </c>
      <c r="P15" s="202">
        <v>74.099999999999994</v>
      </c>
      <c r="Q15" s="202">
        <f t="shared" si="4"/>
        <v>98.799999999999983</v>
      </c>
      <c r="R15" s="202">
        <v>81.599999999999994</v>
      </c>
      <c r="S15" s="202">
        <f t="shared" si="2"/>
        <v>108.79999999999998</v>
      </c>
      <c r="T15" s="112">
        <v>75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77.100000000000009</v>
      </c>
      <c r="E17" s="108">
        <f t="shared" ref="E17:E21" si="5">D17/F17*100</f>
        <v>102.8</v>
      </c>
      <c r="F17" s="40">
        <v>75</v>
      </c>
      <c r="G17" s="130">
        <v>75</v>
      </c>
      <c r="H17" s="108">
        <f>SUM(G17/$O17)*100</f>
        <v>104.16666666666667</v>
      </c>
      <c r="I17" s="108">
        <v>71.5</v>
      </c>
      <c r="J17" s="108">
        <f>SUM(I17/$O17)*100</f>
        <v>99.305555555555557</v>
      </c>
      <c r="K17" s="58">
        <f>'PY2022Q3 EX'!W15*100</f>
        <v>73.5</v>
      </c>
      <c r="L17" s="108">
        <f>SUM(K17/$O17)*100</f>
        <v>102.08333333333333</v>
      </c>
      <c r="M17" s="58">
        <v>75.2</v>
      </c>
      <c r="N17" s="114">
        <f>SUM(M17/$O17)*100</f>
        <v>104.44444444444446</v>
      </c>
      <c r="O17" s="26">
        <v>72</v>
      </c>
      <c r="P17" s="202">
        <v>74.599999999999994</v>
      </c>
      <c r="Q17" s="202">
        <f>$P17/$T17*100</f>
        <v>98.157894736842096</v>
      </c>
      <c r="R17" s="202">
        <v>78.599999999999994</v>
      </c>
      <c r="S17" s="202">
        <f t="shared" si="2"/>
        <v>103.42105263157895</v>
      </c>
      <c r="T17" s="26">
        <v>76</v>
      </c>
    </row>
    <row r="18" spans="3:20" ht="20.100000000000001" customHeight="1" x14ac:dyDescent="0.3">
      <c r="C18" s="110" t="s">
        <v>3</v>
      </c>
      <c r="D18" s="59">
        <v>3976</v>
      </c>
      <c r="E18" s="108">
        <f t="shared" si="5"/>
        <v>120.48484848484848</v>
      </c>
      <c r="F18" s="41">
        <v>3300</v>
      </c>
      <c r="G18" s="131">
        <v>4030</v>
      </c>
      <c r="H18" s="108">
        <f>SUM(G18/$O18)*100</f>
        <v>113.80965828861905</v>
      </c>
      <c r="I18" s="109">
        <v>4767</v>
      </c>
      <c r="J18" s="108">
        <f>SUM(I18/$O18)*100</f>
        <v>134.62298785653769</v>
      </c>
      <c r="K18" s="59">
        <f>'PY2022Q3 EX'!W16</f>
        <v>4734</v>
      </c>
      <c r="L18" s="108">
        <f>SUM(K18/$O18)*100</f>
        <v>133.6910477266309</v>
      </c>
      <c r="M18" s="59">
        <v>5077.5</v>
      </c>
      <c r="N18" s="114">
        <f>SUM(M18/$O18)*100</f>
        <v>143.39169726066083</v>
      </c>
      <c r="O18" s="60">
        <v>3541</v>
      </c>
      <c r="P18" s="59">
        <v>4696.5</v>
      </c>
      <c r="Q18" s="202">
        <f t="shared" ref="Q18:Q21" si="6">$P18/$T18*100</f>
        <v>128.67123287671234</v>
      </c>
      <c r="R18" s="59">
        <v>4171.5</v>
      </c>
      <c r="S18" s="202">
        <f t="shared" si="2"/>
        <v>114.2876712328767</v>
      </c>
      <c r="T18" s="60">
        <v>3650</v>
      </c>
    </row>
    <row r="19" spans="3:20" ht="20.100000000000001" customHeight="1" x14ac:dyDescent="0.3">
      <c r="C19" s="110" t="s">
        <v>10</v>
      </c>
      <c r="D19" s="58">
        <v>71.8</v>
      </c>
      <c r="E19" s="108">
        <f t="shared" si="5"/>
        <v>97.027027027027017</v>
      </c>
      <c r="F19" s="40">
        <v>74</v>
      </c>
      <c r="G19" s="130">
        <v>75.5</v>
      </c>
      <c r="H19" s="108">
        <f t="shared" ref="H19:H20" si="7">SUM(G19/$O19)*100</f>
        <v>107.85714285714285</v>
      </c>
      <c r="I19" s="108">
        <v>75</v>
      </c>
      <c r="J19" s="108">
        <f t="shared" ref="J19:J20" si="8">SUM(I19/$O19)*100</f>
        <v>107.14285714285714</v>
      </c>
      <c r="K19" s="58">
        <f>'PY2022Q3 EX'!W17*100</f>
        <v>73.5</v>
      </c>
      <c r="L19" s="108">
        <f t="shared" ref="L19:L20" si="9">SUM(K19/$O19)*100</f>
        <v>105</v>
      </c>
      <c r="M19" s="58">
        <v>70.2</v>
      </c>
      <c r="N19" s="114">
        <f>SUM(M19/$O19)*100</f>
        <v>100.28571428571429</v>
      </c>
      <c r="O19" s="26">
        <v>70</v>
      </c>
      <c r="P19" s="202">
        <v>70.400000000000006</v>
      </c>
      <c r="Q19" s="202">
        <f t="shared" si="6"/>
        <v>96.438356164383563</v>
      </c>
      <c r="R19" s="202">
        <v>70.3</v>
      </c>
      <c r="S19" s="202">
        <f t="shared" si="2"/>
        <v>96.30136986301369</v>
      </c>
      <c r="T19" s="26">
        <v>73</v>
      </c>
    </row>
    <row r="20" spans="3:20" ht="20.100000000000001" customHeight="1" x14ac:dyDescent="0.3">
      <c r="C20" s="110" t="s">
        <v>13</v>
      </c>
      <c r="D20" s="58">
        <v>82.8</v>
      </c>
      <c r="E20" s="108">
        <f t="shared" si="5"/>
        <v>90</v>
      </c>
      <c r="F20" s="40">
        <v>92</v>
      </c>
      <c r="G20" s="130">
        <v>84</v>
      </c>
      <c r="H20" s="108">
        <f t="shared" si="7"/>
        <v>94.382022471910105</v>
      </c>
      <c r="I20" s="108">
        <v>94.1</v>
      </c>
      <c r="J20" s="108">
        <f t="shared" si="8"/>
        <v>105.73033707865167</v>
      </c>
      <c r="K20" s="58">
        <f>'PY2022Q3 EX'!W18*100</f>
        <v>92.9</v>
      </c>
      <c r="L20" s="108">
        <f t="shared" si="9"/>
        <v>104.38202247191013</v>
      </c>
      <c r="M20" s="58">
        <v>93.8</v>
      </c>
      <c r="N20" s="114">
        <f>SUM(M20/$O20)*100</f>
        <v>105.3932584269663</v>
      </c>
      <c r="O20" s="26">
        <v>89</v>
      </c>
      <c r="P20" s="202">
        <v>89.5</v>
      </c>
      <c r="Q20" s="202">
        <f t="shared" si="6"/>
        <v>111.87499999999999</v>
      </c>
      <c r="R20" s="202">
        <v>93.3</v>
      </c>
      <c r="S20" s="202">
        <f t="shared" si="2"/>
        <v>116.625</v>
      </c>
      <c r="T20" s="26">
        <v>80</v>
      </c>
    </row>
    <row r="21" spans="3:20" ht="20.100000000000001" customHeight="1" x14ac:dyDescent="0.3">
      <c r="C21" s="110" t="s">
        <v>16</v>
      </c>
      <c r="D21" s="58">
        <v>77.600000000000009</v>
      </c>
      <c r="E21" s="108">
        <f t="shared" si="5"/>
        <v>166.88172043010755</v>
      </c>
      <c r="F21" s="40">
        <v>46.5</v>
      </c>
      <c r="G21" s="130">
        <v>83.6</v>
      </c>
      <c r="H21" s="108">
        <f>SUM(G21/$O21)*100</f>
        <v>116.1111111111111</v>
      </c>
      <c r="I21" s="108">
        <v>85</v>
      </c>
      <c r="J21" s="108">
        <f>SUM(I21/$O21)*100</f>
        <v>118.05555555555556</v>
      </c>
      <c r="K21" s="58">
        <f>'PY2022Q3 EX'!W19*100</f>
        <v>85.8</v>
      </c>
      <c r="L21" s="108">
        <f>SUM(K21/$O21)*100</f>
        <v>119.16666666666667</v>
      </c>
      <c r="M21" s="58">
        <v>67.099999999999994</v>
      </c>
      <c r="N21" s="114">
        <f>SUM(M21/$O21)*100</f>
        <v>93.194444444444429</v>
      </c>
      <c r="O21" s="26">
        <v>72</v>
      </c>
      <c r="P21" s="202">
        <v>60.1</v>
      </c>
      <c r="Q21" s="202">
        <f t="shared" si="6"/>
        <v>81.216216216216225</v>
      </c>
      <c r="R21" s="202">
        <v>70.599999999999994</v>
      </c>
      <c r="S21" s="202">
        <f t="shared" si="2"/>
        <v>95.405405405405403</v>
      </c>
      <c r="T21" s="112">
        <v>74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63.1</v>
      </c>
      <c r="E23" s="108">
        <f t="shared" ref="E23:E25" si="10">D23/F23*100</f>
        <v>96.779141104294482</v>
      </c>
      <c r="F23" s="40">
        <v>65.2</v>
      </c>
      <c r="G23" s="132">
        <v>65.8</v>
      </c>
      <c r="H23" s="108">
        <f>SUM(G23/$O23)*100</f>
        <v>101.23076923076924</v>
      </c>
      <c r="I23" s="108">
        <v>66.599999999999994</v>
      </c>
      <c r="J23" s="108">
        <f>SUM(I23/$O23)*100</f>
        <v>102.46153846153845</v>
      </c>
      <c r="K23" s="58">
        <f>'PY2022Q3 EX'!W21*100</f>
        <v>69.8</v>
      </c>
      <c r="L23" s="108">
        <f>SUM(K23/$O23)*100</f>
        <v>107.38461538461539</v>
      </c>
      <c r="M23" s="58">
        <v>69.5</v>
      </c>
      <c r="N23" s="114">
        <f>SUM(M23/$O23)*100</f>
        <v>106.92307692307692</v>
      </c>
      <c r="O23" s="26">
        <v>65</v>
      </c>
      <c r="P23" s="202">
        <v>70.099999999999994</v>
      </c>
      <c r="Q23" s="202">
        <f>P23/$T23*100</f>
        <v>105.57228915662648</v>
      </c>
      <c r="R23" s="202">
        <v>69.3</v>
      </c>
      <c r="S23" s="202">
        <f t="shared" si="2"/>
        <v>104.36746987951805</v>
      </c>
      <c r="T23" s="26">
        <v>66.400000000000006</v>
      </c>
    </row>
    <row r="24" spans="3:20" ht="20.100000000000001" customHeight="1" x14ac:dyDescent="0.3">
      <c r="C24" s="110" t="s">
        <v>3</v>
      </c>
      <c r="D24" s="59">
        <v>6540</v>
      </c>
      <c r="E24" s="108">
        <f t="shared" si="10"/>
        <v>128.23529411764707</v>
      </c>
      <c r="F24" s="41">
        <v>5100</v>
      </c>
      <c r="G24" s="133">
        <v>6661</v>
      </c>
      <c r="H24" s="108">
        <f>SUM(G24/$O24)*100</f>
        <v>114.84482758620689</v>
      </c>
      <c r="I24" s="117">
        <v>6570</v>
      </c>
      <c r="J24" s="108">
        <f>SUM(I24/$O24)*100</f>
        <v>113.27586206896552</v>
      </c>
      <c r="K24" s="59">
        <f>'PY2022Q3 EX'!W22</f>
        <v>6907.5</v>
      </c>
      <c r="L24" s="108">
        <f>SUM(K24/$O24)*100</f>
        <v>119.09482758620689</v>
      </c>
      <c r="M24" s="59">
        <v>7108</v>
      </c>
      <c r="N24" s="114">
        <f>SUM(M24/$O24)*100</f>
        <v>122.55172413793103</v>
      </c>
      <c r="O24" s="60">
        <v>5800</v>
      </c>
      <c r="P24" s="59">
        <v>7512</v>
      </c>
      <c r="Q24" s="202">
        <f t="shared" ref="Q24:Q25" si="11">P24/$T24*100</f>
        <v>115.55145362251962</v>
      </c>
      <c r="R24" s="59">
        <v>7811</v>
      </c>
      <c r="S24" s="202">
        <f t="shared" si="2"/>
        <v>120.15074603907092</v>
      </c>
      <c r="T24" s="60">
        <v>6501</v>
      </c>
    </row>
    <row r="25" spans="3:20" ht="20.100000000000001" customHeight="1" x14ac:dyDescent="0.3">
      <c r="C25" s="115" t="s">
        <v>10</v>
      </c>
      <c r="D25" s="58">
        <v>61.199999999999996</v>
      </c>
      <c r="E25" s="108">
        <f t="shared" si="10"/>
        <v>95.327102803738313</v>
      </c>
      <c r="F25" s="40">
        <v>64.2</v>
      </c>
      <c r="G25" s="132">
        <v>64.5</v>
      </c>
      <c r="H25" s="108">
        <f>SUM(G25/$O25)*100</f>
        <v>106.61157024793388</v>
      </c>
      <c r="I25" s="108">
        <v>63.3</v>
      </c>
      <c r="J25" s="108">
        <f>SUM(I25/$O25)*100</f>
        <v>104.62809917355371</v>
      </c>
      <c r="K25" s="58">
        <f>'PY2022Q3 EX'!W23*100</f>
        <v>68.899999999999991</v>
      </c>
      <c r="L25" s="108">
        <f>SUM(K25/$O25)*100</f>
        <v>113.88429752066114</v>
      </c>
      <c r="M25" s="58">
        <v>69.599999999999994</v>
      </c>
      <c r="N25" s="114">
        <f>SUM(M25/$O25)*100</f>
        <v>115.04132231404958</v>
      </c>
      <c r="O25" s="26">
        <v>60.5</v>
      </c>
      <c r="P25" s="202">
        <v>68.8</v>
      </c>
      <c r="Q25" s="202">
        <f t="shared" si="11"/>
        <v>105.84615384615384</v>
      </c>
      <c r="R25" s="202">
        <v>68.8</v>
      </c>
      <c r="S25" s="202">
        <f t="shared" si="2"/>
        <v>105.84615384615384</v>
      </c>
      <c r="T25" s="26">
        <v>65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1349" priority="181" operator="between">
      <formula>$F5*0.9</formula>
      <formula>$F5</formula>
    </cfRule>
    <cfRule type="cellIs" dxfId="1348" priority="182" operator="lessThan">
      <formula>$F5*0.9</formula>
    </cfRule>
    <cfRule type="cellIs" dxfId="1347" priority="183" operator="greaterThan">
      <formula>$F5</formula>
    </cfRule>
  </conditionalFormatting>
  <conditionalFormatting sqref="D7">
    <cfRule type="cellIs" dxfId="1346" priority="175" operator="between">
      <formula>$F7*0.9</formula>
      <formula>$F7</formula>
    </cfRule>
    <cfRule type="cellIs" dxfId="1345" priority="176" operator="lessThan">
      <formula>$F7*0.9</formula>
    </cfRule>
    <cfRule type="cellIs" dxfId="1344" priority="177" operator="greaterThan">
      <formula>$F7</formula>
    </cfRule>
  </conditionalFormatting>
  <conditionalFormatting sqref="D6">
    <cfRule type="cellIs" dxfId="1343" priority="172" operator="between">
      <formula>$F6*0.9</formula>
      <formula>$F6</formula>
    </cfRule>
    <cfRule type="cellIs" dxfId="1342" priority="173" operator="lessThan">
      <formula>$F6*0.9</formula>
    </cfRule>
    <cfRule type="cellIs" dxfId="1341" priority="174" operator="greaterThan">
      <formula>$F6</formula>
    </cfRule>
  </conditionalFormatting>
  <conditionalFormatting sqref="D11">
    <cfRule type="cellIs" dxfId="1340" priority="169" operator="between">
      <formula>$F11*0.9</formula>
      <formula>$F11</formula>
    </cfRule>
    <cfRule type="cellIs" dxfId="1339" priority="170" operator="lessThan">
      <formula>$F11*0.9</formula>
    </cfRule>
    <cfRule type="cellIs" dxfId="1338" priority="171" operator="greaterThan">
      <formula>$F11</formula>
    </cfRule>
  </conditionalFormatting>
  <conditionalFormatting sqref="D17">
    <cfRule type="cellIs" dxfId="1337" priority="166" operator="between">
      <formula>$F17*0.9</formula>
      <formula>$F17</formula>
    </cfRule>
    <cfRule type="cellIs" dxfId="1336" priority="167" operator="lessThan">
      <formula>$F17*0.9</formula>
    </cfRule>
    <cfRule type="cellIs" dxfId="1335" priority="168" operator="greaterThan">
      <formula>$F17</formula>
    </cfRule>
  </conditionalFormatting>
  <conditionalFormatting sqref="D23">
    <cfRule type="cellIs" dxfId="1334" priority="163" operator="between">
      <formula>$F23*0.9</formula>
      <formula>$F23</formula>
    </cfRule>
    <cfRule type="cellIs" dxfId="1333" priority="164" operator="lessThan">
      <formula>$F23*0.9</formula>
    </cfRule>
    <cfRule type="cellIs" dxfId="1332" priority="165" operator="greaterThan">
      <formula>$F23</formula>
    </cfRule>
  </conditionalFormatting>
  <conditionalFormatting sqref="D12">
    <cfRule type="cellIs" dxfId="1331" priority="160" operator="between">
      <formula>$F12*0.9</formula>
      <formula>$F12</formula>
    </cfRule>
    <cfRule type="cellIs" dxfId="1330" priority="161" operator="lessThan">
      <formula>$F12*0.9</formula>
    </cfRule>
    <cfRule type="cellIs" dxfId="1329" priority="162" operator="greaterThan">
      <formula>$F12</formula>
    </cfRule>
  </conditionalFormatting>
  <conditionalFormatting sqref="D24">
    <cfRule type="cellIs" dxfId="1328" priority="157" operator="between">
      <formula>$F24*0.9</formula>
      <formula>$F24</formula>
    </cfRule>
    <cfRule type="cellIs" dxfId="1327" priority="158" operator="lessThan">
      <formula>$F24*0.9</formula>
    </cfRule>
    <cfRule type="cellIs" dxfId="1326" priority="159" operator="greaterThan">
      <formula>$F24</formula>
    </cfRule>
  </conditionalFormatting>
  <conditionalFormatting sqref="D13">
    <cfRule type="cellIs" dxfId="1325" priority="154" operator="between">
      <formula>$F13*0.9</formula>
      <formula>$F13</formula>
    </cfRule>
    <cfRule type="cellIs" dxfId="1324" priority="155" operator="lessThan">
      <formula>$F13*0.9</formula>
    </cfRule>
    <cfRule type="cellIs" dxfId="1323" priority="156" operator="greaterThan">
      <formula>$F13</formula>
    </cfRule>
  </conditionalFormatting>
  <conditionalFormatting sqref="D19">
    <cfRule type="cellIs" dxfId="1322" priority="151" operator="between">
      <formula>$F19*0.9</formula>
      <formula>$F19</formula>
    </cfRule>
    <cfRule type="cellIs" dxfId="1321" priority="152" operator="lessThan">
      <formula>$F19*0.9</formula>
    </cfRule>
    <cfRule type="cellIs" dxfId="1320" priority="153" operator="greaterThan">
      <formula>$F19</formula>
    </cfRule>
  </conditionalFormatting>
  <conditionalFormatting sqref="D25">
    <cfRule type="cellIs" dxfId="1319" priority="148" operator="between">
      <formula>$F25*0.9</formula>
      <formula>$F25</formula>
    </cfRule>
    <cfRule type="cellIs" dxfId="1318" priority="149" operator="lessThan">
      <formula>$F25*0.9</formula>
    </cfRule>
    <cfRule type="cellIs" dxfId="1317" priority="150" operator="greaterThan">
      <formula>$F25</formula>
    </cfRule>
  </conditionalFormatting>
  <conditionalFormatting sqref="G5 I5 K5 M5">
    <cfRule type="cellIs" dxfId="1316" priority="202" operator="between">
      <formula>$O5*0.9</formula>
      <formula>$O5</formula>
    </cfRule>
    <cfRule type="cellIs" dxfId="1315" priority="203" operator="lessThan">
      <formula>$O5*0.9</formula>
    </cfRule>
    <cfRule type="cellIs" dxfId="1314" priority="204" operator="greaterThan">
      <formula>$O5</formula>
    </cfRule>
  </conditionalFormatting>
  <conditionalFormatting sqref="G6 I6 K6 M6">
    <cfRule type="cellIs" dxfId="1313" priority="184" operator="between">
      <formula>$O6*0.9</formula>
      <formula>$O6</formula>
    </cfRule>
    <cfRule type="cellIs" dxfId="1312" priority="185" operator="lessThan">
      <formula>$O6*0.9</formula>
    </cfRule>
    <cfRule type="cellIs" dxfId="1311" priority="186" operator="greaterThan">
      <formula>$O6</formula>
    </cfRule>
  </conditionalFormatting>
  <conditionalFormatting sqref="G7 I7 M7">
    <cfRule type="cellIs" dxfId="1310" priority="145" operator="between">
      <formula>$O7*0.9</formula>
      <formula>$O7</formula>
    </cfRule>
    <cfRule type="cellIs" dxfId="1309" priority="146" operator="lessThan">
      <formula>$O7*0.9</formula>
    </cfRule>
    <cfRule type="cellIs" dxfId="1308" priority="147" operator="greaterThan">
      <formula>$O7</formula>
    </cfRule>
  </conditionalFormatting>
  <conditionalFormatting sqref="G11 I11 M11">
    <cfRule type="cellIs" dxfId="1307" priority="199" operator="between">
      <formula>$O11*0.9</formula>
      <formula>$O11</formula>
    </cfRule>
    <cfRule type="cellIs" dxfId="1306" priority="200" operator="lessThan">
      <formula>$O11*0.9</formula>
    </cfRule>
    <cfRule type="cellIs" dxfId="1305" priority="201" operator="greaterThan">
      <formula>$O11</formula>
    </cfRule>
  </conditionalFormatting>
  <conditionalFormatting sqref="G12 I12 M12">
    <cfRule type="cellIs" dxfId="1304" priority="196" operator="between">
      <formula>$O12*0.9</formula>
      <formula>$O12</formula>
    </cfRule>
    <cfRule type="cellIs" dxfId="1303" priority="197" operator="lessThan">
      <formula>$O12*0.9</formula>
    </cfRule>
    <cfRule type="cellIs" dxfId="1302" priority="198" operator="greaterThan">
      <formula>$O12</formula>
    </cfRule>
  </conditionalFormatting>
  <conditionalFormatting sqref="G13 I13 M13">
    <cfRule type="cellIs" dxfId="1301" priority="178" operator="between">
      <formula>$O13*0.9</formula>
      <formula>$O13</formula>
    </cfRule>
    <cfRule type="cellIs" dxfId="1300" priority="179" operator="lessThan">
      <formula>$O13*0.9</formula>
    </cfRule>
    <cfRule type="cellIs" dxfId="1299" priority="180" operator="greaterThan">
      <formula>$O13</formula>
    </cfRule>
  </conditionalFormatting>
  <conditionalFormatting sqref="G14 I14 M14">
    <cfRule type="cellIs" dxfId="1298" priority="142" operator="between">
      <formula>$O14*0.9</formula>
      <formula>$O14</formula>
    </cfRule>
    <cfRule type="cellIs" dxfId="1297" priority="143" operator="lessThan">
      <formula>$O14*0.9</formula>
    </cfRule>
    <cfRule type="cellIs" dxfId="1296" priority="144" operator="greaterThan">
      <formula>$O14</formula>
    </cfRule>
  </conditionalFormatting>
  <conditionalFormatting sqref="G17:G18 I17:I18 M17:M18">
    <cfRule type="cellIs" dxfId="1295" priority="193" operator="between">
      <formula>$O17*0.9</formula>
      <formula>$O17</formula>
    </cfRule>
    <cfRule type="cellIs" dxfId="1294" priority="194" operator="lessThan">
      <formula>$O17*0.9</formula>
    </cfRule>
    <cfRule type="cellIs" dxfId="1293" priority="195" operator="greaterThan">
      <formula>$O17</formula>
    </cfRule>
  </conditionalFormatting>
  <conditionalFormatting sqref="G19 I19 M19">
    <cfRule type="cellIs" dxfId="1292" priority="139" operator="between">
      <formula>$O19*0.9</formula>
      <formula>$O19</formula>
    </cfRule>
    <cfRule type="cellIs" dxfId="1291" priority="140" operator="lessThan">
      <formula>$O19*0.9</formula>
    </cfRule>
    <cfRule type="cellIs" dxfId="1290" priority="141" operator="greaterThan">
      <formula>$O19</formula>
    </cfRule>
  </conditionalFormatting>
  <conditionalFormatting sqref="G20 I20 M20">
    <cfRule type="cellIs" dxfId="1289" priority="136" operator="between">
      <formula>$O20*0.9</formula>
      <formula>$O20</formula>
    </cfRule>
    <cfRule type="cellIs" dxfId="1288" priority="137" operator="lessThan">
      <formula>$O20*0.9</formula>
    </cfRule>
    <cfRule type="cellIs" dxfId="1287" priority="138" operator="greaterThan">
      <formula>$O20</formula>
    </cfRule>
  </conditionalFormatting>
  <conditionalFormatting sqref="G23 I23 M23">
    <cfRule type="cellIs" dxfId="1286" priority="190" operator="between">
      <formula>$O23*0.9</formula>
      <formula>$O23</formula>
    </cfRule>
    <cfRule type="cellIs" dxfId="1285" priority="191" operator="lessThan">
      <formula>$O23*0.9</formula>
    </cfRule>
    <cfRule type="cellIs" dxfId="1284" priority="192" operator="greaterThan">
      <formula>$O23</formula>
    </cfRule>
  </conditionalFormatting>
  <conditionalFormatting sqref="G24 I24 M24">
    <cfRule type="cellIs" dxfId="1283" priority="187" operator="between">
      <formula>$O24*0.9</formula>
      <formula>$O24</formula>
    </cfRule>
    <cfRule type="cellIs" dxfId="1282" priority="188" operator="lessThan">
      <formula>$O24*0.9</formula>
    </cfRule>
    <cfRule type="cellIs" dxfId="1281" priority="189" operator="greaterThan">
      <formula>$O24</formula>
    </cfRule>
  </conditionalFormatting>
  <conditionalFormatting sqref="G25 I25 M25">
    <cfRule type="cellIs" dxfId="1280" priority="133" operator="between">
      <formula>$O25*0.9</formula>
      <formula>$O25</formula>
    </cfRule>
    <cfRule type="cellIs" dxfId="1279" priority="134" operator="lessThan">
      <formula>$O25*0.9</formula>
    </cfRule>
    <cfRule type="cellIs" dxfId="1278" priority="135" operator="greaterThan">
      <formula>$O25</formula>
    </cfRule>
  </conditionalFormatting>
  <conditionalFormatting sqref="D8">
    <cfRule type="cellIs" dxfId="1277" priority="130" operator="between">
      <formula>$F8*0.9</formula>
      <formula>$F8</formula>
    </cfRule>
    <cfRule type="cellIs" dxfId="1276" priority="131" operator="lessThan">
      <formula>$F8*0.9</formula>
    </cfRule>
    <cfRule type="cellIs" dxfId="1275" priority="132" operator="greaterThan">
      <formula>$F8</formula>
    </cfRule>
  </conditionalFormatting>
  <conditionalFormatting sqref="D14">
    <cfRule type="cellIs" dxfId="1274" priority="127" operator="between">
      <formula>$F14*0.9</formula>
      <formula>$F14</formula>
    </cfRule>
    <cfRule type="cellIs" dxfId="1273" priority="128" operator="lessThan">
      <formula>$F14*0.9</formula>
    </cfRule>
    <cfRule type="cellIs" dxfId="1272" priority="129" operator="greaterThan">
      <formula>$F14</formula>
    </cfRule>
  </conditionalFormatting>
  <conditionalFormatting sqref="D20">
    <cfRule type="cellIs" dxfId="1271" priority="124" operator="between">
      <formula>$F20*0.9</formula>
      <formula>$F20</formula>
    </cfRule>
    <cfRule type="cellIs" dxfId="1270" priority="125" operator="lessThan">
      <formula>$F20*0.9</formula>
    </cfRule>
    <cfRule type="cellIs" dxfId="1269" priority="126" operator="greaterThan">
      <formula>$F20</formula>
    </cfRule>
  </conditionalFormatting>
  <conditionalFormatting sqref="G15 I15 M15">
    <cfRule type="cellIs" dxfId="1268" priority="121" operator="between">
      <formula>$O15*0.9</formula>
      <formula>$O15</formula>
    </cfRule>
    <cfRule type="cellIs" dxfId="1267" priority="122" operator="lessThan">
      <formula>$O15*0.9</formula>
    </cfRule>
    <cfRule type="cellIs" dxfId="1266" priority="123" operator="greaterThan">
      <formula>$O15</formula>
    </cfRule>
  </conditionalFormatting>
  <conditionalFormatting sqref="G21 I21 M21">
    <cfRule type="cellIs" dxfId="1265" priority="118" operator="between">
      <formula>$O21*0.9</formula>
      <formula>$O21</formula>
    </cfRule>
    <cfRule type="cellIs" dxfId="1264" priority="119" operator="lessThan">
      <formula>$O21*0.9</formula>
    </cfRule>
    <cfRule type="cellIs" dxfId="1263" priority="120" operator="greaterThan">
      <formula>$O21</formula>
    </cfRule>
  </conditionalFormatting>
  <conditionalFormatting sqref="G8 I8 M8">
    <cfRule type="cellIs" dxfId="1262" priority="115" operator="between">
      <formula>$O8*0.9</formula>
      <formula>$O8</formula>
    </cfRule>
    <cfRule type="cellIs" dxfId="1261" priority="116" operator="lessThan">
      <formula>$O8*0.9</formula>
    </cfRule>
    <cfRule type="cellIs" dxfId="1260" priority="117" operator="greaterThan">
      <formula>$O8</formula>
    </cfRule>
  </conditionalFormatting>
  <conditionalFormatting sqref="G9 I9 M9">
    <cfRule type="cellIs" dxfId="1259" priority="112" operator="between">
      <formula>$O9*0.9</formula>
      <formula>$O9</formula>
    </cfRule>
    <cfRule type="cellIs" dxfId="1258" priority="113" operator="lessThan">
      <formula>$O9*0.9</formula>
    </cfRule>
    <cfRule type="cellIs" dxfId="1257" priority="114" operator="greaterThan">
      <formula>$O9</formula>
    </cfRule>
  </conditionalFormatting>
  <conditionalFormatting sqref="D21 D15 D9">
    <cfRule type="cellIs" dxfId="1256" priority="109" operator="between">
      <formula>$F9*0.9</formula>
      <formula>$F9</formula>
    </cfRule>
    <cfRule type="cellIs" dxfId="1255" priority="110" operator="lessThan">
      <formula>$F9*0.9</formula>
    </cfRule>
    <cfRule type="cellIs" dxfId="1254" priority="111" operator="greaterThan">
      <formula>$F9</formula>
    </cfRule>
  </conditionalFormatting>
  <conditionalFormatting sqref="D18">
    <cfRule type="cellIs" dxfId="1253" priority="106" operator="between">
      <formula>$F18*0.9</formula>
      <formula>$F18</formula>
    </cfRule>
    <cfRule type="cellIs" dxfId="1252" priority="107" operator="lessThan">
      <formula>$F18*0.9</formula>
    </cfRule>
    <cfRule type="cellIs" dxfId="1251" priority="108" operator="greaterThan">
      <formula>$F18</formula>
    </cfRule>
  </conditionalFormatting>
  <conditionalFormatting sqref="K7:K9">
    <cfRule type="cellIs" dxfId="1250" priority="103" operator="between">
      <formula>$O7*0.9</formula>
      <formula>$O7</formula>
    </cfRule>
    <cfRule type="cellIs" dxfId="1249" priority="104" operator="lessThan">
      <formula>$O7*0.9</formula>
    </cfRule>
    <cfRule type="cellIs" dxfId="1248" priority="105" operator="greaterThan">
      <formula>$O7</formula>
    </cfRule>
  </conditionalFormatting>
  <conditionalFormatting sqref="K11">
    <cfRule type="cellIs" dxfId="1247" priority="100" operator="between">
      <formula>$O11*0.9</formula>
      <formula>$O11</formula>
    </cfRule>
    <cfRule type="cellIs" dxfId="1246" priority="101" operator="lessThan">
      <formula>$O11*0.9</formula>
    </cfRule>
    <cfRule type="cellIs" dxfId="1245" priority="102" operator="greaterThan">
      <formula>$O11</formula>
    </cfRule>
  </conditionalFormatting>
  <conditionalFormatting sqref="K13:K15">
    <cfRule type="cellIs" dxfId="1244" priority="97" operator="between">
      <formula>$O13*0.9</formula>
      <formula>$O13</formula>
    </cfRule>
    <cfRule type="cellIs" dxfId="1243" priority="98" operator="lessThan">
      <formula>$O13*0.9</formula>
    </cfRule>
    <cfRule type="cellIs" dxfId="1242" priority="99" operator="greaterThan">
      <formula>$O13</formula>
    </cfRule>
  </conditionalFormatting>
  <conditionalFormatting sqref="K17">
    <cfRule type="cellIs" dxfId="1241" priority="94" operator="between">
      <formula>$O17*0.9</formula>
      <formula>$O17</formula>
    </cfRule>
    <cfRule type="cellIs" dxfId="1240" priority="95" operator="lessThan">
      <formula>$O17*0.9</formula>
    </cfRule>
    <cfRule type="cellIs" dxfId="1239" priority="96" operator="greaterThan">
      <formula>$O17</formula>
    </cfRule>
  </conditionalFormatting>
  <conditionalFormatting sqref="K19:K21">
    <cfRule type="cellIs" dxfId="1238" priority="91" operator="between">
      <formula>$O19*0.9</formula>
      <formula>$O19</formula>
    </cfRule>
    <cfRule type="cellIs" dxfId="1237" priority="92" operator="lessThan">
      <formula>$O19*0.9</formula>
    </cfRule>
    <cfRule type="cellIs" dxfId="1236" priority="93" operator="greaterThan">
      <formula>$O19</formula>
    </cfRule>
  </conditionalFormatting>
  <conditionalFormatting sqref="K23">
    <cfRule type="cellIs" dxfId="1235" priority="88" operator="between">
      <formula>$O23*0.9</formula>
      <formula>$O23</formula>
    </cfRule>
    <cfRule type="cellIs" dxfId="1234" priority="89" operator="lessThan">
      <formula>$O23*0.9</formula>
    </cfRule>
    <cfRule type="cellIs" dxfId="1233" priority="90" operator="greaterThan">
      <formula>$O23</formula>
    </cfRule>
  </conditionalFormatting>
  <conditionalFormatting sqref="K25">
    <cfRule type="cellIs" dxfId="1232" priority="85" operator="between">
      <formula>$O25*0.9</formula>
      <formula>$O25</formula>
    </cfRule>
    <cfRule type="cellIs" dxfId="1231" priority="86" operator="lessThan">
      <formula>$O25*0.9</formula>
    </cfRule>
    <cfRule type="cellIs" dxfId="1230" priority="87" operator="greaterThan">
      <formula>$O25</formula>
    </cfRule>
  </conditionalFormatting>
  <conditionalFormatting sqref="K12">
    <cfRule type="cellIs" dxfId="1229" priority="82" operator="between">
      <formula>$O12*0.9</formula>
      <formula>$O12</formula>
    </cfRule>
    <cfRule type="cellIs" dxfId="1228" priority="83" operator="lessThan">
      <formula>$O12*0.9</formula>
    </cfRule>
    <cfRule type="cellIs" dxfId="1227" priority="84" operator="greaterThan">
      <formula>$O12</formula>
    </cfRule>
  </conditionalFormatting>
  <conditionalFormatting sqref="K18">
    <cfRule type="cellIs" dxfId="1226" priority="79" operator="between">
      <formula>$O18*0.9</formula>
      <formula>$O18</formula>
    </cfRule>
    <cfRule type="cellIs" dxfId="1225" priority="80" operator="lessThan">
      <formula>$O18*0.9</formula>
    </cfRule>
    <cfRule type="cellIs" dxfId="1224" priority="81" operator="greaterThan">
      <formula>$O18</formula>
    </cfRule>
  </conditionalFormatting>
  <conditionalFormatting sqref="K24">
    <cfRule type="cellIs" dxfId="1223" priority="76" operator="between">
      <formula>$O24*0.9</formula>
      <formula>$O24</formula>
    </cfRule>
    <cfRule type="cellIs" dxfId="1222" priority="77" operator="lessThan">
      <formula>$O24*0.9</formula>
    </cfRule>
    <cfRule type="cellIs" dxfId="1221" priority="78" operator="greaterThan">
      <formula>$O24</formula>
    </cfRule>
  </conditionalFormatting>
  <conditionalFormatting sqref="P5:P9">
    <cfRule type="cellIs" dxfId="1220" priority="22" operator="between">
      <formula>$T5*0.9</formula>
      <formula>$T5</formula>
    </cfRule>
    <cfRule type="cellIs" dxfId="1219" priority="23" operator="lessThan">
      <formula>$T5*0.9</formula>
    </cfRule>
    <cfRule type="cellIs" dxfId="1218" priority="24" operator="greaterThan">
      <formula>$T5</formula>
    </cfRule>
  </conditionalFormatting>
  <conditionalFormatting sqref="P17:P21">
    <cfRule type="cellIs" dxfId="1217" priority="19" operator="between">
      <formula>$T17*0.9</formula>
      <formula>$T17</formula>
    </cfRule>
    <cfRule type="cellIs" dxfId="1216" priority="20" operator="lessThan">
      <formula>$T17*0.9</formula>
    </cfRule>
    <cfRule type="cellIs" dxfId="1215" priority="21" operator="greaterThan">
      <formula>$T17</formula>
    </cfRule>
  </conditionalFormatting>
  <conditionalFormatting sqref="P23:P25">
    <cfRule type="cellIs" dxfId="1214" priority="16" operator="between">
      <formula>$T23*0.9</formula>
      <formula>$T23</formula>
    </cfRule>
    <cfRule type="cellIs" dxfId="1213" priority="17" operator="lessThan">
      <formula>$T23*0.9</formula>
    </cfRule>
    <cfRule type="cellIs" dxfId="1212" priority="18" operator="greaterThan">
      <formula>$T23</formula>
    </cfRule>
  </conditionalFormatting>
  <conditionalFormatting sqref="P11:P15">
    <cfRule type="cellIs" dxfId="1211" priority="13" operator="between">
      <formula>$T11*0.9</formula>
      <formula>$T11</formula>
    </cfRule>
    <cfRule type="cellIs" dxfId="1210" priority="14" operator="lessThan">
      <formula>$T11*0.9</formula>
    </cfRule>
    <cfRule type="cellIs" dxfId="1209" priority="15" operator="greaterThan">
      <formula>$T11</formula>
    </cfRule>
  </conditionalFormatting>
  <conditionalFormatting sqref="R23:R25">
    <cfRule type="cellIs" dxfId="1208" priority="4" operator="between">
      <formula>$T23*0.9</formula>
      <formula>$T23</formula>
    </cfRule>
    <cfRule type="cellIs" dxfId="1207" priority="5" operator="lessThan">
      <formula>$T23*0.9</formula>
    </cfRule>
    <cfRule type="cellIs" dxfId="1206" priority="6" operator="greaterThan">
      <formula>$T23</formula>
    </cfRule>
  </conditionalFormatting>
  <conditionalFormatting sqref="R5:R9">
    <cfRule type="cellIs" dxfId="1205" priority="10" operator="between">
      <formula>$T5*0.9</formula>
      <formula>$T5</formula>
    </cfRule>
    <cfRule type="cellIs" dxfId="1204" priority="11" operator="lessThan">
      <formula>$T5*0.9</formula>
    </cfRule>
    <cfRule type="cellIs" dxfId="1203" priority="12" operator="greaterThan">
      <formula>$T5</formula>
    </cfRule>
  </conditionalFormatting>
  <conditionalFormatting sqref="R17:R21">
    <cfRule type="cellIs" dxfId="1202" priority="1" operator="between">
      <formula>$T17*0.9</formula>
      <formula>$T17</formula>
    </cfRule>
    <cfRule type="cellIs" dxfId="1201" priority="2" operator="lessThan">
      <formula>$T17*0.9</formula>
    </cfRule>
    <cfRule type="cellIs" dxfId="1200" priority="3" operator="greaterThan">
      <formula>$T17</formula>
    </cfRule>
  </conditionalFormatting>
  <conditionalFormatting sqref="R11:R15">
    <cfRule type="cellIs" dxfId="1199" priority="7" operator="between">
      <formula>$T11*0.9</formula>
      <formula>$T11</formula>
    </cfRule>
    <cfRule type="cellIs" dxfId="1198" priority="8" operator="lessThan">
      <formula>$T11*0.9</formula>
    </cfRule>
    <cfRule type="cellIs" dxfId="1197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19D0-D81A-488D-A282-C07ACEF05AF2}">
  <dimension ref="C1:T45"/>
  <sheetViews>
    <sheetView zoomScale="60" zoomScaleNormal="60" zoomScaleSheetLayoutView="100" workbookViewId="0">
      <pane xSplit="3" ySplit="3" topLeftCell="D5" activePane="bottomRight" state="frozen"/>
      <selection activeCell="I21" sqref="I21"/>
      <selection pane="topRight" activeCell="I21" sqref="I21"/>
      <selection pane="bottomLeft" activeCell="I21" sqref="I21"/>
      <selection pane="bottomRight" activeCell="R20" sqref="R20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22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80.100000000000009</v>
      </c>
      <c r="E5" s="108">
        <f>D5/F5*100</f>
        <v>91.857798165137609</v>
      </c>
      <c r="F5" s="40">
        <v>87.2</v>
      </c>
      <c r="G5" s="128">
        <v>79.800000000000011</v>
      </c>
      <c r="H5" s="108">
        <f>SUM(G5/$O5)*100</f>
        <v>96.144578313253021</v>
      </c>
      <c r="I5" s="108">
        <v>78.400000000000006</v>
      </c>
      <c r="J5" s="108">
        <f>SUM(I5/$O5)*100</f>
        <v>94.457831325301214</v>
      </c>
      <c r="K5" s="58">
        <f>'PY2022Q3 EX'!X3*100</f>
        <v>78</v>
      </c>
      <c r="L5" s="108">
        <f>SUM(K5/$O5)*100</f>
        <v>93.975903614457835</v>
      </c>
      <c r="M5" s="58">
        <v>92.2</v>
      </c>
      <c r="N5" s="114">
        <f>SUM(M5/$O5)*100</f>
        <v>111.0843373493976</v>
      </c>
      <c r="O5" s="25">
        <v>83</v>
      </c>
      <c r="P5" s="202">
        <v>92.2</v>
      </c>
      <c r="Q5" s="202">
        <f>$P5/$T5*100</f>
        <v>111.0843373493976</v>
      </c>
      <c r="R5" s="202">
        <v>91.8</v>
      </c>
      <c r="S5" s="202">
        <f>$R5/$T5*100</f>
        <v>110.60240963855421</v>
      </c>
      <c r="T5" s="25">
        <v>83</v>
      </c>
    </row>
    <row r="6" spans="3:20" ht="20.100000000000001" customHeight="1" x14ac:dyDescent="0.3">
      <c r="C6" s="110" t="s">
        <v>3</v>
      </c>
      <c r="D6" s="59">
        <v>9433</v>
      </c>
      <c r="E6" s="108">
        <f t="shared" ref="E6:E9" si="0">D6/F6*100</f>
        <v>120.93589743589743</v>
      </c>
      <c r="F6" s="41">
        <v>7800</v>
      </c>
      <c r="G6" s="129">
        <v>9995</v>
      </c>
      <c r="H6" s="108">
        <f>SUM(G6/$O6)*100</f>
        <v>128.14102564102566</v>
      </c>
      <c r="I6" s="109">
        <v>9710</v>
      </c>
      <c r="J6" s="108">
        <f>SUM(I6/$O6)*100</f>
        <v>124.48717948717949</v>
      </c>
      <c r="K6" s="59">
        <f>'PY2022Q3 EX'!X4</f>
        <v>9982.7999999999993</v>
      </c>
      <c r="L6" s="108">
        <f>SUM(K6/$O6)*100</f>
        <v>127.98461538461538</v>
      </c>
      <c r="M6" s="59">
        <v>11440</v>
      </c>
      <c r="N6" s="114">
        <f>SUM(M6/$O6)*100</f>
        <v>146.66666666666666</v>
      </c>
      <c r="O6" s="60">
        <v>7800</v>
      </c>
      <c r="P6" s="59">
        <v>10844</v>
      </c>
      <c r="Q6" s="202">
        <f t="shared" ref="Q6:Q9" si="1">$P6/$T6*100</f>
        <v>139.02564102564102</v>
      </c>
      <c r="R6" s="59">
        <v>10981.5</v>
      </c>
      <c r="S6" s="202">
        <f t="shared" ref="S6:S25" si="2">$R6/$T6*100</f>
        <v>140.78846153846155</v>
      </c>
      <c r="T6" s="60">
        <v>7800</v>
      </c>
    </row>
    <row r="7" spans="3:20" ht="20.100000000000001" customHeight="1" x14ac:dyDescent="0.3">
      <c r="C7" s="110" t="s">
        <v>10</v>
      </c>
      <c r="D7" s="58">
        <v>90.2</v>
      </c>
      <c r="E7" s="108">
        <f t="shared" si="0"/>
        <v>106.74556213017752</v>
      </c>
      <c r="F7" s="40">
        <v>84.5</v>
      </c>
      <c r="G7" s="128">
        <v>92.4</v>
      </c>
      <c r="H7" s="108">
        <f>SUM(G7/$O7)*100</f>
        <v>115.5</v>
      </c>
      <c r="I7" s="108">
        <v>78.900000000000006</v>
      </c>
      <c r="J7" s="108">
        <f>SUM(I7/$O7)*100</f>
        <v>98.625</v>
      </c>
      <c r="K7" s="58">
        <f>'PY2022Q3 EX'!X5*100</f>
        <v>79.800000000000011</v>
      </c>
      <c r="L7" s="108">
        <f>SUM(K7/$O7)*100</f>
        <v>99.750000000000014</v>
      </c>
      <c r="M7" s="58">
        <v>79.7</v>
      </c>
      <c r="N7" s="114">
        <f>SUM(M7/$O7)*100</f>
        <v>99.625000000000014</v>
      </c>
      <c r="O7" s="26">
        <v>80</v>
      </c>
      <c r="P7" s="202">
        <v>77.900000000000006</v>
      </c>
      <c r="Q7" s="202">
        <f t="shared" si="1"/>
        <v>97.375000000000014</v>
      </c>
      <c r="R7" s="202">
        <v>89.3</v>
      </c>
      <c r="S7" s="202">
        <f t="shared" si="2"/>
        <v>111.625</v>
      </c>
      <c r="T7" s="26">
        <v>80</v>
      </c>
    </row>
    <row r="8" spans="3:20" ht="20.100000000000001" customHeight="1" x14ac:dyDescent="0.3">
      <c r="C8" s="110" t="s">
        <v>13</v>
      </c>
      <c r="D8" s="58">
        <v>87</v>
      </c>
      <c r="E8" s="108">
        <f t="shared" si="0"/>
        <v>124.28571428571429</v>
      </c>
      <c r="F8" s="40">
        <v>70</v>
      </c>
      <c r="G8" s="128">
        <v>89.4</v>
      </c>
      <c r="H8" s="108">
        <f>SUM(G8/$O8)*100</f>
        <v>124.16666666666667</v>
      </c>
      <c r="I8" s="108">
        <v>74.7</v>
      </c>
      <c r="J8" s="108">
        <f>SUM(I8/$O8)*100</f>
        <v>103.75000000000001</v>
      </c>
      <c r="K8" s="58">
        <f>'PY2022Q3 EX'!X6*100</f>
        <v>72.899999999999991</v>
      </c>
      <c r="L8" s="108">
        <f>SUM(K8/$O8)*100</f>
        <v>101.25</v>
      </c>
      <c r="M8" s="58">
        <v>71.400000000000006</v>
      </c>
      <c r="N8" s="114">
        <f>SUM(M8/$O8)*100</f>
        <v>99.166666666666671</v>
      </c>
      <c r="O8" s="26">
        <v>72</v>
      </c>
      <c r="P8" s="202">
        <v>69.3</v>
      </c>
      <c r="Q8" s="202">
        <f t="shared" si="1"/>
        <v>96.249999999999986</v>
      </c>
      <c r="R8" s="202">
        <v>77.900000000000006</v>
      </c>
      <c r="S8" s="202">
        <f t="shared" si="2"/>
        <v>108.19444444444446</v>
      </c>
      <c r="T8" s="112">
        <v>72</v>
      </c>
    </row>
    <row r="9" spans="3:20" ht="20.100000000000001" customHeight="1" x14ac:dyDescent="0.3">
      <c r="C9" s="110" t="s">
        <v>16</v>
      </c>
      <c r="D9" s="58">
        <v>87.3</v>
      </c>
      <c r="E9" s="108">
        <f t="shared" si="0"/>
        <v>178.16326530612244</v>
      </c>
      <c r="F9" s="40">
        <v>49</v>
      </c>
      <c r="G9" s="128">
        <v>74.5</v>
      </c>
      <c r="H9" s="108">
        <f>SUM(G9/$O9)*100</f>
        <v>128.44827586206898</v>
      </c>
      <c r="I9" s="108">
        <v>67.900000000000006</v>
      </c>
      <c r="J9" s="108">
        <f>SUM(I9/$O9)*100</f>
        <v>117.06896551724139</v>
      </c>
      <c r="K9" s="58">
        <f>'PY2022Q3 EX'!X7*100</f>
        <v>61.9</v>
      </c>
      <c r="L9" s="108">
        <f>SUM(K9/$O9)*100</f>
        <v>106.72413793103451</v>
      </c>
      <c r="M9" s="58">
        <v>89.2</v>
      </c>
      <c r="N9" s="114">
        <f>SUM(M9/$O9)*100</f>
        <v>153.79310344827587</v>
      </c>
      <c r="O9" s="26">
        <v>57.999999999999993</v>
      </c>
      <c r="P9" s="202">
        <v>76.7</v>
      </c>
      <c r="Q9" s="202">
        <f t="shared" si="1"/>
        <v>127.83333333333333</v>
      </c>
      <c r="R9" s="202">
        <v>77.599999999999994</v>
      </c>
      <c r="S9" s="202">
        <f t="shared" si="2"/>
        <v>129.33333333333331</v>
      </c>
      <c r="T9" s="112">
        <v>60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73.3</v>
      </c>
      <c r="E11" s="108">
        <f t="shared" ref="E11:E15" si="3">D11/F11*100</f>
        <v>86.235294117647058</v>
      </c>
      <c r="F11" s="40">
        <v>85</v>
      </c>
      <c r="G11" s="130">
        <v>73.400000000000006</v>
      </c>
      <c r="H11" s="108">
        <f>SUM(G11/$O11)*100</f>
        <v>92.911392405063296</v>
      </c>
      <c r="I11" s="138">
        <v>70.900000000000006</v>
      </c>
      <c r="J11" s="108">
        <f>SUM(I11/$O11)*100</f>
        <v>89.74683544303798</v>
      </c>
      <c r="K11" s="58">
        <f>'PY2022Q3 EX'!X9*100</f>
        <v>71.5</v>
      </c>
      <c r="L11" s="108">
        <f>SUM(K11/$O11)*100</f>
        <v>90.506329113924053</v>
      </c>
      <c r="M11" s="58">
        <v>90.8</v>
      </c>
      <c r="N11" s="114">
        <f>SUM(M11/$O11)*100</f>
        <v>114.93670886075948</v>
      </c>
      <c r="O11" s="26">
        <v>79</v>
      </c>
      <c r="P11" s="202">
        <v>90</v>
      </c>
      <c r="Q11" s="202">
        <f>$P11/$T11*100</f>
        <v>120</v>
      </c>
      <c r="R11" s="202">
        <v>90.2</v>
      </c>
      <c r="S11" s="202">
        <f t="shared" si="2"/>
        <v>120.26666666666668</v>
      </c>
      <c r="T11" s="26">
        <v>75</v>
      </c>
    </row>
    <row r="12" spans="3:20" ht="20.100000000000001" customHeight="1" x14ac:dyDescent="0.3">
      <c r="C12" s="110" t="s">
        <v>3</v>
      </c>
      <c r="D12" s="59">
        <v>11389</v>
      </c>
      <c r="E12" s="108">
        <f t="shared" si="3"/>
        <v>153.90540540540542</v>
      </c>
      <c r="F12" s="41">
        <v>7400</v>
      </c>
      <c r="G12" s="134">
        <v>11417</v>
      </c>
      <c r="H12" s="108">
        <f>SUM(G12/$O12)*100</f>
        <v>116.5</v>
      </c>
      <c r="I12" s="139">
        <v>11026</v>
      </c>
      <c r="J12" s="108">
        <f>SUM(I12/$O12)*100</f>
        <v>112.51020408163266</v>
      </c>
      <c r="K12" s="59">
        <f>'PY2022Q3 EX'!X10</f>
        <v>10499</v>
      </c>
      <c r="L12" s="108">
        <f>SUM(K12/$O12)*100</f>
        <v>107.13265306122449</v>
      </c>
      <c r="M12" s="59">
        <v>10584</v>
      </c>
      <c r="N12" s="114">
        <f>SUM(M12/$O12)*100</f>
        <v>108</v>
      </c>
      <c r="O12" s="60">
        <v>9800</v>
      </c>
      <c r="P12" s="59">
        <v>11148.8</v>
      </c>
      <c r="Q12" s="202">
        <f t="shared" ref="Q12:Q15" si="4">$P12/$T12*100</f>
        <v>113.76326530612243</v>
      </c>
      <c r="R12" s="59">
        <v>12199.2</v>
      </c>
      <c r="S12" s="202">
        <f t="shared" si="2"/>
        <v>124.48163265306123</v>
      </c>
      <c r="T12" s="60">
        <v>9800</v>
      </c>
    </row>
    <row r="13" spans="3:20" ht="20.100000000000001" customHeight="1" x14ac:dyDescent="0.3">
      <c r="C13" s="110" t="s">
        <v>10</v>
      </c>
      <c r="D13" s="58">
        <v>89.3</v>
      </c>
      <c r="E13" s="108">
        <f t="shared" si="3"/>
        <v>110.24691358024693</v>
      </c>
      <c r="F13" s="40">
        <v>81</v>
      </c>
      <c r="G13" s="130">
        <v>91.5</v>
      </c>
      <c r="H13" s="108">
        <f>SUM(G13/$O13)*100</f>
        <v>112.96296296296295</v>
      </c>
      <c r="I13" s="138">
        <v>74.5</v>
      </c>
      <c r="J13" s="58">
        <f>SUM(I13/$O13)*100</f>
        <v>91.975308641975303</v>
      </c>
      <c r="K13" s="58">
        <f>'PY2022Q3 EX'!X11*100</f>
        <v>76.900000000000006</v>
      </c>
      <c r="L13" s="108">
        <f>SUM(K13/$O13)*100</f>
        <v>94.938271604938279</v>
      </c>
      <c r="M13" s="58">
        <v>76.400000000000006</v>
      </c>
      <c r="N13" s="114">
        <f>SUM(M13/$O13)*100</f>
        <v>94.320987654321002</v>
      </c>
      <c r="O13" s="26">
        <v>81</v>
      </c>
      <c r="P13" s="202">
        <v>75.099999999999994</v>
      </c>
      <c r="Q13" s="202">
        <f t="shared" si="4"/>
        <v>90.481927710843365</v>
      </c>
      <c r="R13" s="202">
        <v>87.3</v>
      </c>
      <c r="S13" s="202">
        <f t="shared" si="2"/>
        <v>105.18072289156626</v>
      </c>
      <c r="T13" s="26">
        <v>83</v>
      </c>
    </row>
    <row r="14" spans="3:20" ht="20.100000000000001" customHeight="1" x14ac:dyDescent="0.3">
      <c r="C14" s="110" t="s">
        <v>13</v>
      </c>
      <c r="D14" s="58">
        <v>88.1</v>
      </c>
      <c r="E14" s="108">
        <f t="shared" si="3"/>
        <v>120.68493150684931</v>
      </c>
      <c r="F14" s="40">
        <v>73</v>
      </c>
      <c r="G14" s="130">
        <v>89.5</v>
      </c>
      <c r="H14" s="108">
        <f>SUM(G14/$O14)*100</f>
        <v>109.95085995085996</v>
      </c>
      <c r="I14" s="138">
        <v>82.4</v>
      </c>
      <c r="J14" s="108">
        <f>SUM(I14/$O14)*100</f>
        <v>101.22850122850124</v>
      </c>
      <c r="K14" s="58">
        <f>'PY2022Q3 EX'!X12*100</f>
        <v>81.5</v>
      </c>
      <c r="L14" s="108">
        <f>SUM(K14/$O14)*100</f>
        <v>100.12285012285014</v>
      </c>
      <c r="M14" s="58">
        <v>81.400000000000006</v>
      </c>
      <c r="N14" s="114">
        <f>SUM(M14/$O14)*100</f>
        <v>100.00000000000003</v>
      </c>
      <c r="O14" s="26">
        <v>81.399999999999991</v>
      </c>
      <c r="P14" s="202">
        <v>79.2</v>
      </c>
      <c r="Q14" s="202">
        <f t="shared" si="4"/>
        <v>105.60000000000001</v>
      </c>
      <c r="R14" s="202">
        <v>87.1</v>
      </c>
      <c r="S14" s="202">
        <f t="shared" si="2"/>
        <v>116.13333333333333</v>
      </c>
      <c r="T14" s="112">
        <v>75</v>
      </c>
    </row>
    <row r="15" spans="3:20" ht="20.100000000000001" customHeight="1" x14ac:dyDescent="0.3">
      <c r="C15" s="110" t="s">
        <v>16</v>
      </c>
      <c r="D15" s="58">
        <v>94.199999999999989</v>
      </c>
      <c r="E15" s="108">
        <f t="shared" si="3"/>
        <v>192.24489795918365</v>
      </c>
      <c r="F15" s="40">
        <v>49</v>
      </c>
      <c r="G15" s="130">
        <v>84.2</v>
      </c>
      <c r="H15" s="108">
        <f>SUM(G15/$O15)*100</f>
        <v>140.33333333333334</v>
      </c>
      <c r="I15" s="138">
        <v>78.7</v>
      </c>
      <c r="J15" s="108">
        <f>SUM(I15/$O15)*100</f>
        <v>131.16666666666669</v>
      </c>
      <c r="K15" s="58">
        <f>'PY2022Q3 EX'!X13*100</f>
        <v>67.2</v>
      </c>
      <c r="L15" s="108">
        <f>SUM(K15/$O15)*100</f>
        <v>112.00000000000001</v>
      </c>
      <c r="M15" s="58">
        <v>91.6</v>
      </c>
      <c r="N15" s="114">
        <f>SUM(M15/$O15)*100</f>
        <v>152.66666666666666</v>
      </c>
      <c r="O15" s="26">
        <v>60</v>
      </c>
      <c r="P15" s="202">
        <v>78</v>
      </c>
      <c r="Q15" s="202">
        <f t="shared" si="4"/>
        <v>130</v>
      </c>
      <c r="R15" s="202">
        <v>73.2</v>
      </c>
      <c r="S15" s="202">
        <f t="shared" si="2"/>
        <v>122</v>
      </c>
      <c r="T15" s="112">
        <v>60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73.8</v>
      </c>
      <c r="E17" s="108">
        <f t="shared" ref="E17:E21" si="5">D17/F17*100</f>
        <v>92.830188679245282</v>
      </c>
      <c r="F17" s="40">
        <v>79.5</v>
      </c>
      <c r="G17" s="130">
        <v>73</v>
      </c>
      <c r="H17" s="108">
        <f>SUM(G17/$O17)*100</f>
        <v>97.333333333333343</v>
      </c>
      <c r="I17" s="108">
        <v>70.400000000000006</v>
      </c>
      <c r="J17" s="108">
        <f>SUM(I17/$O17)*100</f>
        <v>93.866666666666674</v>
      </c>
      <c r="K17" s="58">
        <f>'PY2022Q3 EX'!X15*100</f>
        <v>72.5</v>
      </c>
      <c r="L17" s="108">
        <f>SUM(K17/$O17)*100</f>
        <v>96.666666666666671</v>
      </c>
      <c r="M17" s="58">
        <v>87.9</v>
      </c>
      <c r="N17" s="114">
        <f>SUM(M17/$O17)*100</f>
        <v>117.20000000000002</v>
      </c>
      <c r="O17" s="26">
        <v>75</v>
      </c>
      <c r="P17" s="202">
        <v>87.1</v>
      </c>
      <c r="Q17" s="202">
        <f>$P17/$T17*100</f>
        <v>116.13333333333333</v>
      </c>
      <c r="R17" s="202">
        <v>88.3</v>
      </c>
      <c r="S17" s="202">
        <f t="shared" si="2"/>
        <v>117.73333333333333</v>
      </c>
      <c r="T17" s="26">
        <v>75</v>
      </c>
    </row>
    <row r="18" spans="3:20" ht="20.100000000000001" customHeight="1" x14ac:dyDescent="0.3">
      <c r="C18" s="110" t="s">
        <v>3</v>
      </c>
      <c r="D18" s="59">
        <v>4592</v>
      </c>
      <c r="E18" s="108">
        <f t="shared" si="5"/>
        <v>158.34482758620689</v>
      </c>
      <c r="F18" s="41">
        <v>2900</v>
      </c>
      <c r="G18" s="131">
        <v>4703</v>
      </c>
      <c r="H18" s="108">
        <f>SUM(G18/$O18)*100</f>
        <v>162.17241379310346</v>
      </c>
      <c r="I18" s="109">
        <v>4718</v>
      </c>
      <c r="J18" s="108">
        <f>SUM(I18/$O18)*100</f>
        <v>162.68965517241378</v>
      </c>
      <c r="K18" s="59">
        <f>'PY2022Q3 EX'!X16</f>
        <v>4740</v>
      </c>
      <c r="L18" s="108">
        <f>SUM(K18/$O18)*100</f>
        <v>163.44827586206895</v>
      </c>
      <c r="M18" s="59">
        <v>3900</v>
      </c>
      <c r="N18" s="114">
        <f>SUM(M18/$O18)*100</f>
        <v>134.48275862068965</v>
      </c>
      <c r="O18" s="60">
        <v>2900</v>
      </c>
      <c r="P18" s="59">
        <v>3724.5</v>
      </c>
      <c r="Q18" s="202">
        <f t="shared" ref="Q18:Q21" si="6">$P18/$T18*100</f>
        <v>128.43103448275861</v>
      </c>
      <c r="R18" s="59">
        <v>3734.25</v>
      </c>
      <c r="S18" s="202">
        <f t="shared" si="2"/>
        <v>128.76724137931035</v>
      </c>
      <c r="T18" s="60">
        <v>2900</v>
      </c>
    </row>
    <row r="19" spans="3:20" ht="20.100000000000001" customHeight="1" x14ac:dyDescent="0.3">
      <c r="C19" s="110" t="s">
        <v>10</v>
      </c>
      <c r="D19" s="58">
        <v>87.8</v>
      </c>
      <c r="E19" s="108">
        <f t="shared" si="5"/>
        <v>118.64864864864863</v>
      </c>
      <c r="F19" s="40">
        <v>74</v>
      </c>
      <c r="G19" s="130">
        <v>88.5</v>
      </c>
      <c r="H19" s="108">
        <f t="shared" ref="H19:H20" si="7">SUM(G19/$O19)*100</f>
        <v>119.59459459459461</v>
      </c>
      <c r="I19" s="108">
        <v>75.099999999999994</v>
      </c>
      <c r="J19" s="108">
        <f t="shared" ref="J19:J20" si="8">SUM(I19/$O19)*100</f>
        <v>101.48648648648648</v>
      </c>
      <c r="K19" s="58">
        <f>'PY2022Q3 EX'!X17*100</f>
        <v>76.3</v>
      </c>
      <c r="L19" s="108">
        <f t="shared" ref="L19:L20" si="9">SUM(K19/$O19)*100</f>
        <v>103.10810810810811</v>
      </c>
      <c r="M19" s="58">
        <v>74.8</v>
      </c>
      <c r="N19" s="114">
        <f>SUM(M19/$O19)*100</f>
        <v>101.08108108108107</v>
      </c>
      <c r="O19" s="26">
        <v>74</v>
      </c>
      <c r="P19" s="202">
        <v>73.400000000000006</v>
      </c>
      <c r="Q19" s="202">
        <f t="shared" si="6"/>
        <v>99.189189189189193</v>
      </c>
      <c r="R19" s="202">
        <v>87.9</v>
      </c>
      <c r="S19" s="202">
        <f t="shared" si="2"/>
        <v>118.78378378378378</v>
      </c>
      <c r="T19" s="26">
        <v>74</v>
      </c>
    </row>
    <row r="20" spans="3:20" ht="20.100000000000001" customHeight="1" x14ac:dyDescent="0.3">
      <c r="C20" s="110" t="s">
        <v>13</v>
      </c>
      <c r="D20" s="58">
        <v>71.899999999999991</v>
      </c>
      <c r="E20" s="108">
        <f t="shared" si="5"/>
        <v>93.986928104575156</v>
      </c>
      <c r="F20" s="40">
        <v>76.5</v>
      </c>
      <c r="G20" s="130">
        <v>68.8</v>
      </c>
      <c r="H20" s="108">
        <f t="shared" si="7"/>
        <v>104.87804878048779</v>
      </c>
      <c r="I20" s="108">
        <v>39.799999999999997</v>
      </c>
      <c r="J20" s="108">
        <f t="shared" si="8"/>
        <v>60.67073170731706</v>
      </c>
      <c r="K20" s="58">
        <f>'PY2022Q3 EX'!X18*100</f>
        <v>36.5</v>
      </c>
      <c r="L20" s="108">
        <f t="shared" si="9"/>
        <v>55.640243902439011</v>
      </c>
      <c r="M20" s="58">
        <v>35.799999999999997</v>
      </c>
      <c r="N20" s="114">
        <f>SUM(M20/$O20)*100</f>
        <v>54.573170731707307</v>
      </c>
      <c r="O20" s="26">
        <v>65.600000000000009</v>
      </c>
      <c r="P20" s="202">
        <v>48.9</v>
      </c>
      <c r="Q20" s="202">
        <f t="shared" si="6"/>
        <v>74.542682926829272</v>
      </c>
      <c r="R20" s="202">
        <v>87.6</v>
      </c>
      <c r="S20" s="202">
        <f t="shared" si="2"/>
        <v>133.53658536585365</v>
      </c>
      <c r="T20" s="26">
        <v>65.599999999999994</v>
      </c>
    </row>
    <row r="21" spans="3:20" ht="20.100000000000001" customHeight="1" x14ac:dyDescent="0.3">
      <c r="C21" s="110" t="s">
        <v>16</v>
      </c>
      <c r="D21" s="58">
        <v>91.100000000000009</v>
      </c>
      <c r="E21" s="108">
        <f t="shared" si="5"/>
        <v>195.91397849462368</v>
      </c>
      <c r="F21" s="40">
        <v>46.5</v>
      </c>
      <c r="G21" s="130">
        <v>74.2</v>
      </c>
      <c r="H21" s="108">
        <f>SUM(G21/$O21)*100</f>
        <v>148.4</v>
      </c>
      <c r="I21" s="108">
        <v>81.2</v>
      </c>
      <c r="J21" s="108">
        <f>SUM(I21/$O21)*100</f>
        <v>162.4</v>
      </c>
      <c r="K21" s="58">
        <f>'PY2022Q3 EX'!X19*100</f>
        <v>72.599999999999994</v>
      </c>
      <c r="L21" s="108">
        <f>SUM(K21/$O21)*100</f>
        <v>145.19999999999999</v>
      </c>
      <c r="M21" s="58">
        <v>95.2</v>
      </c>
      <c r="N21" s="114">
        <f>SUM(M21/$O21)*100</f>
        <v>190.4</v>
      </c>
      <c r="O21" s="26">
        <v>50</v>
      </c>
      <c r="P21" s="202">
        <v>85.6</v>
      </c>
      <c r="Q21" s="202">
        <f t="shared" si="6"/>
        <v>164.61538461538461</v>
      </c>
      <c r="R21" s="202">
        <v>74.099999999999994</v>
      </c>
      <c r="S21" s="202">
        <f t="shared" si="2"/>
        <v>142.49999999999997</v>
      </c>
      <c r="T21" s="112">
        <v>52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69.3</v>
      </c>
      <c r="E23" s="108">
        <f t="shared" ref="E23:E25" si="10">D23/F23*100</f>
        <v>106.6153846153846</v>
      </c>
      <c r="F23" s="40">
        <v>65</v>
      </c>
      <c r="G23" s="132">
        <v>71.099999999999994</v>
      </c>
      <c r="H23" s="108">
        <f>SUM(G23/$O23)*100</f>
        <v>109.38461538461537</v>
      </c>
      <c r="I23" s="108">
        <v>67.400000000000006</v>
      </c>
      <c r="J23" s="108">
        <f>SUM(I23/$O23)*100</f>
        <v>103.69230769230771</v>
      </c>
      <c r="K23" s="58">
        <f>'PY2022Q3 EX'!X21*100</f>
        <v>69.899999999999991</v>
      </c>
      <c r="L23" s="108">
        <f>SUM(K23/$O23)*100</f>
        <v>107.53846153846152</v>
      </c>
      <c r="M23" s="58">
        <v>72.5</v>
      </c>
      <c r="N23" s="114">
        <f>SUM(M23/$O23)*100</f>
        <v>111.53846153846155</v>
      </c>
      <c r="O23" s="26">
        <v>65</v>
      </c>
      <c r="P23" s="202">
        <v>72.2</v>
      </c>
      <c r="Q23" s="202">
        <f>P23/$T23*100</f>
        <v>111.07692307692307</v>
      </c>
      <c r="R23" s="202">
        <v>72.8</v>
      </c>
      <c r="S23" s="202">
        <f t="shared" si="2"/>
        <v>111.99999999999999</v>
      </c>
      <c r="T23" s="26">
        <v>65</v>
      </c>
    </row>
    <row r="24" spans="3:20" ht="20.100000000000001" customHeight="1" x14ac:dyDescent="0.3">
      <c r="C24" s="110" t="s">
        <v>3</v>
      </c>
      <c r="D24" s="59">
        <v>8511</v>
      </c>
      <c r="E24" s="108">
        <f t="shared" si="10"/>
        <v>159.0841121495327</v>
      </c>
      <c r="F24" s="41">
        <v>5350</v>
      </c>
      <c r="G24" s="133">
        <v>8605</v>
      </c>
      <c r="H24" s="108">
        <f>SUM(G24/$O24)*100</f>
        <v>160.84112149532709</v>
      </c>
      <c r="I24" s="117">
        <v>8622</v>
      </c>
      <c r="J24" s="108">
        <f>SUM(I24/$O24)*100</f>
        <v>161.15887850467288</v>
      </c>
      <c r="K24" s="59">
        <f>'PY2022Q3 EX'!X22</f>
        <v>8838.5</v>
      </c>
      <c r="L24" s="108">
        <f>SUM(K24/$O24)*100</f>
        <v>165.20560747663552</v>
      </c>
      <c r="M24" s="59">
        <v>8740.5</v>
      </c>
      <c r="N24" s="114">
        <f>SUM(M24/$O24)*100</f>
        <v>163.37383177570092</v>
      </c>
      <c r="O24" s="60">
        <v>5350</v>
      </c>
      <c r="P24" s="59">
        <v>8832</v>
      </c>
      <c r="Q24" s="202">
        <f t="shared" ref="Q24:Q25" si="11">P24/$T24*100</f>
        <v>157.71428571428572</v>
      </c>
      <c r="R24" s="59">
        <v>8891</v>
      </c>
      <c r="S24" s="202">
        <f t="shared" si="2"/>
        <v>158.76785714285714</v>
      </c>
      <c r="T24" s="60">
        <v>5600</v>
      </c>
    </row>
    <row r="25" spans="3:20" ht="20.100000000000001" customHeight="1" x14ac:dyDescent="0.3">
      <c r="C25" s="115" t="s">
        <v>10</v>
      </c>
      <c r="D25" s="58">
        <v>62</v>
      </c>
      <c r="E25" s="108">
        <f t="shared" si="10"/>
        <v>93.65558912386706</v>
      </c>
      <c r="F25" s="40">
        <v>66.2</v>
      </c>
      <c r="G25" s="132">
        <v>67.400000000000006</v>
      </c>
      <c r="H25" s="108">
        <f>SUM(G25/$O25)*100</f>
        <v>108.70967741935485</v>
      </c>
      <c r="I25" s="108">
        <v>67.900000000000006</v>
      </c>
      <c r="J25" s="108">
        <f>SUM(I25/$O25)*100</f>
        <v>109.51612903225806</v>
      </c>
      <c r="K25" s="58">
        <f>'PY2022Q3 EX'!X23*100</f>
        <v>71.899999999999991</v>
      </c>
      <c r="L25" s="108">
        <f>SUM(K25/$O25)*100</f>
        <v>115.96774193548384</v>
      </c>
      <c r="M25" s="58">
        <v>70.900000000000006</v>
      </c>
      <c r="N25" s="114">
        <f>SUM(M25/$O25)*100</f>
        <v>114.35483870967742</v>
      </c>
      <c r="O25" s="26">
        <v>62</v>
      </c>
      <c r="P25" s="202">
        <v>70.2</v>
      </c>
      <c r="Q25" s="202">
        <f t="shared" si="11"/>
        <v>113.22580645161291</v>
      </c>
      <c r="R25" s="202">
        <v>70.3</v>
      </c>
      <c r="S25" s="202">
        <f t="shared" si="2"/>
        <v>113.38709677419354</v>
      </c>
      <c r="T25" s="26">
        <v>62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1196" priority="211" operator="between">
      <formula>$F5*0.9</formula>
      <formula>$F5</formula>
    </cfRule>
    <cfRule type="cellIs" dxfId="1195" priority="212" operator="lessThan">
      <formula>$F5*0.9</formula>
    </cfRule>
    <cfRule type="cellIs" dxfId="1194" priority="213" operator="greaterThan">
      <formula>$F5</formula>
    </cfRule>
  </conditionalFormatting>
  <conditionalFormatting sqref="D7">
    <cfRule type="cellIs" dxfId="1193" priority="205" operator="between">
      <formula>$F7*0.9</formula>
      <formula>$F7</formula>
    </cfRule>
    <cfRule type="cellIs" dxfId="1192" priority="206" operator="lessThan">
      <formula>$F7*0.9</formula>
    </cfRule>
    <cfRule type="cellIs" dxfId="1191" priority="207" operator="greaterThan">
      <formula>$F7</formula>
    </cfRule>
  </conditionalFormatting>
  <conditionalFormatting sqref="D6">
    <cfRule type="cellIs" dxfId="1190" priority="202" operator="between">
      <formula>$F6*0.9</formula>
      <formula>$F6</formula>
    </cfRule>
    <cfRule type="cellIs" dxfId="1189" priority="203" operator="lessThan">
      <formula>$F6*0.9</formula>
    </cfRule>
    <cfRule type="cellIs" dxfId="1188" priority="204" operator="greaterThan">
      <formula>$F6</formula>
    </cfRule>
  </conditionalFormatting>
  <conditionalFormatting sqref="D11">
    <cfRule type="cellIs" dxfId="1187" priority="199" operator="between">
      <formula>$F11*0.9</formula>
      <formula>$F11</formula>
    </cfRule>
    <cfRule type="cellIs" dxfId="1186" priority="200" operator="lessThan">
      <formula>$F11*0.9</formula>
    </cfRule>
    <cfRule type="cellIs" dxfId="1185" priority="201" operator="greaterThan">
      <formula>$F11</formula>
    </cfRule>
  </conditionalFormatting>
  <conditionalFormatting sqref="D17">
    <cfRule type="cellIs" dxfId="1184" priority="196" operator="between">
      <formula>$F17*0.9</formula>
      <formula>$F17</formula>
    </cfRule>
    <cfRule type="cellIs" dxfId="1183" priority="197" operator="lessThan">
      <formula>$F17*0.9</formula>
    </cfRule>
    <cfRule type="cellIs" dxfId="1182" priority="198" operator="greaterThan">
      <formula>$F17</formula>
    </cfRule>
  </conditionalFormatting>
  <conditionalFormatting sqref="D23">
    <cfRule type="cellIs" dxfId="1181" priority="193" operator="between">
      <formula>$F23*0.9</formula>
      <formula>$F23</formula>
    </cfRule>
    <cfRule type="cellIs" dxfId="1180" priority="194" operator="lessThan">
      <formula>$F23*0.9</formula>
    </cfRule>
    <cfRule type="cellIs" dxfId="1179" priority="195" operator="greaterThan">
      <formula>$F23</formula>
    </cfRule>
  </conditionalFormatting>
  <conditionalFormatting sqref="D12">
    <cfRule type="cellIs" dxfId="1178" priority="190" operator="between">
      <formula>$F12*0.9</formula>
      <formula>$F12</formula>
    </cfRule>
    <cfRule type="cellIs" dxfId="1177" priority="191" operator="lessThan">
      <formula>$F12*0.9</formula>
    </cfRule>
    <cfRule type="cellIs" dxfId="1176" priority="192" operator="greaterThan">
      <formula>$F12</formula>
    </cfRule>
  </conditionalFormatting>
  <conditionalFormatting sqref="D24">
    <cfRule type="cellIs" dxfId="1175" priority="187" operator="between">
      <formula>$F24*0.9</formula>
      <formula>$F24</formula>
    </cfRule>
    <cfRule type="cellIs" dxfId="1174" priority="188" operator="lessThan">
      <formula>$F24*0.9</formula>
    </cfRule>
    <cfRule type="cellIs" dxfId="1173" priority="189" operator="greaterThan">
      <formula>$F24</formula>
    </cfRule>
  </conditionalFormatting>
  <conditionalFormatting sqref="D13">
    <cfRule type="cellIs" dxfId="1172" priority="184" operator="between">
      <formula>$F13*0.9</formula>
      <formula>$F13</formula>
    </cfRule>
    <cfRule type="cellIs" dxfId="1171" priority="185" operator="lessThan">
      <formula>$F13*0.9</formula>
    </cfRule>
    <cfRule type="cellIs" dxfId="1170" priority="186" operator="greaterThan">
      <formula>$F13</formula>
    </cfRule>
  </conditionalFormatting>
  <conditionalFormatting sqref="D19">
    <cfRule type="cellIs" dxfId="1169" priority="181" operator="between">
      <formula>$F19*0.9</formula>
      <formula>$F19</formula>
    </cfRule>
    <cfRule type="cellIs" dxfId="1168" priority="182" operator="lessThan">
      <formula>$F19*0.9</formula>
    </cfRule>
    <cfRule type="cellIs" dxfId="1167" priority="183" operator="greaterThan">
      <formula>$F19</formula>
    </cfRule>
  </conditionalFormatting>
  <conditionalFormatting sqref="D25">
    <cfRule type="cellIs" dxfId="1166" priority="178" operator="between">
      <formula>$F25*0.9</formula>
      <formula>$F25</formula>
    </cfRule>
    <cfRule type="cellIs" dxfId="1165" priority="179" operator="lessThan">
      <formula>$F25*0.9</formula>
    </cfRule>
    <cfRule type="cellIs" dxfId="1164" priority="180" operator="greaterThan">
      <formula>$F25</formula>
    </cfRule>
  </conditionalFormatting>
  <conditionalFormatting sqref="I5 K5 M5">
    <cfRule type="cellIs" dxfId="1163" priority="232" operator="between">
      <formula>$O5*0.9</formula>
      <formula>$O5</formula>
    </cfRule>
    <cfRule type="cellIs" dxfId="1162" priority="233" operator="lessThan">
      <formula>$O5*0.9</formula>
    </cfRule>
    <cfRule type="cellIs" dxfId="1161" priority="234" operator="greaterThan">
      <formula>$O5</formula>
    </cfRule>
  </conditionalFormatting>
  <conditionalFormatting sqref="I6 K6 M6">
    <cfRule type="cellIs" dxfId="1160" priority="214" operator="between">
      <formula>$O6*0.9</formula>
      <formula>$O6</formula>
    </cfRule>
    <cfRule type="cellIs" dxfId="1159" priority="215" operator="lessThan">
      <formula>$O6*0.9</formula>
    </cfRule>
    <cfRule type="cellIs" dxfId="1158" priority="216" operator="greaterThan">
      <formula>$O6</formula>
    </cfRule>
  </conditionalFormatting>
  <conditionalFormatting sqref="I7 M7">
    <cfRule type="cellIs" dxfId="1157" priority="175" operator="between">
      <formula>$O7*0.9</formula>
      <formula>$O7</formula>
    </cfRule>
    <cfRule type="cellIs" dxfId="1156" priority="176" operator="lessThan">
      <formula>$O7*0.9</formula>
    </cfRule>
    <cfRule type="cellIs" dxfId="1155" priority="177" operator="greaterThan">
      <formula>$O7</formula>
    </cfRule>
  </conditionalFormatting>
  <conditionalFormatting sqref="G11 I11 M11">
    <cfRule type="cellIs" dxfId="1154" priority="229" operator="between">
      <formula>$O11*0.9</formula>
      <formula>$O11</formula>
    </cfRule>
    <cfRule type="cellIs" dxfId="1153" priority="230" operator="lessThan">
      <formula>$O11*0.9</formula>
    </cfRule>
    <cfRule type="cellIs" dxfId="1152" priority="231" operator="greaterThan">
      <formula>$O11</formula>
    </cfRule>
  </conditionalFormatting>
  <conditionalFormatting sqref="G12 I12 M12">
    <cfRule type="cellIs" dxfId="1151" priority="226" operator="between">
      <formula>$O12*0.9</formula>
      <formula>$O12</formula>
    </cfRule>
    <cfRule type="cellIs" dxfId="1150" priority="227" operator="lessThan">
      <formula>$O12*0.9</formula>
    </cfRule>
    <cfRule type="cellIs" dxfId="1149" priority="228" operator="greaterThan">
      <formula>$O12</formula>
    </cfRule>
  </conditionalFormatting>
  <conditionalFormatting sqref="G13 M13">
    <cfRule type="cellIs" dxfId="1148" priority="208" operator="between">
      <formula>$O13*0.9</formula>
      <formula>$O13</formula>
    </cfRule>
    <cfRule type="cellIs" dxfId="1147" priority="209" operator="lessThan">
      <formula>$O13*0.9</formula>
    </cfRule>
    <cfRule type="cellIs" dxfId="1146" priority="210" operator="greaterThan">
      <formula>$O13</formula>
    </cfRule>
  </conditionalFormatting>
  <conditionalFormatting sqref="G14 I14 M14">
    <cfRule type="cellIs" dxfId="1145" priority="172" operator="between">
      <formula>$O14*0.9</formula>
      <formula>$O14</formula>
    </cfRule>
    <cfRule type="cellIs" dxfId="1144" priority="173" operator="lessThan">
      <formula>$O14*0.9</formula>
    </cfRule>
    <cfRule type="cellIs" dxfId="1143" priority="174" operator="greaterThan">
      <formula>$O14</formula>
    </cfRule>
  </conditionalFormatting>
  <conditionalFormatting sqref="G17:G18 I17:I18 M17:M18">
    <cfRule type="cellIs" dxfId="1142" priority="223" operator="between">
      <formula>$O17*0.9</formula>
      <formula>$O17</formula>
    </cfRule>
    <cfRule type="cellIs" dxfId="1141" priority="224" operator="lessThan">
      <formula>$O17*0.9</formula>
    </cfRule>
    <cfRule type="cellIs" dxfId="1140" priority="225" operator="greaterThan">
      <formula>$O17</formula>
    </cfRule>
  </conditionalFormatting>
  <conditionalFormatting sqref="G19 I19 M19">
    <cfRule type="cellIs" dxfId="1139" priority="169" operator="between">
      <formula>$O19*0.9</formula>
      <formula>$O19</formula>
    </cfRule>
    <cfRule type="cellIs" dxfId="1138" priority="170" operator="lessThan">
      <formula>$O19*0.9</formula>
    </cfRule>
    <cfRule type="cellIs" dxfId="1137" priority="171" operator="greaterThan">
      <formula>$O19</formula>
    </cfRule>
  </conditionalFormatting>
  <conditionalFormatting sqref="G20 I20 M20">
    <cfRule type="cellIs" dxfId="1136" priority="166" operator="between">
      <formula>$O20*0.9</formula>
      <formula>$O20</formula>
    </cfRule>
    <cfRule type="cellIs" dxfId="1135" priority="167" operator="lessThan">
      <formula>$O20*0.9</formula>
    </cfRule>
    <cfRule type="cellIs" dxfId="1134" priority="168" operator="greaterThan">
      <formula>$O20</formula>
    </cfRule>
  </conditionalFormatting>
  <conditionalFormatting sqref="G23 I23 M23">
    <cfRule type="cellIs" dxfId="1133" priority="220" operator="between">
      <formula>$O23*0.9</formula>
      <formula>$O23</formula>
    </cfRule>
    <cfRule type="cellIs" dxfId="1132" priority="221" operator="lessThan">
      <formula>$O23*0.9</formula>
    </cfRule>
    <cfRule type="cellIs" dxfId="1131" priority="222" operator="greaterThan">
      <formula>$O23</formula>
    </cfRule>
  </conditionalFormatting>
  <conditionalFormatting sqref="G24 I24 M24">
    <cfRule type="cellIs" dxfId="1130" priority="217" operator="between">
      <formula>$O24*0.9</formula>
      <formula>$O24</formula>
    </cfRule>
    <cfRule type="cellIs" dxfId="1129" priority="218" operator="lessThan">
      <formula>$O24*0.9</formula>
    </cfRule>
    <cfRule type="cellIs" dxfId="1128" priority="219" operator="greaterThan">
      <formula>$O24</formula>
    </cfRule>
  </conditionalFormatting>
  <conditionalFormatting sqref="G25 I25 M25">
    <cfRule type="cellIs" dxfId="1127" priority="163" operator="between">
      <formula>$O25*0.9</formula>
      <formula>$O25</formula>
    </cfRule>
    <cfRule type="cellIs" dxfId="1126" priority="164" operator="lessThan">
      <formula>$O25*0.9</formula>
    </cfRule>
    <cfRule type="cellIs" dxfId="1125" priority="165" operator="greaterThan">
      <formula>$O25</formula>
    </cfRule>
  </conditionalFormatting>
  <conditionalFormatting sqref="D8">
    <cfRule type="cellIs" dxfId="1124" priority="160" operator="between">
      <formula>$F8*0.9</formula>
      <formula>$F8</formula>
    </cfRule>
    <cfRule type="cellIs" dxfId="1123" priority="161" operator="lessThan">
      <formula>$F8*0.9</formula>
    </cfRule>
    <cfRule type="cellIs" dxfId="1122" priority="162" operator="greaterThan">
      <formula>$F8</formula>
    </cfRule>
  </conditionalFormatting>
  <conditionalFormatting sqref="D14">
    <cfRule type="cellIs" dxfId="1121" priority="157" operator="between">
      <formula>$F14*0.9</formula>
      <formula>$F14</formula>
    </cfRule>
    <cfRule type="cellIs" dxfId="1120" priority="158" operator="lessThan">
      <formula>$F14*0.9</formula>
    </cfRule>
    <cfRule type="cellIs" dxfId="1119" priority="159" operator="greaterThan">
      <formula>$F14</formula>
    </cfRule>
  </conditionalFormatting>
  <conditionalFormatting sqref="D20">
    <cfRule type="cellIs" dxfId="1118" priority="154" operator="between">
      <formula>$F20*0.9</formula>
      <formula>$F20</formula>
    </cfRule>
    <cfRule type="cellIs" dxfId="1117" priority="155" operator="lessThan">
      <formula>$F20*0.9</formula>
    </cfRule>
    <cfRule type="cellIs" dxfId="1116" priority="156" operator="greaterThan">
      <formula>$F20</formula>
    </cfRule>
  </conditionalFormatting>
  <conditionalFormatting sqref="G15 I15 M15">
    <cfRule type="cellIs" dxfId="1115" priority="151" operator="between">
      <formula>$O15*0.9</formula>
      <formula>$O15</formula>
    </cfRule>
    <cfRule type="cellIs" dxfId="1114" priority="152" operator="lessThan">
      <formula>$O15*0.9</formula>
    </cfRule>
    <cfRule type="cellIs" dxfId="1113" priority="153" operator="greaterThan">
      <formula>$O15</formula>
    </cfRule>
  </conditionalFormatting>
  <conditionalFormatting sqref="G21 I21 M21">
    <cfRule type="cellIs" dxfId="1112" priority="148" operator="between">
      <formula>$O21*0.9</formula>
      <formula>$O21</formula>
    </cfRule>
    <cfRule type="cellIs" dxfId="1111" priority="149" operator="lessThan">
      <formula>$O21*0.9</formula>
    </cfRule>
    <cfRule type="cellIs" dxfId="1110" priority="150" operator="greaterThan">
      <formula>$O21</formula>
    </cfRule>
  </conditionalFormatting>
  <conditionalFormatting sqref="I8 M8">
    <cfRule type="cellIs" dxfId="1109" priority="145" operator="between">
      <formula>$O8*0.9</formula>
      <formula>$O8</formula>
    </cfRule>
    <cfRule type="cellIs" dxfId="1108" priority="146" operator="lessThan">
      <formula>$O8*0.9</formula>
    </cfRule>
    <cfRule type="cellIs" dxfId="1107" priority="147" operator="greaterThan">
      <formula>$O8</formula>
    </cfRule>
  </conditionalFormatting>
  <conditionalFormatting sqref="I9 M9">
    <cfRule type="cellIs" dxfId="1106" priority="142" operator="between">
      <formula>$O9*0.9</formula>
      <formula>$O9</formula>
    </cfRule>
    <cfRule type="cellIs" dxfId="1105" priority="143" operator="lessThan">
      <formula>$O9*0.9</formula>
    </cfRule>
    <cfRule type="cellIs" dxfId="1104" priority="144" operator="greaterThan">
      <formula>$O9</formula>
    </cfRule>
  </conditionalFormatting>
  <conditionalFormatting sqref="D21 D15 D9">
    <cfRule type="cellIs" dxfId="1103" priority="139" operator="between">
      <formula>$F9*0.9</formula>
      <formula>$F9</formula>
    </cfRule>
    <cfRule type="cellIs" dxfId="1102" priority="140" operator="lessThan">
      <formula>$F9*0.9</formula>
    </cfRule>
    <cfRule type="cellIs" dxfId="1101" priority="141" operator="greaterThan">
      <formula>$F9</formula>
    </cfRule>
  </conditionalFormatting>
  <conditionalFormatting sqref="D18">
    <cfRule type="cellIs" dxfId="1100" priority="136" operator="between">
      <formula>$F18*0.9</formula>
      <formula>$F18</formula>
    </cfRule>
    <cfRule type="cellIs" dxfId="1099" priority="137" operator="lessThan">
      <formula>$F18*0.9</formula>
    </cfRule>
    <cfRule type="cellIs" dxfId="1098" priority="138" operator="greaterThan">
      <formula>$F18</formula>
    </cfRule>
  </conditionalFormatting>
  <conditionalFormatting sqref="G5">
    <cfRule type="cellIs" dxfId="1097" priority="133" operator="between">
      <formula>$O5*0.9</formula>
      <formula>$O5</formula>
    </cfRule>
    <cfRule type="cellIs" dxfId="1096" priority="134" operator="lessThan">
      <formula>$O5*0.9</formula>
    </cfRule>
    <cfRule type="cellIs" dxfId="1095" priority="135" operator="greaterThan">
      <formula>$O5</formula>
    </cfRule>
  </conditionalFormatting>
  <conditionalFormatting sqref="G6">
    <cfRule type="cellIs" dxfId="1094" priority="130" operator="between">
      <formula>$O6*0.9</formula>
      <formula>$O6</formula>
    </cfRule>
    <cfRule type="cellIs" dxfId="1093" priority="131" operator="lessThan">
      <formula>$O6*0.9</formula>
    </cfRule>
    <cfRule type="cellIs" dxfId="1092" priority="132" operator="greaterThan">
      <formula>$O6</formula>
    </cfRule>
  </conditionalFormatting>
  <conditionalFormatting sqref="G7">
    <cfRule type="cellIs" dxfId="1091" priority="127" operator="between">
      <formula>$O7*0.9</formula>
      <formula>$O7</formula>
    </cfRule>
    <cfRule type="cellIs" dxfId="1090" priority="128" operator="lessThan">
      <formula>$O7*0.9</formula>
    </cfRule>
    <cfRule type="cellIs" dxfId="1089" priority="129" operator="greaterThan">
      <formula>$O7</formula>
    </cfRule>
  </conditionalFormatting>
  <conditionalFormatting sqref="G8">
    <cfRule type="cellIs" dxfId="1088" priority="124" operator="between">
      <formula>$O8*0.9</formula>
      <formula>$O8</formula>
    </cfRule>
    <cfRule type="cellIs" dxfId="1087" priority="125" operator="lessThan">
      <formula>$O8*0.9</formula>
    </cfRule>
    <cfRule type="cellIs" dxfId="1086" priority="126" operator="greaterThan">
      <formula>$O8</formula>
    </cfRule>
  </conditionalFormatting>
  <conditionalFormatting sqref="G9">
    <cfRule type="cellIs" dxfId="1085" priority="121" operator="between">
      <formula>$O9*0.9</formula>
      <formula>$O9</formula>
    </cfRule>
    <cfRule type="cellIs" dxfId="1084" priority="122" operator="lessThan">
      <formula>$O9*0.9</formula>
    </cfRule>
    <cfRule type="cellIs" dxfId="1083" priority="123" operator="greaterThan">
      <formula>$O9</formula>
    </cfRule>
  </conditionalFormatting>
  <conditionalFormatting sqref="I13">
    <cfRule type="cellIs" dxfId="1082" priority="118" operator="between">
      <formula>$O13*0.9</formula>
      <formula>$O13</formula>
    </cfRule>
    <cfRule type="cellIs" dxfId="1081" priority="119" operator="lessThan">
      <formula>$O13*0.9</formula>
    </cfRule>
    <cfRule type="cellIs" dxfId="1080" priority="120" operator="greaterThan">
      <formula>$O13</formula>
    </cfRule>
  </conditionalFormatting>
  <conditionalFormatting sqref="K7:K9">
    <cfRule type="cellIs" dxfId="1079" priority="115" operator="between">
      <formula>$O7*0.9</formula>
      <formula>$O7</formula>
    </cfRule>
    <cfRule type="cellIs" dxfId="1078" priority="116" operator="lessThan">
      <formula>$O7*0.9</formula>
    </cfRule>
    <cfRule type="cellIs" dxfId="1077" priority="117" operator="greaterThan">
      <formula>$O7</formula>
    </cfRule>
  </conditionalFormatting>
  <conditionalFormatting sqref="K11">
    <cfRule type="cellIs" dxfId="1076" priority="112" operator="between">
      <formula>$O11*0.9</formula>
      <formula>$O11</formula>
    </cfRule>
    <cfRule type="cellIs" dxfId="1075" priority="113" operator="lessThan">
      <formula>$O11*0.9</formula>
    </cfRule>
    <cfRule type="cellIs" dxfId="1074" priority="114" operator="greaterThan">
      <formula>$O11</formula>
    </cfRule>
  </conditionalFormatting>
  <conditionalFormatting sqref="K13:K15">
    <cfRule type="cellIs" dxfId="1073" priority="109" operator="between">
      <formula>$O13*0.9</formula>
      <formula>$O13</formula>
    </cfRule>
    <cfRule type="cellIs" dxfId="1072" priority="110" operator="lessThan">
      <formula>$O13*0.9</formula>
    </cfRule>
    <cfRule type="cellIs" dxfId="1071" priority="111" operator="greaterThan">
      <formula>$O13</formula>
    </cfRule>
  </conditionalFormatting>
  <conditionalFormatting sqref="K17">
    <cfRule type="cellIs" dxfId="1070" priority="106" operator="between">
      <formula>$O17*0.9</formula>
      <formula>$O17</formula>
    </cfRule>
    <cfRule type="cellIs" dxfId="1069" priority="107" operator="lessThan">
      <formula>$O17*0.9</formula>
    </cfRule>
    <cfRule type="cellIs" dxfId="1068" priority="108" operator="greaterThan">
      <formula>$O17</formula>
    </cfRule>
  </conditionalFormatting>
  <conditionalFormatting sqref="K19:K21">
    <cfRule type="cellIs" dxfId="1067" priority="103" operator="between">
      <formula>$O19*0.9</formula>
      <formula>$O19</formula>
    </cfRule>
    <cfRule type="cellIs" dxfId="1066" priority="104" operator="lessThan">
      <formula>$O19*0.9</formula>
    </cfRule>
    <cfRule type="cellIs" dxfId="1065" priority="105" operator="greaterThan">
      <formula>$O19</formula>
    </cfRule>
  </conditionalFormatting>
  <conditionalFormatting sqref="K23">
    <cfRule type="cellIs" dxfId="1064" priority="100" operator="between">
      <formula>$O23*0.9</formula>
      <formula>$O23</formula>
    </cfRule>
    <cfRule type="cellIs" dxfId="1063" priority="101" operator="lessThan">
      <formula>$O23*0.9</formula>
    </cfRule>
    <cfRule type="cellIs" dxfId="1062" priority="102" operator="greaterThan">
      <formula>$O23</formula>
    </cfRule>
  </conditionalFormatting>
  <conditionalFormatting sqref="K25">
    <cfRule type="cellIs" dxfId="1061" priority="97" operator="between">
      <formula>$O25*0.9</formula>
      <formula>$O25</formula>
    </cfRule>
    <cfRule type="cellIs" dxfId="1060" priority="98" operator="lessThan">
      <formula>$O25*0.9</formula>
    </cfRule>
    <cfRule type="cellIs" dxfId="1059" priority="99" operator="greaterThan">
      <formula>$O25</formula>
    </cfRule>
  </conditionalFormatting>
  <conditionalFormatting sqref="K12">
    <cfRule type="cellIs" dxfId="1058" priority="94" operator="between">
      <formula>$O12*0.9</formula>
      <formula>$O12</formula>
    </cfRule>
    <cfRule type="cellIs" dxfId="1057" priority="95" operator="lessThan">
      <formula>$O12*0.9</formula>
    </cfRule>
    <cfRule type="cellIs" dxfId="1056" priority="96" operator="greaterThan">
      <formula>$O12</formula>
    </cfRule>
  </conditionalFormatting>
  <conditionalFormatting sqref="K18">
    <cfRule type="cellIs" dxfId="1055" priority="91" operator="between">
      <formula>$O18*0.9</formula>
      <formula>$O18</formula>
    </cfRule>
    <cfRule type="cellIs" dxfId="1054" priority="92" operator="lessThan">
      <formula>$O18*0.9</formula>
    </cfRule>
    <cfRule type="cellIs" dxfId="1053" priority="93" operator="greaterThan">
      <formula>$O18</formula>
    </cfRule>
  </conditionalFormatting>
  <conditionalFormatting sqref="K24">
    <cfRule type="cellIs" dxfId="1052" priority="88" operator="between">
      <formula>$O24*0.9</formula>
      <formula>$O24</formula>
    </cfRule>
    <cfRule type="cellIs" dxfId="1051" priority="89" operator="lessThan">
      <formula>$O24*0.9</formula>
    </cfRule>
    <cfRule type="cellIs" dxfId="1050" priority="90" operator="greaterThan">
      <formula>$O24</formula>
    </cfRule>
  </conditionalFormatting>
  <conditionalFormatting sqref="P5:P9">
    <cfRule type="cellIs" dxfId="1049" priority="34" operator="between">
      <formula>$T5*0.9</formula>
      <formula>$T5</formula>
    </cfRule>
    <cfRule type="cellIs" dxfId="1048" priority="35" operator="lessThan">
      <formula>$T5*0.9</formula>
    </cfRule>
    <cfRule type="cellIs" dxfId="1047" priority="36" operator="greaterThan">
      <formula>$T5</formula>
    </cfRule>
  </conditionalFormatting>
  <conditionalFormatting sqref="P17:P21">
    <cfRule type="cellIs" dxfId="1046" priority="31" operator="between">
      <formula>$T17*0.9</formula>
      <formula>$T17</formula>
    </cfRule>
    <cfRule type="cellIs" dxfId="1045" priority="32" operator="lessThan">
      <formula>$T17*0.9</formula>
    </cfRule>
    <cfRule type="cellIs" dxfId="1044" priority="33" operator="greaterThan">
      <formula>$T17</formula>
    </cfRule>
  </conditionalFormatting>
  <conditionalFormatting sqref="P23:P25">
    <cfRule type="cellIs" dxfId="1043" priority="28" operator="between">
      <formula>$T23*0.9</formula>
      <formula>$T23</formula>
    </cfRule>
    <cfRule type="cellIs" dxfId="1042" priority="29" operator="lessThan">
      <formula>$T23*0.9</formula>
    </cfRule>
    <cfRule type="cellIs" dxfId="1041" priority="30" operator="greaterThan">
      <formula>$T23</formula>
    </cfRule>
  </conditionalFormatting>
  <conditionalFormatting sqref="P11:P15">
    <cfRule type="cellIs" dxfId="1040" priority="25" operator="between">
      <formula>$T11*0.9</formula>
      <formula>$T11</formula>
    </cfRule>
    <cfRule type="cellIs" dxfId="1039" priority="26" operator="lessThan">
      <formula>$T11*0.9</formula>
    </cfRule>
    <cfRule type="cellIs" dxfId="1038" priority="27" operator="greaterThan">
      <formula>$T11</formula>
    </cfRule>
  </conditionalFormatting>
  <conditionalFormatting sqref="R23:R25">
    <cfRule type="cellIs" dxfId="1037" priority="4" operator="between">
      <formula>$T23*0.9</formula>
      <formula>$T23</formula>
    </cfRule>
    <cfRule type="cellIs" dxfId="1036" priority="5" operator="lessThan">
      <formula>$T23*0.9</formula>
    </cfRule>
    <cfRule type="cellIs" dxfId="1035" priority="6" operator="greaterThan">
      <formula>$T23</formula>
    </cfRule>
  </conditionalFormatting>
  <conditionalFormatting sqref="R5:R9">
    <cfRule type="cellIs" dxfId="1034" priority="10" operator="between">
      <formula>$T5*0.9</formula>
      <formula>$T5</formula>
    </cfRule>
    <cfRule type="cellIs" dxfId="1033" priority="11" operator="lessThan">
      <formula>$T5*0.9</formula>
    </cfRule>
    <cfRule type="cellIs" dxfId="1032" priority="12" operator="greaterThan">
      <formula>$T5</formula>
    </cfRule>
  </conditionalFormatting>
  <conditionalFormatting sqref="R17:R21">
    <cfRule type="cellIs" dxfId="1031" priority="1" operator="between">
      <formula>$T17*0.9</formula>
      <formula>$T17</formula>
    </cfRule>
    <cfRule type="cellIs" dxfId="1030" priority="2" operator="lessThan">
      <formula>$T17*0.9</formula>
    </cfRule>
    <cfRule type="cellIs" dxfId="1029" priority="3" operator="greaterThan">
      <formula>$T17</formula>
    </cfRule>
  </conditionalFormatting>
  <conditionalFormatting sqref="R11:R15">
    <cfRule type="cellIs" dxfId="1028" priority="7" operator="between">
      <formula>$T11*0.9</formula>
      <formula>$T11</formula>
    </cfRule>
    <cfRule type="cellIs" dxfId="1027" priority="8" operator="lessThan">
      <formula>$T11*0.9</formula>
    </cfRule>
    <cfRule type="cellIs" dxfId="1026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11D8-322F-44BA-B2DE-2B5540DCEA4A}">
  <dimension ref="C1:T45"/>
  <sheetViews>
    <sheetView zoomScale="60" zoomScaleNormal="60" zoomScaleSheetLayoutView="100" workbookViewId="0">
      <pane xSplit="3" ySplit="3" topLeftCell="F5" activePane="bottomRight" state="frozen"/>
      <selection activeCell="I21" sqref="I21"/>
      <selection pane="topRight" activeCell="I21" sqref="I21"/>
      <selection pane="bottomLeft" activeCell="I21" sqref="I21"/>
      <selection pane="bottomRight" activeCell="Z18" sqref="Z18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5" width="13.88671875" style="9" customWidth="1"/>
    <col min="6" max="11" width="13.88671875" style="16" customWidth="1"/>
    <col min="12" max="12" width="13.88671875" style="6" customWidth="1"/>
    <col min="13" max="15" width="13.88671875" style="16" customWidth="1"/>
    <col min="16" max="17" width="9.109375" style="16"/>
    <col min="18" max="18" width="15.33203125" style="195" customWidth="1"/>
    <col min="19" max="19" width="17.33203125" style="195" customWidth="1"/>
    <col min="20" max="20" width="18.88671875" style="16" customWidth="1"/>
    <col min="21" max="16384" width="9.109375" style="16"/>
  </cols>
  <sheetData>
    <row r="1" spans="3:20" ht="17.25" customHeight="1" x14ac:dyDescent="0.3">
      <c r="D1" s="16"/>
      <c r="E1" s="16"/>
      <c r="F1" s="6"/>
      <c r="G1" s="9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23</v>
      </c>
      <c r="D2" s="16"/>
      <c r="E2" s="16"/>
      <c r="F2" s="6"/>
      <c r="G2" s="9"/>
      <c r="H2" s="9"/>
      <c r="L2" s="16"/>
      <c r="O2" s="6"/>
    </row>
    <row r="3" spans="3:20" ht="100.8" x14ac:dyDescent="0.3">
      <c r="C3" s="10" t="s">
        <v>0</v>
      </c>
      <c r="D3" s="8" t="s">
        <v>42</v>
      </c>
      <c r="E3" s="5" t="s">
        <v>43</v>
      </c>
      <c r="F3" s="34" t="s">
        <v>44</v>
      </c>
      <c r="G3" s="36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36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59.9</v>
      </c>
      <c r="E5" s="108">
        <f>D5/F5*100</f>
        <v>70.305164319248831</v>
      </c>
      <c r="F5" s="40">
        <v>85.2</v>
      </c>
      <c r="G5" s="128">
        <v>60.199999999999996</v>
      </c>
      <c r="H5" s="108">
        <f>SUM(G5/$O5)*100</f>
        <v>93.333333333333329</v>
      </c>
      <c r="I5" s="108">
        <v>56.3</v>
      </c>
      <c r="J5" s="108">
        <f>SUM(I5/$O5)*100</f>
        <v>87.286821705426348</v>
      </c>
      <c r="K5" s="58">
        <f>'PY2022Q3 EX'!Y3*100</f>
        <v>60.699999999999996</v>
      </c>
      <c r="L5" s="108">
        <f>SUM(K5/$O5)*100</f>
        <v>94.108527131782935</v>
      </c>
      <c r="M5" s="58">
        <v>77.099999999999994</v>
      </c>
      <c r="N5" s="114">
        <f>SUM(M5/$O5)*100</f>
        <v>119.53488372093022</v>
      </c>
      <c r="O5" s="25">
        <v>64.5</v>
      </c>
      <c r="P5" s="202">
        <v>81.3</v>
      </c>
      <c r="Q5" s="202">
        <f>$P5/$T5*100</f>
        <v>126.04651162790697</v>
      </c>
      <c r="R5" s="202">
        <v>82.4</v>
      </c>
      <c r="S5" s="202">
        <f>$R5/$T5*100</f>
        <v>127.75193798449614</v>
      </c>
      <c r="T5" s="25">
        <v>64.5</v>
      </c>
    </row>
    <row r="6" spans="3:20" ht="20.100000000000001" customHeight="1" x14ac:dyDescent="0.3">
      <c r="C6" s="110" t="s">
        <v>3</v>
      </c>
      <c r="D6" s="59">
        <v>7022</v>
      </c>
      <c r="E6" s="108">
        <f t="shared" ref="E6:E9" si="0">D6/F6*100</f>
        <v>106.39393939393939</v>
      </c>
      <c r="F6" s="41">
        <v>6600</v>
      </c>
      <c r="G6" s="129">
        <v>7008</v>
      </c>
      <c r="H6" s="108">
        <f>SUM(G6/$O6)*100</f>
        <v>139.21334922526819</v>
      </c>
      <c r="I6" s="109">
        <v>6981</v>
      </c>
      <c r="J6" s="108">
        <f>SUM(I6/$O6)*100</f>
        <v>138.67699642431467</v>
      </c>
      <c r="K6" s="59">
        <f>'PY2022Q3 EX'!Y4</f>
        <v>7052</v>
      </c>
      <c r="L6" s="108">
        <f>SUM(K6/$O6)*100</f>
        <v>140.08740564163688</v>
      </c>
      <c r="M6" s="59">
        <v>7695</v>
      </c>
      <c r="N6" s="114">
        <f>SUM(M6/$O6)*100</f>
        <v>152.86054827175209</v>
      </c>
      <c r="O6" s="60">
        <v>5034</v>
      </c>
      <c r="P6" s="59">
        <v>8153</v>
      </c>
      <c r="Q6" s="202">
        <f t="shared" ref="Q6:Q9" si="1">$P6/$T6*100</f>
        <v>161.95868096940802</v>
      </c>
      <c r="R6" s="59">
        <v>8920</v>
      </c>
      <c r="S6" s="202">
        <f t="shared" ref="S6:S25" si="2">$R6/$T6*100</f>
        <v>177.19507350019865</v>
      </c>
      <c r="T6" s="60">
        <v>5034</v>
      </c>
    </row>
    <row r="7" spans="3:20" ht="20.100000000000001" customHeight="1" x14ac:dyDescent="0.3">
      <c r="C7" s="110" t="s">
        <v>10</v>
      </c>
      <c r="D7" s="58">
        <v>51</v>
      </c>
      <c r="E7" s="108">
        <f t="shared" si="0"/>
        <v>60.355029585798817</v>
      </c>
      <c r="F7" s="40">
        <v>84.5</v>
      </c>
      <c r="G7" s="128">
        <v>50.2</v>
      </c>
      <c r="H7" s="108">
        <f>SUM(G7/$O7)*100</f>
        <v>75.945537065052946</v>
      </c>
      <c r="I7" s="108">
        <v>55.1</v>
      </c>
      <c r="J7" s="108">
        <f>SUM(I7/$O7)*100</f>
        <v>83.358547655068065</v>
      </c>
      <c r="K7" s="58">
        <f>'PY2022Q3 EX'!Y5*100</f>
        <v>60</v>
      </c>
      <c r="L7" s="108">
        <f>SUM(K7/$O7)*100</f>
        <v>90.771558245083199</v>
      </c>
      <c r="M7" s="58">
        <v>60.3</v>
      </c>
      <c r="N7" s="114">
        <f>SUM(M7/$O7)*100</f>
        <v>91.225416036308602</v>
      </c>
      <c r="O7" s="26">
        <v>66.100000000000009</v>
      </c>
      <c r="P7" s="202">
        <v>60.5</v>
      </c>
      <c r="Q7" s="202">
        <f t="shared" si="1"/>
        <v>91.52798789712557</v>
      </c>
      <c r="R7" s="202">
        <v>73.099999999999994</v>
      </c>
      <c r="S7" s="202">
        <f t="shared" si="2"/>
        <v>110.59001512859304</v>
      </c>
      <c r="T7" s="26">
        <v>66.099999999999994</v>
      </c>
    </row>
    <row r="8" spans="3:20" ht="20.100000000000001" customHeight="1" x14ac:dyDescent="0.3">
      <c r="C8" s="110" t="s">
        <v>13</v>
      </c>
      <c r="D8" s="58">
        <v>50</v>
      </c>
      <c r="E8" s="108">
        <f t="shared" si="0"/>
        <v>71.428571428571431</v>
      </c>
      <c r="F8" s="40">
        <v>70</v>
      </c>
      <c r="G8" s="128">
        <v>44.800000000000004</v>
      </c>
      <c r="H8" s="108">
        <f>SUM(G8/$O8)*100</f>
        <v>88.537549407114639</v>
      </c>
      <c r="I8" s="108">
        <v>55.6</v>
      </c>
      <c r="J8" s="108">
        <f>SUM(I8/$O8)*100</f>
        <v>109.8814229249012</v>
      </c>
      <c r="K8" s="58">
        <f>'PY2022Q3 EX'!Y6*100</f>
        <v>55.900000000000006</v>
      </c>
      <c r="L8" s="108">
        <f>SUM(K8/$O8)*100</f>
        <v>110.47430830039526</v>
      </c>
      <c r="M8" s="58">
        <v>56.4</v>
      </c>
      <c r="N8" s="114">
        <f>SUM(M8/$O8)*100</f>
        <v>111.46245059288538</v>
      </c>
      <c r="O8" s="26">
        <v>50.6</v>
      </c>
      <c r="P8" s="202">
        <v>56.8</v>
      </c>
      <c r="Q8" s="202">
        <f t="shared" si="1"/>
        <v>112.25296442687747</v>
      </c>
      <c r="R8" s="202">
        <v>84.7</v>
      </c>
      <c r="S8" s="202">
        <f t="shared" si="2"/>
        <v>167.39130434782609</v>
      </c>
      <c r="T8" s="112">
        <v>50.6</v>
      </c>
    </row>
    <row r="9" spans="3:20" ht="20.100000000000001" customHeight="1" x14ac:dyDescent="0.3">
      <c r="C9" s="110" t="s">
        <v>16</v>
      </c>
      <c r="D9" s="58">
        <v>94.1</v>
      </c>
      <c r="E9" s="108">
        <f t="shared" si="0"/>
        <v>171.09090909090904</v>
      </c>
      <c r="F9" s="40">
        <v>55.000000000000007</v>
      </c>
      <c r="G9" s="128">
        <v>93</v>
      </c>
      <c r="H9" s="108">
        <f>SUM(G9/$O9)*100</f>
        <v>373.49397590361446</v>
      </c>
      <c r="I9" s="108">
        <v>91.7</v>
      </c>
      <c r="J9" s="108">
        <f>SUM(I9/$O9)*100</f>
        <v>368.27309236947798</v>
      </c>
      <c r="K9" s="58">
        <f>'PY2022Q3 EX'!Y7*100</f>
        <v>94.6</v>
      </c>
      <c r="L9" s="108">
        <f>SUM(K9/$O9)*100</f>
        <v>379.91967871485946</v>
      </c>
      <c r="M9" s="58">
        <v>94.3</v>
      </c>
      <c r="N9" s="114">
        <f>SUM(M9/$O9)*100</f>
        <v>378.71485943775099</v>
      </c>
      <c r="O9" s="26">
        <v>24.9</v>
      </c>
      <c r="P9" s="202">
        <v>94.4</v>
      </c>
      <c r="Q9" s="202">
        <f t="shared" si="1"/>
        <v>379.11646586345387</v>
      </c>
      <c r="R9" s="202">
        <v>93.9</v>
      </c>
      <c r="S9" s="202">
        <f t="shared" si="2"/>
        <v>377.10843373493981</v>
      </c>
      <c r="T9" s="112">
        <v>24.9</v>
      </c>
    </row>
    <row r="10" spans="3:20" ht="20.100000000000001" customHeight="1" x14ac:dyDescent="0.3">
      <c r="C10" s="29" t="s">
        <v>14</v>
      </c>
      <c r="D10" s="23"/>
      <c r="E10" s="23"/>
      <c r="F10" s="23"/>
      <c r="G10" s="38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68.600000000000009</v>
      </c>
      <c r="E11" s="108">
        <f t="shared" ref="E11:E15" si="3">D11/F11*100</f>
        <v>80.705882352941188</v>
      </c>
      <c r="F11" s="40">
        <v>85</v>
      </c>
      <c r="G11" s="130">
        <v>68.600000000000009</v>
      </c>
      <c r="H11" s="108">
        <f>SUM(G11/$O11)*100</f>
        <v>86.072772898368882</v>
      </c>
      <c r="I11" s="121">
        <v>66.5</v>
      </c>
      <c r="J11" s="108">
        <f>SUM(I11/$O11)*100</f>
        <v>83.437892095357597</v>
      </c>
      <c r="K11" s="58">
        <f>'PY2022Q3 EX'!Y9*100</f>
        <v>69</v>
      </c>
      <c r="L11" s="108">
        <f>SUM(K11/$O11)*100</f>
        <v>86.574654956085311</v>
      </c>
      <c r="M11" s="58">
        <v>76.7</v>
      </c>
      <c r="N11" s="114">
        <f>SUM(M11/$O11)*100</f>
        <v>96.235884567126732</v>
      </c>
      <c r="O11" s="26">
        <v>79.7</v>
      </c>
      <c r="P11" s="202">
        <v>80.900000000000006</v>
      </c>
      <c r="Q11" s="202">
        <f>$P11/$T11*100</f>
        <v>101.50564617314932</v>
      </c>
      <c r="R11" s="202">
        <v>82.1</v>
      </c>
      <c r="S11" s="202">
        <f t="shared" si="2"/>
        <v>103.0112923462986</v>
      </c>
      <c r="T11" s="26">
        <v>79.7</v>
      </c>
    </row>
    <row r="12" spans="3:20" ht="20.100000000000001" customHeight="1" x14ac:dyDescent="0.3">
      <c r="C12" s="110" t="s">
        <v>3</v>
      </c>
      <c r="D12" s="59">
        <v>9416</v>
      </c>
      <c r="E12" s="108">
        <f t="shared" si="3"/>
        <v>132.61971830985914</v>
      </c>
      <c r="F12" s="41">
        <v>7100</v>
      </c>
      <c r="G12" s="134">
        <v>9419</v>
      </c>
      <c r="H12" s="108">
        <f>SUM(G12/$O12)*100</f>
        <v>115.42892156862746</v>
      </c>
      <c r="I12" s="104">
        <v>9178</v>
      </c>
      <c r="J12" s="108">
        <f>SUM(I12/$O12)*100</f>
        <v>112.47549019607843</v>
      </c>
      <c r="K12" s="59">
        <f>'PY2022Q3 EX'!Y10</f>
        <v>9419</v>
      </c>
      <c r="L12" s="108">
        <f>SUM(K12/$O12)*100</f>
        <v>115.42892156862746</v>
      </c>
      <c r="M12" s="59">
        <v>9729</v>
      </c>
      <c r="N12" s="114">
        <f>SUM(M12/$O12)*100</f>
        <v>119.22794117647059</v>
      </c>
      <c r="O12" s="60">
        <v>8160</v>
      </c>
      <c r="P12" s="59">
        <v>9756</v>
      </c>
      <c r="Q12" s="202">
        <f t="shared" ref="Q12:Q15" si="4">$P12/$T12*100</f>
        <v>119.55882352941177</v>
      </c>
      <c r="R12" s="59">
        <v>10787</v>
      </c>
      <c r="S12" s="202">
        <f t="shared" si="2"/>
        <v>132.19362745098039</v>
      </c>
      <c r="T12" s="60">
        <v>8160</v>
      </c>
    </row>
    <row r="13" spans="3:20" ht="20.100000000000001" customHeight="1" x14ac:dyDescent="0.3">
      <c r="C13" s="110" t="s">
        <v>10</v>
      </c>
      <c r="D13" s="58">
        <v>80</v>
      </c>
      <c r="E13" s="108">
        <f t="shared" si="3"/>
        <v>99.378881987577643</v>
      </c>
      <c r="F13" s="40">
        <v>80.5</v>
      </c>
      <c r="G13" s="130">
        <v>80</v>
      </c>
      <c r="H13" s="108">
        <f>SUM(G13/$O13)*100</f>
        <v>97.680097680097688</v>
      </c>
      <c r="I13" s="121">
        <v>66.5</v>
      </c>
      <c r="J13" s="58">
        <f>SUM(I13/$O13)*100</f>
        <v>81.196581196581207</v>
      </c>
      <c r="K13" s="58">
        <f>'PY2022Q3 EX'!Y11*100</f>
        <v>69.399999999999991</v>
      </c>
      <c r="L13" s="108">
        <f>SUM(K13/$O13)*100</f>
        <v>84.737484737484735</v>
      </c>
      <c r="M13" s="58">
        <v>69.599999999999994</v>
      </c>
      <c r="N13" s="114">
        <f>SUM(M13/$O13)*100</f>
        <v>84.981684981684978</v>
      </c>
      <c r="O13" s="26">
        <v>81.899999999999991</v>
      </c>
      <c r="P13" s="202">
        <v>69.8</v>
      </c>
      <c r="Q13" s="202">
        <f t="shared" si="4"/>
        <v>85.225885225885207</v>
      </c>
      <c r="R13" s="202">
        <v>77.900000000000006</v>
      </c>
      <c r="S13" s="202">
        <f t="shared" si="2"/>
        <v>95.115995115995105</v>
      </c>
      <c r="T13" s="26">
        <v>81.900000000000006</v>
      </c>
    </row>
    <row r="14" spans="3:20" ht="20.100000000000001" customHeight="1" x14ac:dyDescent="0.3">
      <c r="C14" s="110" t="s">
        <v>13</v>
      </c>
      <c r="D14" s="58">
        <v>100</v>
      </c>
      <c r="E14" s="108">
        <f t="shared" si="3"/>
        <v>133.33333333333331</v>
      </c>
      <c r="F14" s="40">
        <v>75</v>
      </c>
      <c r="G14" s="130">
        <v>100</v>
      </c>
      <c r="H14" s="108">
        <f>SUM(G14/$O14)*100</f>
        <v>125.78616352201257</v>
      </c>
      <c r="I14" s="121">
        <v>76.8</v>
      </c>
      <c r="J14" s="108">
        <f>SUM(I14/$O14)*100</f>
        <v>96.603773584905667</v>
      </c>
      <c r="K14" s="58">
        <f>'PY2022Q3 EX'!Y12*100</f>
        <v>77.100000000000009</v>
      </c>
      <c r="L14" s="108">
        <f>SUM(K14/$O14)*100</f>
        <v>96.981132075471706</v>
      </c>
      <c r="M14" s="58">
        <v>76.7</v>
      </c>
      <c r="N14" s="114">
        <f>SUM(M14/$O14)*100</f>
        <v>96.477987421383645</v>
      </c>
      <c r="O14" s="26">
        <v>79.5</v>
      </c>
      <c r="P14" s="202">
        <v>77</v>
      </c>
      <c r="Q14" s="202">
        <f t="shared" si="4"/>
        <v>96.855345911949684</v>
      </c>
      <c r="R14" s="202">
        <v>84</v>
      </c>
      <c r="S14" s="202">
        <f t="shared" si="2"/>
        <v>105.66037735849056</v>
      </c>
      <c r="T14" s="112">
        <v>79.5</v>
      </c>
    </row>
    <row r="15" spans="3:20" ht="20.100000000000001" customHeight="1" x14ac:dyDescent="0.3">
      <c r="C15" s="110" t="s">
        <v>16</v>
      </c>
      <c r="D15" s="58">
        <v>89.9</v>
      </c>
      <c r="E15" s="108">
        <f t="shared" si="3"/>
        <v>183.46938775510205</v>
      </c>
      <c r="F15" s="40">
        <v>49</v>
      </c>
      <c r="G15" s="130">
        <v>88.8</v>
      </c>
      <c r="H15" s="108">
        <f>SUM(G15/$O15)*100</f>
        <v>221.99999999999997</v>
      </c>
      <c r="I15" s="121">
        <v>87.7</v>
      </c>
      <c r="J15" s="108">
        <f>SUM(I15/$O15)*100</f>
        <v>219.25</v>
      </c>
      <c r="K15" s="58">
        <f>'PY2022Q3 EX'!Y13*100</f>
        <v>86</v>
      </c>
      <c r="L15" s="108">
        <f>SUM(K15/$O15)*100</f>
        <v>215</v>
      </c>
      <c r="M15" s="58">
        <v>89.7</v>
      </c>
      <c r="N15" s="114">
        <f>SUM(M15/$O15)*100</f>
        <v>224.25000000000003</v>
      </c>
      <c r="O15" s="26">
        <v>40</v>
      </c>
      <c r="P15" s="202">
        <v>95.7</v>
      </c>
      <c r="Q15" s="202">
        <f t="shared" si="4"/>
        <v>239.25</v>
      </c>
      <c r="R15" s="202">
        <v>100</v>
      </c>
      <c r="S15" s="202">
        <f t="shared" si="2"/>
        <v>250</v>
      </c>
      <c r="T15" s="112">
        <v>40</v>
      </c>
    </row>
    <row r="16" spans="3:20" ht="20.100000000000001" customHeight="1" x14ac:dyDescent="0.3">
      <c r="C16" s="29" t="s">
        <v>15</v>
      </c>
      <c r="D16" s="23"/>
      <c r="E16" s="23"/>
      <c r="F16" s="23"/>
      <c r="G16" s="38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73.2</v>
      </c>
      <c r="E17" s="108">
        <f t="shared" ref="E17:E21" si="5">D17/F17*100</f>
        <v>91.5</v>
      </c>
      <c r="F17" s="40">
        <v>80</v>
      </c>
      <c r="G17" s="130">
        <v>73.3</v>
      </c>
      <c r="H17" s="108">
        <f>SUM(G17/$O17)*100</f>
        <v>96.701846965699218</v>
      </c>
      <c r="I17" s="108">
        <v>69.8</v>
      </c>
      <c r="J17" s="108">
        <f>SUM(I17/$O17)*100</f>
        <v>92.084432717678098</v>
      </c>
      <c r="K17" s="58">
        <f>'PY2022Q3 EX'!Y15*100</f>
        <v>73.7</v>
      </c>
      <c r="L17" s="108">
        <f>SUM(K17/$O17)*100</f>
        <v>97.229551451187348</v>
      </c>
      <c r="M17" s="58">
        <v>90.2</v>
      </c>
      <c r="N17" s="114">
        <f>SUM(M17/$O17)*100</f>
        <v>118.99736147757255</v>
      </c>
      <c r="O17" s="26">
        <v>75.8</v>
      </c>
      <c r="P17" s="202">
        <v>85.4</v>
      </c>
      <c r="Q17" s="202">
        <f>$P17/$T17*100</f>
        <v>112.66490765171504</v>
      </c>
      <c r="R17" s="202">
        <v>81.3</v>
      </c>
      <c r="S17" s="202">
        <f t="shared" si="2"/>
        <v>107.25593667546174</v>
      </c>
      <c r="T17" s="26">
        <v>75.8</v>
      </c>
    </row>
    <row r="18" spans="3:20" ht="20.100000000000001" customHeight="1" x14ac:dyDescent="0.3">
      <c r="C18" s="110" t="s">
        <v>3</v>
      </c>
      <c r="D18" s="59">
        <v>5532</v>
      </c>
      <c r="E18" s="108">
        <f t="shared" si="5"/>
        <v>172.875</v>
      </c>
      <c r="F18" s="41">
        <v>3200</v>
      </c>
      <c r="G18" s="131">
        <v>5551</v>
      </c>
      <c r="H18" s="108">
        <f>SUM(G18/$O18)*100</f>
        <v>150.35211267605635</v>
      </c>
      <c r="I18" s="109">
        <v>5468</v>
      </c>
      <c r="J18" s="108">
        <f>SUM(I18/$O18)*100</f>
        <v>148.10400866738894</v>
      </c>
      <c r="K18" s="59">
        <f>'PY2022Q3 EX'!Y16</f>
        <v>5477</v>
      </c>
      <c r="L18" s="108">
        <f>SUM(K18/$O18)*100</f>
        <v>148.3477789815818</v>
      </c>
      <c r="M18" s="59">
        <v>3982</v>
      </c>
      <c r="N18" s="114">
        <f>SUM(M18/$O18)*100</f>
        <v>107.85482123510293</v>
      </c>
      <c r="O18" s="60">
        <v>3692</v>
      </c>
      <c r="P18" s="59">
        <v>3874.5</v>
      </c>
      <c r="Q18" s="202">
        <f t="shared" ref="Q18:Q21" si="6">$P18/$T18*100</f>
        <v>104.94312026002166</v>
      </c>
      <c r="R18" s="59">
        <v>4075</v>
      </c>
      <c r="S18" s="202">
        <f t="shared" si="2"/>
        <v>110.37378114842905</v>
      </c>
      <c r="T18" s="60">
        <v>3692</v>
      </c>
    </row>
    <row r="19" spans="3:20" ht="20.100000000000001" customHeight="1" x14ac:dyDescent="0.3">
      <c r="C19" s="110" t="s">
        <v>10</v>
      </c>
      <c r="D19" s="58">
        <v>100</v>
      </c>
      <c r="E19" s="108">
        <f t="shared" si="5"/>
        <v>135.13513513513513</v>
      </c>
      <c r="F19" s="40">
        <v>74</v>
      </c>
      <c r="G19" s="130">
        <v>100</v>
      </c>
      <c r="H19" s="108">
        <f t="shared" ref="H19:H20" si="7">SUM(G19/$O19)*100</f>
        <v>135.31799729364005</v>
      </c>
      <c r="I19" s="108">
        <v>65.599999999999994</v>
      </c>
      <c r="J19" s="108">
        <f t="shared" ref="J19:J20" si="8">SUM(I19/$O19)*100</f>
        <v>88.76860622462786</v>
      </c>
      <c r="K19" s="58">
        <f>'PY2022Q3 EX'!Y17*100</f>
        <v>70.899999999999991</v>
      </c>
      <c r="L19" s="108">
        <f t="shared" ref="L19:L20" si="9">SUM(K19/$O19)*100</f>
        <v>95.940460081190778</v>
      </c>
      <c r="M19" s="58">
        <v>71.099999999999994</v>
      </c>
      <c r="N19" s="114">
        <f>SUM(M19/$O19)*100</f>
        <v>96.211096075778073</v>
      </c>
      <c r="O19" s="26">
        <v>73.900000000000006</v>
      </c>
      <c r="P19" s="202">
        <v>71.2</v>
      </c>
      <c r="Q19" s="202">
        <f t="shared" si="6"/>
        <v>96.346414073071713</v>
      </c>
      <c r="R19" s="202">
        <v>80.3</v>
      </c>
      <c r="S19" s="202">
        <f t="shared" si="2"/>
        <v>108.66035182679295</v>
      </c>
      <c r="T19" s="26">
        <v>73.900000000000006</v>
      </c>
    </row>
    <row r="20" spans="3:20" ht="20.100000000000001" customHeight="1" x14ac:dyDescent="0.3">
      <c r="C20" s="110" t="s">
        <v>13</v>
      </c>
      <c r="D20" s="58">
        <v>50</v>
      </c>
      <c r="E20" s="108">
        <f t="shared" si="5"/>
        <v>69.444444444444443</v>
      </c>
      <c r="F20" s="40">
        <v>72</v>
      </c>
      <c r="G20" s="130">
        <v>100</v>
      </c>
      <c r="H20" s="108">
        <f t="shared" si="7"/>
        <v>170.94017094017093</v>
      </c>
      <c r="I20" s="108">
        <v>55.1</v>
      </c>
      <c r="J20" s="108">
        <f t="shared" si="8"/>
        <v>94.18803418803418</v>
      </c>
      <c r="K20" s="58">
        <f>'PY2022Q3 EX'!Y18*100</f>
        <v>55.900000000000006</v>
      </c>
      <c r="L20" s="108">
        <f t="shared" si="9"/>
        <v>95.555555555555557</v>
      </c>
      <c r="M20" s="58">
        <v>56.3</v>
      </c>
      <c r="N20" s="114">
        <f>SUM(M20/$O20)*100</f>
        <v>96.239316239316224</v>
      </c>
      <c r="O20" s="26">
        <v>58.5</v>
      </c>
      <c r="P20" s="202">
        <v>64.099999999999994</v>
      </c>
      <c r="Q20" s="202">
        <f t="shared" si="6"/>
        <v>109.57264957264957</v>
      </c>
      <c r="R20" s="202">
        <v>62.1</v>
      </c>
      <c r="S20" s="202">
        <f t="shared" si="2"/>
        <v>106.15384615384616</v>
      </c>
      <c r="T20" s="26">
        <v>58.5</v>
      </c>
    </row>
    <row r="21" spans="3:20" ht="20.100000000000001" customHeight="1" x14ac:dyDescent="0.3">
      <c r="C21" s="110" t="s">
        <v>16</v>
      </c>
      <c r="D21" s="58">
        <v>67.300000000000011</v>
      </c>
      <c r="E21" s="108">
        <f t="shared" si="5"/>
        <v>144.73118279569894</v>
      </c>
      <c r="F21" s="40">
        <v>46.5</v>
      </c>
      <c r="G21" s="130">
        <v>70.599999999999994</v>
      </c>
      <c r="H21" s="108">
        <f>SUM(G21/$O21)*100</f>
        <v>140.35785288270378</v>
      </c>
      <c r="I21" s="108">
        <v>81.599999999999994</v>
      </c>
      <c r="J21" s="108">
        <f>SUM(I21/$O21)*100</f>
        <v>162.22664015904573</v>
      </c>
      <c r="K21" s="58">
        <f>'PY2022Q3 EX'!Y19*100</f>
        <v>76.7</v>
      </c>
      <c r="L21" s="108">
        <f>SUM(K21/$O21)*100</f>
        <v>152.48508946322067</v>
      </c>
      <c r="M21" s="58">
        <v>88.2</v>
      </c>
      <c r="N21" s="114">
        <f>SUM(M21/$O21)*100</f>
        <v>175.34791252485093</v>
      </c>
      <c r="O21" s="26">
        <v>50.3</v>
      </c>
      <c r="P21" s="202">
        <v>81.3</v>
      </c>
      <c r="Q21" s="202">
        <f t="shared" si="6"/>
        <v>161.63021868787277</v>
      </c>
      <c r="R21" s="202">
        <v>84.1</v>
      </c>
      <c r="S21" s="202">
        <f t="shared" si="2"/>
        <v>167.19681908548708</v>
      </c>
      <c r="T21" s="112">
        <v>50.3</v>
      </c>
    </row>
    <row r="22" spans="3:20" ht="20.100000000000001" customHeight="1" x14ac:dyDescent="0.3">
      <c r="C22" s="29" t="s">
        <v>12</v>
      </c>
      <c r="D22" s="23"/>
      <c r="E22" s="23"/>
      <c r="F22" s="23"/>
      <c r="G22" s="38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59.5</v>
      </c>
      <c r="E23" s="108">
        <f t="shared" ref="E23:E25" si="10">D23/F23*100</f>
        <v>91.538461538461533</v>
      </c>
      <c r="F23" s="40">
        <v>65</v>
      </c>
      <c r="G23" s="132">
        <v>59.8</v>
      </c>
      <c r="H23" s="108">
        <f>SUM(G23/$O23)*100</f>
        <v>96.920583468395449</v>
      </c>
      <c r="I23" s="108">
        <v>56.9</v>
      </c>
      <c r="J23" s="108">
        <f>SUM(I23/$O23)*100</f>
        <v>92.22042139384115</v>
      </c>
      <c r="K23" s="58">
        <f>'PY2022Q3 EX'!Y21*100</f>
        <v>63.9</v>
      </c>
      <c r="L23" s="108">
        <f>SUM(K23/$O23)*100</f>
        <v>103.56564019448946</v>
      </c>
      <c r="M23" s="58">
        <v>67.8</v>
      </c>
      <c r="N23" s="114">
        <f>SUM(M23/$O23)*100</f>
        <v>109.88654781199352</v>
      </c>
      <c r="O23" s="26">
        <v>61.7</v>
      </c>
      <c r="P23" s="202">
        <v>70.3</v>
      </c>
      <c r="Q23" s="202">
        <f>P23/$T23*100</f>
        <v>113.93841166936789</v>
      </c>
      <c r="R23" s="202">
        <v>71.2</v>
      </c>
      <c r="S23" s="202">
        <f t="shared" si="2"/>
        <v>115.39708265802268</v>
      </c>
      <c r="T23" s="26">
        <v>61.7</v>
      </c>
    </row>
    <row r="24" spans="3:20" ht="20.100000000000001" customHeight="1" x14ac:dyDescent="0.3">
      <c r="C24" s="110" t="s">
        <v>3</v>
      </c>
      <c r="D24" s="59">
        <v>6927</v>
      </c>
      <c r="E24" s="108">
        <f t="shared" si="10"/>
        <v>135.8235294117647</v>
      </c>
      <c r="F24" s="41">
        <v>5100</v>
      </c>
      <c r="G24" s="133">
        <v>6966</v>
      </c>
      <c r="H24" s="108">
        <f>SUM(G24/$O24)*100</f>
        <v>134.66073844964237</v>
      </c>
      <c r="I24" s="117">
        <v>6948</v>
      </c>
      <c r="J24" s="108">
        <f>SUM(I24/$O24)*100</f>
        <v>134.31277788517301</v>
      </c>
      <c r="K24" s="59">
        <f>'PY2022Q3 EX'!Y22</f>
        <v>7061</v>
      </c>
      <c r="L24" s="108">
        <f>SUM(K24/$O24)*100</f>
        <v>136.49719698434177</v>
      </c>
      <c r="M24" s="59">
        <v>7222</v>
      </c>
      <c r="N24" s="114">
        <f>SUM(M24/$O24)*100</f>
        <v>139.6095109220955</v>
      </c>
      <c r="O24" s="60">
        <v>5173</v>
      </c>
      <c r="P24" s="59">
        <v>7452.5</v>
      </c>
      <c r="Q24" s="202">
        <f t="shared" ref="Q24:Q25" si="11">P24/$T24*100</f>
        <v>144.06533926155035</v>
      </c>
      <c r="R24" s="59">
        <v>7567</v>
      </c>
      <c r="S24" s="202">
        <f t="shared" si="2"/>
        <v>146.27875507442491</v>
      </c>
      <c r="T24" s="60">
        <v>5173</v>
      </c>
    </row>
    <row r="25" spans="3:20" ht="20.100000000000001" customHeight="1" x14ac:dyDescent="0.3">
      <c r="C25" s="115" t="s">
        <v>10</v>
      </c>
      <c r="D25" s="58">
        <v>57.999999999999993</v>
      </c>
      <c r="E25" s="108">
        <f t="shared" si="10"/>
        <v>90.342679127725845</v>
      </c>
      <c r="F25" s="40">
        <v>64.2</v>
      </c>
      <c r="G25" s="132">
        <v>58.5</v>
      </c>
      <c r="H25" s="108">
        <f>SUM(G25/$O25)*100</f>
        <v>98.484848484848484</v>
      </c>
      <c r="I25" s="108">
        <v>57.1</v>
      </c>
      <c r="J25" s="108">
        <f>SUM(I25/$O25)*100</f>
        <v>96.127946127946132</v>
      </c>
      <c r="K25" s="58">
        <f>'PY2022Q3 EX'!Y23*100</f>
        <v>61.4</v>
      </c>
      <c r="L25" s="108">
        <f>SUM(K25/$O25)*100</f>
        <v>103.36700336700338</v>
      </c>
      <c r="M25" s="58">
        <v>61.6</v>
      </c>
      <c r="N25" s="114">
        <f>SUM(M25/$O25)*100</f>
        <v>103.7037037037037</v>
      </c>
      <c r="O25" s="26">
        <v>59.4</v>
      </c>
      <c r="P25" s="202">
        <v>63.7</v>
      </c>
      <c r="Q25" s="202">
        <f t="shared" si="11"/>
        <v>107.23905723905725</v>
      </c>
      <c r="R25" s="202">
        <v>67.900000000000006</v>
      </c>
      <c r="S25" s="202">
        <f t="shared" si="2"/>
        <v>114.30976430976432</v>
      </c>
      <c r="T25" s="26">
        <v>59.4</v>
      </c>
    </row>
    <row r="26" spans="3:20" ht="20.100000000000001" customHeight="1" x14ac:dyDescent="0.3">
      <c r="D26" s="16"/>
      <c r="E26" s="16"/>
      <c r="F26" s="6"/>
      <c r="G26" s="9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9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9"/>
      <c r="H31" s="9"/>
      <c r="L31" s="16"/>
      <c r="O31" s="6"/>
    </row>
    <row r="32" spans="3:20" x14ac:dyDescent="0.3">
      <c r="D32" s="16"/>
      <c r="E32" s="16"/>
      <c r="F32" s="6"/>
      <c r="G32" s="9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9"/>
      <c r="H36" s="9"/>
      <c r="L36" s="16"/>
      <c r="O36" s="6"/>
    </row>
    <row r="37" spans="4:15" x14ac:dyDescent="0.3">
      <c r="D37" s="16"/>
      <c r="E37" s="16"/>
      <c r="F37" s="6"/>
      <c r="G37" s="9"/>
      <c r="H37" s="9"/>
      <c r="L37" s="16"/>
      <c r="O37" s="6"/>
    </row>
    <row r="38" spans="4:15" x14ac:dyDescent="0.3">
      <c r="D38" s="16"/>
      <c r="E38" s="16"/>
      <c r="F38" s="6"/>
      <c r="G38" s="9"/>
      <c r="H38" s="9"/>
      <c r="L38" s="16"/>
      <c r="O38" s="6"/>
    </row>
    <row r="39" spans="4:15" x14ac:dyDescent="0.3">
      <c r="D39" s="16"/>
      <c r="E39" s="16"/>
      <c r="F39" s="6"/>
      <c r="G39" s="9"/>
      <c r="H39" s="9"/>
      <c r="L39" s="16"/>
      <c r="O39" s="6"/>
    </row>
    <row r="40" spans="4:15" x14ac:dyDescent="0.3">
      <c r="D40" s="16"/>
      <c r="E40" s="16"/>
      <c r="F40" s="6"/>
      <c r="G40" s="9"/>
      <c r="H40" s="9"/>
      <c r="L40" s="16"/>
      <c r="O40" s="6"/>
    </row>
    <row r="41" spans="4:15" x14ac:dyDescent="0.3">
      <c r="D41" s="16"/>
      <c r="E41" s="16"/>
      <c r="F41" s="6"/>
      <c r="G41" s="9"/>
      <c r="H41" s="9"/>
      <c r="L41" s="16"/>
      <c r="O41" s="6"/>
    </row>
    <row r="42" spans="4:15" x14ac:dyDescent="0.3">
      <c r="D42" s="16"/>
      <c r="E42" s="16"/>
      <c r="F42" s="6"/>
      <c r="G42" s="9"/>
      <c r="H42" s="9"/>
      <c r="L42" s="16"/>
      <c r="O42" s="6"/>
    </row>
    <row r="43" spans="4:15" x14ac:dyDescent="0.3">
      <c r="D43" s="16"/>
      <c r="E43" s="16"/>
      <c r="F43" s="6"/>
      <c r="G43" s="9"/>
      <c r="H43" s="9"/>
      <c r="L43" s="16"/>
      <c r="O43" s="6"/>
    </row>
    <row r="44" spans="4:15" x14ac:dyDescent="0.3">
      <c r="D44" s="16"/>
      <c r="E44" s="16"/>
      <c r="F44" s="6"/>
      <c r="G44" s="9"/>
      <c r="H44" s="9"/>
      <c r="L44" s="16"/>
      <c r="O44" s="6"/>
    </row>
    <row r="45" spans="4:15" x14ac:dyDescent="0.3">
      <c r="D45" s="16"/>
      <c r="E45" s="16"/>
      <c r="F45" s="6"/>
      <c r="G45" s="9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1025" priority="181" operator="between">
      <formula>$F5*0.9</formula>
      <formula>$F5</formula>
    </cfRule>
    <cfRule type="cellIs" dxfId="1024" priority="182" operator="lessThan">
      <formula>$F5*0.9</formula>
    </cfRule>
    <cfRule type="cellIs" dxfId="1023" priority="183" operator="greaterThan">
      <formula>$F5</formula>
    </cfRule>
  </conditionalFormatting>
  <conditionalFormatting sqref="D7">
    <cfRule type="cellIs" dxfId="1022" priority="175" operator="between">
      <formula>$F7*0.9</formula>
      <formula>$F7</formula>
    </cfRule>
    <cfRule type="cellIs" dxfId="1021" priority="176" operator="lessThan">
      <formula>$F7*0.9</formula>
    </cfRule>
    <cfRule type="cellIs" dxfId="1020" priority="177" operator="greaterThan">
      <formula>$F7</formula>
    </cfRule>
  </conditionalFormatting>
  <conditionalFormatting sqref="D6">
    <cfRule type="cellIs" dxfId="1019" priority="172" operator="between">
      <formula>$F6*0.9</formula>
      <formula>$F6</formula>
    </cfRule>
    <cfRule type="cellIs" dxfId="1018" priority="173" operator="lessThan">
      <formula>$F6*0.9</formula>
    </cfRule>
    <cfRule type="cellIs" dxfId="1017" priority="174" operator="greaterThan">
      <formula>$F6</formula>
    </cfRule>
  </conditionalFormatting>
  <conditionalFormatting sqref="D11">
    <cfRule type="cellIs" dxfId="1016" priority="169" operator="between">
      <formula>$F11*0.9</formula>
      <formula>$F11</formula>
    </cfRule>
    <cfRule type="cellIs" dxfId="1015" priority="170" operator="lessThan">
      <formula>$F11*0.9</formula>
    </cfRule>
    <cfRule type="cellIs" dxfId="1014" priority="171" operator="greaterThan">
      <formula>$F11</formula>
    </cfRule>
  </conditionalFormatting>
  <conditionalFormatting sqref="D17">
    <cfRule type="cellIs" dxfId="1013" priority="166" operator="between">
      <formula>$F17*0.9</formula>
      <formula>$F17</formula>
    </cfRule>
    <cfRule type="cellIs" dxfId="1012" priority="167" operator="lessThan">
      <formula>$F17*0.9</formula>
    </cfRule>
    <cfRule type="cellIs" dxfId="1011" priority="168" operator="greaterThan">
      <formula>$F17</formula>
    </cfRule>
  </conditionalFormatting>
  <conditionalFormatting sqref="D23">
    <cfRule type="cellIs" dxfId="1010" priority="163" operator="between">
      <formula>$F23*0.9</formula>
      <formula>$F23</formula>
    </cfRule>
    <cfRule type="cellIs" dxfId="1009" priority="164" operator="lessThan">
      <formula>$F23*0.9</formula>
    </cfRule>
    <cfRule type="cellIs" dxfId="1008" priority="165" operator="greaterThan">
      <formula>$F23</formula>
    </cfRule>
  </conditionalFormatting>
  <conditionalFormatting sqref="D12">
    <cfRule type="cellIs" dxfId="1007" priority="160" operator="between">
      <formula>$F12*0.9</formula>
      <formula>$F12</formula>
    </cfRule>
    <cfRule type="cellIs" dxfId="1006" priority="161" operator="lessThan">
      <formula>$F12*0.9</formula>
    </cfRule>
    <cfRule type="cellIs" dxfId="1005" priority="162" operator="greaterThan">
      <formula>$F12</formula>
    </cfRule>
  </conditionalFormatting>
  <conditionalFormatting sqref="D24">
    <cfRule type="cellIs" dxfId="1004" priority="157" operator="between">
      <formula>$F24*0.9</formula>
      <formula>$F24</formula>
    </cfRule>
    <cfRule type="cellIs" dxfId="1003" priority="158" operator="lessThan">
      <formula>$F24*0.9</formula>
    </cfRule>
    <cfRule type="cellIs" dxfId="1002" priority="159" operator="greaterThan">
      <formula>$F24</formula>
    </cfRule>
  </conditionalFormatting>
  <conditionalFormatting sqref="D13">
    <cfRule type="cellIs" dxfId="1001" priority="154" operator="between">
      <formula>$F13*0.9</formula>
      <formula>$F13</formula>
    </cfRule>
    <cfRule type="cellIs" dxfId="1000" priority="155" operator="lessThan">
      <formula>$F13*0.9</formula>
    </cfRule>
    <cfRule type="cellIs" dxfId="999" priority="156" operator="greaterThan">
      <formula>$F13</formula>
    </cfRule>
  </conditionalFormatting>
  <conditionalFormatting sqref="D19">
    <cfRule type="cellIs" dxfId="998" priority="151" operator="between">
      <formula>$F19*0.9</formula>
      <formula>$F19</formula>
    </cfRule>
    <cfRule type="cellIs" dxfId="997" priority="152" operator="lessThan">
      <formula>$F19*0.9</formula>
    </cfRule>
    <cfRule type="cellIs" dxfId="996" priority="153" operator="greaterThan">
      <formula>$F19</formula>
    </cfRule>
  </conditionalFormatting>
  <conditionalFormatting sqref="D25">
    <cfRule type="cellIs" dxfId="995" priority="148" operator="between">
      <formula>$F25*0.9</formula>
      <formula>$F25</formula>
    </cfRule>
    <cfRule type="cellIs" dxfId="994" priority="149" operator="lessThan">
      <formula>$F25*0.9</formula>
    </cfRule>
    <cfRule type="cellIs" dxfId="993" priority="150" operator="greaterThan">
      <formula>$F25</formula>
    </cfRule>
  </conditionalFormatting>
  <conditionalFormatting sqref="G5 I5 K5 M5">
    <cfRule type="cellIs" dxfId="992" priority="202" operator="between">
      <formula>$O5*0.9</formula>
      <formula>$O5</formula>
    </cfRule>
    <cfRule type="cellIs" dxfId="991" priority="203" operator="lessThan">
      <formula>$O5*0.9</formula>
    </cfRule>
    <cfRule type="cellIs" dxfId="990" priority="204" operator="greaterThan">
      <formula>$O5</formula>
    </cfRule>
  </conditionalFormatting>
  <conditionalFormatting sqref="G6 I6 K6 M6">
    <cfRule type="cellIs" dxfId="989" priority="184" operator="between">
      <formula>$O6*0.9</formula>
      <formula>$O6</formula>
    </cfRule>
    <cfRule type="cellIs" dxfId="988" priority="185" operator="lessThan">
      <formula>$O6*0.9</formula>
    </cfRule>
    <cfRule type="cellIs" dxfId="987" priority="186" operator="greaterThan">
      <formula>$O6</formula>
    </cfRule>
  </conditionalFormatting>
  <conditionalFormatting sqref="G7 I7 M7">
    <cfRule type="cellIs" dxfId="986" priority="145" operator="between">
      <formula>$O7*0.9</formula>
      <formula>$O7</formula>
    </cfRule>
    <cfRule type="cellIs" dxfId="985" priority="146" operator="lessThan">
      <formula>$O7*0.9</formula>
    </cfRule>
    <cfRule type="cellIs" dxfId="984" priority="147" operator="greaterThan">
      <formula>$O7</formula>
    </cfRule>
  </conditionalFormatting>
  <conditionalFormatting sqref="G11 I11 M11">
    <cfRule type="cellIs" dxfId="983" priority="199" operator="between">
      <formula>$O11*0.9</formula>
      <formula>$O11</formula>
    </cfRule>
    <cfRule type="cellIs" dxfId="982" priority="200" operator="lessThan">
      <formula>$O11*0.9</formula>
    </cfRule>
    <cfRule type="cellIs" dxfId="981" priority="201" operator="greaterThan">
      <formula>$O11</formula>
    </cfRule>
  </conditionalFormatting>
  <conditionalFormatting sqref="G12 I12 M12">
    <cfRule type="cellIs" dxfId="980" priority="196" operator="between">
      <formula>$O12*0.9</formula>
      <formula>$O12</formula>
    </cfRule>
    <cfRule type="cellIs" dxfId="979" priority="197" operator="lessThan">
      <formula>$O12*0.9</formula>
    </cfRule>
    <cfRule type="cellIs" dxfId="978" priority="198" operator="greaterThan">
      <formula>$O12</formula>
    </cfRule>
  </conditionalFormatting>
  <conditionalFormatting sqref="G13 I13 M13">
    <cfRule type="cellIs" dxfId="977" priority="178" operator="between">
      <formula>$O13*0.9</formula>
      <formula>$O13</formula>
    </cfRule>
    <cfRule type="cellIs" dxfId="976" priority="179" operator="lessThan">
      <formula>$O13*0.9</formula>
    </cfRule>
    <cfRule type="cellIs" dxfId="975" priority="180" operator="greaterThan">
      <formula>$O13</formula>
    </cfRule>
  </conditionalFormatting>
  <conditionalFormatting sqref="G14 I14 M14">
    <cfRule type="cellIs" dxfId="974" priority="142" operator="between">
      <formula>$O14*0.9</formula>
      <formula>$O14</formula>
    </cfRule>
    <cfRule type="cellIs" dxfId="973" priority="143" operator="lessThan">
      <formula>$O14*0.9</formula>
    </cfRule>
    <cfRule type="cellIs" dxfId="972" priority="144" operator="greaterThan">
      <formula>$O14</formula>
    </cfRule>
  </conditionalFormatting>
  <conditionalFormatting sqref="G17:G18 I17:I18 M17:M18">
    <cfRule type="cellIs" dxfId="971" priority="193" operator="between">
      <formula>$O17*0.9</formula>
      <formula>$O17</formula>
    </cfRule>
    <cfRule type="cellIs" dxfId="970" priority="194" operator="lessThan">
      <formula>$O17*0.9</formula>
    </cfRule>
    <cfRule type="cellIs" dxfId="969" priority="195" operator="greaterThan">
      <formula>$O17</formula>
    </cfRule>
  </conditionalFormatting>
  <conditionalFormatting sqref="G19 I19 M19">
    <cfRule type="cellIs" dxfId="968" priority="139" operator="between">
      <formula>$O19*0.9</formula>
      <formula>$O19</formula>
    </cfRule>
    <cfRule type="cellIs" dxfId="967" priority="140" operator="lessThan">
      <formula>$O19*0.9</formula>
    </cfRule>
    <cfRule type="cellIs" dxfId="966" priority="141" operator="greaterThan">
      <formula>$O19</formula>
    </cfRule>
  </conditionalFormatting>
  <conditionalFormatting sqref="G20 I20 M20">
    <cfRule type="cellIs" dxfId="965" priority="136" operator="between">
      <formula>$O20*0.9</formula>
      <formula>$O20</formula>
    </cfRule>
    <cfRule type="cellIs" dxfId="964" priority="137" operator="lessThan">
      <formula>$O20*0.9</formula>
    </cfRule>
    <cfRule type="cellIs" dxfId="963" priority="138" operator="greaterThan">
      <formula>$O20</formula>
    </cfRule>
  </conditionalFormatting>
  <conditionalFormatting sqref="G23 I23 M23">
    <cfRule type="cellIs" dxfId="962" priority="190" operator="between">
      <formula>$O23*0.9</formula>
      <formula>$O23</formula>
    </cfRule>
    <cfRule type="cellIs" dxfId="961" priority="191" operator="lessThan">
      <formula>$O23*0.9</formula>
    </cfRule>
    <cfRule type="cellIs" dxfId="960" priority="192" operator="greaterThan">
      <formula>$O23</formula>
    </cfRule>
  </conditionalFormatting>
  <conditionalFormatting sqref="G24 I24 M24">
    <cfRule type="cellIs" dxfId="959" priority="187" operator="between">
      <formula>$O24*0.9</formula>
      <formula>$O24</formula>
    </cfRule>
    <cfRule type="cellIs" dxfId="958" priority="188" operator="lessThan">
      <formula>$O24*0.9</formula>
    </cfRule>
    <cfRule type="cellIs" dxfId="957" priority="189" operator="greaterThan">
      <formula>$O24</formula>
    </cfRule>
  </conditionalFormatting>
  <conditionalFormatting sqref="G25 I25 M25">
    <cfRule type="cellIs" dxfId="956" priority="133" operator="between">
      <formula>$O25*0.9</formula>
      <formula>$O25</formula>
    </cfRule>
    <cfRule type="cellIs" dxfId="955" priority="134" operator="lessThan">
      <formula>$O25*0.9</formula>
    </cfRule>
    <cfRule type="cellIs" dxfId="954" priority="135" operator="greaterThan">
      <formula>$O25</formula>
    </cfRule>
  </conditionalFormatting>
  <conditionalFormatting sqref="D8">
    <cfRule type="cellIs" dxfId="953" priority="130" operator="between">
      <formula>$F8*0.9</formula>
      <formula>$F8</formula>
    </cfRule>
    <cfRule type="cellIs" dxfId="952" priority="131" operator="lessThan">
      <formula>$F8*0.9</formula>
    </cfRule>
    <cfRule type="cellIs" dxfId="951" priority="132" operator="greaterThan">
      <formula>$F8</formula>
    </cfRule>
  </conditionalFormatting>
  <conditionalFormatting sqref="D14">
    <cfRule type="cellIs" dxfId="950" priority="127" operator="between">
      <formula>$F14*0.9</formula>
      <formula>$F14</formula>
    </cfRule>
    <cfRule type="cellIs" dxfId="949" priority="128" operator="lessThan">
      <formula>$F14*0.9</formula>
    </cfRule>
    <cfRule type="cellIs" dxfId="948" priority="129" operator="greaterThan">
      <formula>$F14</formula>
    </cfRule>
  </conditionalFormatting>
  <conditionalFormatting sqref="D20">
    <cfRule type="cellIs" dxfId="947" priority="124" operator="between">
      <formula>$F20*0.9</formula>
      <formula>$F20</formula>
    </cfRule>
    <cfRule type="cellIs" dxfId="946" priority="125" operator="lessThan">
      <formula>$F20*0.9</formula>
    </cfRule>
    <cfRule type="cellIs" dxfId="945" priority="126" operator="greaterThan">
      <formula>$F20</formula>
    </cfRule>
  </conditionalFormatting>
  <conditionalFormatting sqref="G15 I15 M15">
    <cfRule type="cellIs" dxfId="944" priority="121" operator="between">
      <formula>$O15*0.9</formula>
      <formula>$O15</formula>
    </cfRule>
    <cfRule type="cellIs" dxfId="943" priority="122" operator="lessThan">
      <formula>$O15*0.9</formula>
    </cfRule>
    <cfRule type="cellIs" dxfId="942" priority="123" operator="greaterThan">
      <formula>$O15</formula>
    </cfRule>
  </conditionalFormatting>
  <conditionalFormatting sqref="G21 I21 M21">
    <cfRule type="cellIs" dxfId="941" priority="118" operator="between">
      <formula>$O21*0.9</formula>
      <formula>$O21</formula>
    </cfRule>
    <cfRule type="cellIs" dxfId="940" priority="119" operator="lessThan">
      <formula>$O21*0.9</formula>
    </cfRule>
    <cfRule type="cellIs" dxfId="939" priority="120" operator="greaterThan">
      <formula>$O21</formula>
    </cfRule>
  </conditionalFormatting>
  <conditionalFormatting sqref="G8 I8 M8">
    <cfRule type="cellIs" dxfId="938" priority="115" operator="between">
      <formula>$O8*0.9</formula>
      <formula>$O8</formula>
    </cfRule>
    <cfRule type="cellIs" dxfId="937" priority="116" operator="lessThan">
      <formula>$O8*0.9</formula>
    </cfRule>
    <cfRule type="cellIs" dxfId="936" priority="117" operator="greaterThan">
      <formula>$O8</formula>
    </cfRule>
  </conditionalFormatting>
  <conditionalFormatting sqref="G9 I9 M9">
    <cfRule type="cellIs" dxfId="935" priority="112" operator="between">
      <formula>$O9*0.9</formula>
      <formula>$O9</formula>
    </cfRule>
    <cfRule type="cellIs" dxfId="934" priority="113" operator="lessThan">
      <formula>$O9*0.9</formula>
    </cfRule>
    <cfRule type="cellIs" dxfId="933" priority="114" operator="greaterThan">
      <formula>$O9</formula>
    </cfRule>
  </conditionalFormatting>
  <conditionalFormatting sqref="D21 D15 D9">
    <cfRule type="cellIs" dxfId="932" priority="109" operator="between">
      <formula>$F9*0.9</formula>
      <formula>$F9</formula>
    </cfRule>
    <cfRule type="cellIs" dxfId="931" priority="110" operator="lessThan">
      <formula>$F9*0.9</formula>
    </cfRule>
    <cfRule type="cellIs" dxfId="930" priority="111" operator="greaterThan">
      <formula>$F9</formula>
    </cfRule>
  </conditionalFormatting>
  <conditionalFormatting sqref="D18">
    <cfRule type="cellIs" dxfId="929" priority="106" operator="between">
      <formula>$F18*0.9</formula>
      <formula>$F18</formula>
    </cfRule>
    <cfRule type="cellIs" dxfId="928" priority="107" operator="lessThan">
      <formula>$F18*0.9</formula>
    </cfRule>
    <cfRule type="cellIs" dxfId="927" priority="108" operator="greaterThan">
      <formula>$F18</formula>
    </cfRule>
  </conditionalFormatting>
  <conditionalFormatting sqref="K7:K9">
    <cfRule type="cellIs" dxfId="926" priority="103" operator="between">
      <formula>$O7*0.9</formula>
      <formula>$O7</formula>
    </cfRule>
    <cfRule type="cellIs" dxfId="925" priority="104" operator="lessThan">
      <formula>$O7*0.9</formula>
    </cfRule>
    <cfRule type="cellIs" dxfId="924" priority="105" operator="greaterThan">
      <formula>$O7</formula>
    </cfRule>
  </conditionalFormatting>
  <conditionalFormatting sqref="K11">
    <cfRule type="cellIs" dxfId="923" priority="100" operator="between">
      <formula>$O11*0.9</formula>
      <formula>$O11</formula>
    </cfRule>
    <cfRule type="cellIs" dxfId="922" priority="101" operator="lessThan">
      <formula>$O11*0.9</formula>
    </cfRule>
    <cfRule type="cellIs" dxfId="921" priority="102" operator="greaterThan">
      <formula>$O11</formula>
    </cfRule>
  </conditionalFormatting>
  <conditionalFormatting sqref="K13:K15">
    <cfRule type="cellIs" dxfId="920" priority="97" operator="between">
      <formula>$O13*0.9</formula>
      <formula>$O13</formula>
    </cfRule>
    <cfRule type="cellIs" dxfId="919" priority="98" operator="lessThan">
      <formula>$O13*0.9</formula>
    </cfRule>
    <cfRule type="cellIs" dxfId="918" priority="99" operator="greaterThan">
      <formula>$O13</formula>
    </cfRule>
  </conditionalFormatting>
  <conditionalFormatting sqref="K17">
    <cfRule type="cellIs" dxfId="917" priority="94" operator="between">
      <formula>$O17*0.9</formula>
      <formula>$O17</formula>
    </cfRule>
    <cfRule type="cellIs" dxfId="916" priority="95" operator="lessThan">
      <formula>$O17*0.9</formula>
    </cfRule>
    <cfRule type="cellIs" dxfId="915" priority="96" operator="greaterThan">
      <formula>$O17</formula>
    </cfRule>
  </conditionalFormatting>
  <conditionalFormatting sqref="K19:K21">
    <cfRule type="cellIs" dxfId="914" priority="91" operator="between">
      <formula>$O19*0.9</formula>
      <formula>$O19</formula>
    </cfRule>
    <cfRule type="cellIs" dxfId="913" priority="92" operator="lessThan">
      <formula>$O19*0.9</formula>
    </cfRule>
    <cfRule type="cellIs" dxfId="912" priority="93" operator="greaterThan">
      <formula>$O19</formula>
    </cfRule>
  </conditionalFormatting>
  <conditionalFormatting sqref="K23">
    <cfRule type="cellIs" dxfId="911" priority="88" operator="between">
      <formula>$O23*0.9</formula>
      <formula>$O23</formula>
    </cfRule>
    <cfRule type="cellIs" dxfId="910" priority="89" operator="lessThan">
      <formula>$O23*0.9</formula>
    </cfRule>
    <cfRule type="cellIs" dxfId="909" priority="90" operator="greaterThan">
      <formula>$O23</formula>
    </cfRule>
  </conditionalFormatting>
  <conditionalFormatting sqref="K25">
    <cfRule type="cellIs" dxfId="908" priority="85" operator="between">
      <formula>$O25*0.9</formula>
      <formula>$O25</formula>
    </cfRule>
    <cfRule type="cellIs" dxfId="907" priority="86" operator="lessThan">
      <formula>$O25*0.9</formula>
    </cfRule>
    <cfRule type="cellIs" dxfId="906" priority="87" operator="greaterThan">
      <formula>$O25</formula>
    </cfRule>
  </conditionalFormatting>
  <conditionalFormatting sqref="K12">
    <cfRule type="cellIs" dxfId="905" priority="82" operator="between">
      <formula>$O12*0.9</formula>
      <formula>$O12</formula>
    </cfRule>
    <cfRule type="cellIs" dxfId="904" priority="83" operator="lessThan">
      <formula>$O12*0.9</formula>
    </cfRule>
    <cfRule type="cellIs" dxfId="903" priority="84" operator="greaterThan">
      <formula>$O12</formula>
    </cfRule>
  </conditionalFormatting>
  <conditionalFormatting sqref="K18">
    <cfRule type="cellIs" dxfId="902" priority="79" operator="between">
      <formula>$O18*0.9</formula>
      <formula>$O18</formula>
    </cfRule>
    <cfRule type="cellIs" dxfId="901" priority="80" operator="lessThan">
      <formula>$O18*0.9</formula>
    </cfRule>
    <cfRule type="cellIs" dxfId="900" priority="81" operator="greaterThan">
      <formula>$O18</formula>
    </cfRule>
  </conditionalFormatting>
  <conditionalFormatting sqref="K24">
    <cfRule type="cellIs" dxfId="899" priority="76" operator="between">
      <formula>$O24*0.9</formula>
      <formula>$O24</formula>
    </cfRule>
    <cfRule type="cellIs" dxfId="898" priority="77" operator="lessThan">
      <formula>$O24*0.9</formula>
    </cfRule>
    <cfRule type="cellIs" dxfId="897" priority="78" operator="greaterThan">
      <formula>$O24</formula>
    </cfRule>
  </conditionalFormatting>
  <conditionalFormatting sqref="P5:P9">
    <cfRule type="cellIs" dxfId="896" priority="22" operator="between">
      <formula>$T5*0.9</formula>
      <formula>$T5</formula>
    </cfRule>
    <cfRule type="cellIs" dxfId="895" priority="23" operator="lessThan">
      <formula>$T5*0.9</formula>
    </cfRule>
    <cfRule type="cellIs" dxfId="894" priority="24" operator="greaterThan">
      <formula>$T5</formula>
    </cfRule>
  </conditionalFormatting>
  <conditionalFormatting sqref="P17:P21">
    <cfRule type="cellIs" dxfId="893" priority="19" operator="between">
      <formula>$T17*0.9</formula>
      <formula>$T17</formula>
    </cfRule>
    <cfRule type="cellIs" dxfId="892" priority="20" operator="lessThan">
      <formula>$T17*0.9</formula>
    </cfRule>
    <cfRule type="cellIs" dxfId="891" priority="21" operator="greaterThan">
      <formula>$T17</formula>
    </cfRule>
  </conditionalFormatting>
  <conditionalFormatting sqref="P23:P25">
    <cfRule type="cellIs" dxfId="890" priority="16" operator="between">
      <formula>$T23*0.9</formula>
      <formula>$T23</formula>
    </cfRule>
    <cfRule type="cellIs" dxfId="889" priority="17" operator="lessThan">
      <formula>$T23*0.9</formula>
    </cfRule>
    <cfRule type="cellIs" dxfId="888" priority="18" operator="greaterThan">
      <formula>$T23</formula>
    </cfRule>
  </conditionalFormatting>
  <conditionalFormatting sqref="P11:P15">
    <cfRule type="cellIs" dxfId="887" priority="13" operator="between">
      <formula>$T11*0.9</formula>
      <formula>$T11</formula>
    </cfRule>
    <cfRule type="cellIs" dxfId="886" priority="14" operator="lessThan">
      <formula>$T11*0.9</formula>
    </cfRule>
    <cfRule type="cellIs" dxfId="885" priority="15" operator="greaterThan">
      <formula>$T11</formula>
    </cfRule>
  </conditionalFormatting>
  <conditionalFormatting sqref="R23:R25">
    <cfRule type="cellIs" dxfId="884" priority="4" operator="between">
      <formula>$T23*0.9</formula>
      <formula>$T23</formula>
    </cfRule>
    <cfRule type="cellIs" dxfId="883" priority="5" operator="lessThan">
      <formula>$T23*0.9</formula>
    </cfRule>
    <cfRule type="cellIs" dxfId="882" priority="6" operator="greaterThan">
      <formula>$T23</formula>
    </cfRule>
  </conditionalFormatting>
  <conditionalFormatting sqref="R5:R9">
    <cfRule type="cellIs" dxfId="881" priority="10" operator="between">
      <formula>$T5*0.9</formula>
      <formula>$T5</formula>
    </cfRule>
    <cfRule type="cellIs" dxfId="880" priority="11" operator="lessThan">
      <formula>$T5*0.9</formula>
    </cfRule>
    <cfRule type="cellIs" dxfId="879" priority="12" operator="greaterThan">
      <formula>$T5</formula>
    </cfRule>
  </conditionalFormatting>
  <conditionalFormatting sqref="R17:R21">
    <cfRule type="cellIs" dxfId="878" priority="1" operator="between">
      <formula>$T17*0.9</formula>
      <formula>$T17</formula>
    </cfRule>
    <cfRule type="cellIs" dxfId="877" priority="2" operator="lessThan">
      <formula>$T17*0.9</formula>
    </cfRule>
    <cfRule type="cellIs" dxfId="876" priority="3" operator="greaterThan">
      <formula>$T17</formula>
    </cfRule>
  </conditionalFormatting>
  <conditionalFormatting sqref="R11:R15">
    <cfRule type="cellIs" dxfId="875" priority="7" operator="between">
      <formula>$T11*0.9</formula>
      <formula>$T11</formula>
    </cfRule>
    <cfRule type="cellIs" dxfId="874" priority="8" operator="lessThan">
      <formula>$T11*0.9</formula>
    </cfRule>
    <cfRule type="cellIs" dxfId="873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16AA-49B5-4C1F-A54B-7D8DBF7D893C}">
  <dimension ref="C1:T45"/>
  <sheetViews>
    <sheetView zoomScale="60" zoomScaleNormal="60" zoomScaleSheetLayoutView="100" workbookViewId="0">
      <pane xSplit="3" ySplit="3" topLeftCell="E4" activePane="bottomRight" state="frozen"/>
      <selection activeCell="AB8" sqref="AB8"/>
      <selection pane="topRight" activeCell="AB8" sqref="AB8"/>
      <selection pane="bottomLeft" activeCell="AB8" sqref="AB8"/>
      <selection pane="bottomRight" activeCell="S22" sqref="S22"/>
    </sheetView>
  </sheetViews>
  <sheetFormatPr defaultColWidth="9.109375" defaultRowHeight="14.4" x14ac:dyDescent="0.3"/>
  <cols>
    <col min="1" max="2" width="8.88671875" style="16" customWidth="1"/>
    <col min="3" max="3" width="40.44140625" style="30" customWidth="1"/>
    <col min="4" max="4" width="13" style="9" bestFit="1" customWidth="1"/>
    <col min="5" max="5" width="13.88671875" style="9" customWidth="1"/>
    <col min="6" max="6" width="13.88671875" style="16" customWidth="1"/>
    <col min="7" max="7" width="13.88671875" style="127" customWidth="1"/>
    <col min="8" max="11" width="13.88671875" style="16" customWidth="1"/>
    <col min="12" max="12" width="13.88671875" style="6" customWidth="1"/>
    <col min="13" max="15" width="13.88671875" style="16" customWidth="1"/>
    <col min="16" max="16" width="9.33203125" style="16" bestFit="1" customWidth="1"/>
    <col min="17" max="17" width="11.109375" style="16" bestFit="1" customWidth="1"/>
    <col min="18" max="18" width="15.33203125" style="195" customWidth="1"/>
    <col min="19" max="19" width="17.33203125" style="195" customWidth="1"/>
    <col min="20" max="20" width="12.77734375" style="16" customWidth="1"/>
    <col min="21" max="16384" width="9.109375" style="16"/>
  </cols>
  <sheetData>
    <row r="1" spans="3:20" ht="17.25" customHeight="1" x14ac:dyDescent="0.3">
      <c r="D1" s="16"/>
      <c r="E1" s="16"/>
      <c r="F1" s="6"/>
      <c r="G1" s="124"/>
      <c r="H1" s="9"/>
      <c r="L1" s="16"/>
      <c r="O1" s="6"/>
    </row>
    <row r="2" spans="3:20" ht="20.100000000000001" customHeight="1" x14ac:dyDescent="0.3">
      <c r="C2" s="42" t="str">
        <f ca="1">MID(CELL("Filename",I4),SEARCH("]",CELL("Filename",I4),1)+1,32)</f>
        <v>LWDB 24</v>
      </c>
      <c r="D2" s="16"/>
      <c r="E2" s="16"/>
      <c r="F2" s="6"/>
      <c r="G2" s="124"/>
      <c r="H2" s="9"/>
      <c r="L2" s="16"/>
      <c r="O2" s="6"/>
    </row>
    <row r="3" spans="3:20" ht="112.8" customHeight="1" x14ac:dyDescent="0.3">
      <c r="C3" s="10" t="s">
        <v>0</v>
      </c>
      <c r="D3" s="8" t="s">
        <v>42</v>
      </c>
      <c r="E3" s="5" t="s">
        <v>43</v>
      </c>
      <c r="F3" s="34" t="s">
        <v>44</v>
      </c>
      <c r="G3" s="125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  <c r="P3" s="8" t="s">
        <v>62</v>
      </c>
      <c r="Q3" s="5" t="s">
        <v>63</v>
      </c>
      <c r="R3" s="8" t="s">
        <v>72</v>
      </c>
      <c r="S3" s="5" t="s">
        <v>68</v>
      </c>
      <c r="T3" s="7" t="s">
        <v>64</v>
      </c>
    </row>
    <row r="4" spans="3:20" ht="20.100000000000001" customHeight="1" x14ac:dyDescent="0.3">
      <c r="C4" s="19" t="s">
        <v>11</v>
      </c>
      <c r="D4" s="21"/>
      <c r="E4" s="21"/>
      <c r="F4" s="35"/>
      <c r="G4" s="125"/>
      <c r="H4" s="8"/>
      <c r="I4" s="21"/>
      <c r="J4" s="21"/>
      <c r="K4" s="21"/>
      <c r="L4" s="21"/>
      <c r="M4" s="21"/>
      <c r="N4" s="21"/>
      <c r="O4" s="17"/>
      <c r="P4" s="21"/>
      <c r="Q4" s="21"/>
      <c r="R4" s="21"/>
      <c r="S4" s="21"/>
      <c r="T4" s="17"/>
    </row>
    <row r="5" spans="3:20" ht="20.100000000000001" customHeight="1" x14ac:dyDescent="0.3">
      <c r="C5" s="110" t="s">
        <v>2</v>
      </c>
      <c r="D5" s="58">
        <v>84.2</v>
      </c>
      <c r="E5" s="108">
        <f>D5/F5*100</f>
        <v>91.521739130434781</v>
      </c>
      <c r="F5" s="40">
        <v>92</v>
      </c>
      <c r="G5" s="130">
        <v>84.2</v>
      </c>
      <c r="H5" s="108">
        <f>SUM(G5/$O5)*100</f>
        <v>95.573212258796829</v>
      </c>
      <c r="I5" s="108">
        <v>81</v>
      </c>
      <c r="J5" s="108">
        <f>SUM(I5/$O5)*100</f>
        <v>91.940976163450628</v>
      </c>
      <c r="K5" s="58">
        <f>'PY2022Q3 EX'!Z3*100</f>
        <v>79</v>
      </c>
      <c r="L5" s="108">
        <f>SUM(K5/$O5)*100</f>
        <v>89.670828603859249</v>
      </c>
      <c r="M5" s="58">
        <v>85</v>
      </c>
      <c r="N5" s="114">
        <f>SUM(M5/$O5)*100</f>
        <v>96.481271282633372</v>
      </c>
      <c r="O5" s="25">
        <v>88.1</v>
      </c>
      <c r="P5" s="202">
        <v>87.4</v>
      </c>
      <c r="Q5" s="202">
        <f>$P5/$T5*100</f>
        <v>99.20544835414303</v>
      </c>
      <c r="R5" s="202">
        <v>87.4</v>
      </c>
      <c r="S5" s="202">
        <f>$R5/$T5*100</f>
        <v>99.20544835414303</v>
      </c>
      <c r="T5" s="25">
        <v>88.1</v>
      </c>
    </row>
    <row r="6" spans="3:20" ht="20.100000000000001" customHeight="1" x14ac:dyDescent="0.3">
      <c r="C6" s="110" t="s">
        <v>3</v>
      </c>
      <c r="D6" s="59">
        <v>8024</v>
      </c>
      <c r="E6" s="108">
        <f t="shared" ref="E6:E9" si="0">D6/F6*100</f>
        <v>99.061728395061735</v>
      </c>
      <c r="F6" s="41">
        <v>8100</v>
      </c>
      <c r="G6" s="137">
        <v>8458</v>
      </c>
      <c r="H6" s="108">
        <f>SUM(G6/$O6)*100</f>
        <v>108.22776711452336</v>
      </c>
      <c r="I6" s="109">
        <v>8365</v>
      </c>
      <c r="J6" s="108">
        <f>SUM(I6/$O6)*100</f>
        <v>107.03774792066538</v>
      </c>
      <c r="K6" s="59">
        <f>'PY2022Q3 EX'!Z4</f>
        <v>8619</v>
      </c>
      <c r="L6" s="108">
        <f>SUM(K6/$O6)*100</f>
        <v>110.28790786948177</v>
      </c>
      <c r="M6" s="59">
        <v>8984</v>
      </c>
      <c r="N6" s="114">
        <f>SUM(M6/$O6)*100</f>
        <v>114.95841330774152</v>
      </c>
      <c r="O6" s="60">
        <v>7815</v>
      </c>
      <c r="P6" s="59">
        <v>9693</v>
      </c>
      <c r="Q6" s="202">
        <f t="shared" ref="Q6:Q9" si="1">$P6/$T6*100</f>
        <v>124.03071017274472</v>
      </c>
      <c r="R6" s="59">
        <v>9606</v>
      </c>
      <c r="S6" s="202">
        <f t="shared" ref="S6:S25" si="2">$R6/$T6*100</f>
        <v>122.91746641074856</v>
      </c>
      <c r="T6" s="60">
        <v>7815</v>
      </c>
    </row>
    <row r="7" spans="3:20" ht="20.100000000000001" customHeight="1" x14ac:dyDescent="0.3">
      <c r="C7" s="110" t="s">
        <v>10</v>
      </c>
      <c r="D7" s="58">
        <v>81.5</v>
      </c>
      <c r="E7" s="108">
        <f t="shared" si="0"/>
        <v>87.634408602150543</v>
      </c>
      <c r="F7" s="40">
        <v>93</v>
      </c>
      <c r="G7" s="130">
        <v>85</v>
      </c>
      <c r="H7" s="108">
        <f>SUM(G7/$O7)*100</f>
        <v>96.153846153846146</v>
      </c>
      <c r="I7" s="108">
        <v>79.5</v>
      </c>
      <c r="J7" s="108">
        <f>SUM(I7/$O7)*100</f>
        <v>89.932126696832569</v>
      </c>
      <c r="K7" s="58">
        <f>'PY2022Q3 EX'!Z5*100</f>
        <v>83.6</v>
      </c>
      <c r="L7" s="108">
        <f>SUM(K7/$O7)*100</f>
        <v>94.570135746606326</v>
      </c>
      <c r="M7" s="58">
        <v>84.6</v>
      </c>
      <c r="N7" s="114">
        <f>SUM(M7/$O7)*100</f>
        <v>95.701357466063328</v>
      </c>
      <c r="O7" s="26">
        <v>88.4</v>
      </c>
      <c r="P7" s="202">
        <v>80</v>
      </c>
      <c r="Q7" s="202">
        <f t="shared" si="1"/>
        <v>90.497737556561077</v>
      </c>
      <c r="R7" s="202">
        <v>85</v>
      </c>
      <c r="S7" s="202">
        <f t="shared" si="2"/>
        <v>96.153846153846146</v>
      </c>
      <c r="T7" s="26">
        <v>88.4</v>
      </c>
    </row>
    <row r="8" spans="3:20" ht="20.100000000000001" customHeight="1" x14ac:dyDescent="0.3">
      <c r="C8" s="110" t="s">
        <v>13</v>
      </c>
      <c r="D8" s="58">
        <v>76.2</v>
      </c>
      <c r="E8" s="108">
        <f t="shared" si="0"/>
        <v>97.692307692307708</v>
      </c>
      <c r="F8" s="40">
        <v>78</v>
      </c>
      <c r="G8" s="130">
        <v>77.7</v>
      </c>
      <c r="H8" s="108">
        <f>SUM(G8/$O8)*100</f>
        <v>96.882793017456365</v>
      </c>
      <c r="I8" s="108">
        <v>80.7</v>
      </c>
      <c r="J8" s="108">
        <f>SUM(I8/$O8)*100</f>
        <v>100.62344139650872</v>
      </c>
      <c r="K8" s="58">
        <f>'PY2022Q3 EX'!Z6*100</f>
        <v>81.5</v>
      </c>
      <c r="L8" s="108">
        <f>SUM(K8/$O8)*100</f>
        <v>101.62094763092269</v>
      </c>
      <c r="M8" s="58">
        <v>83.4</v>
      </c>
      <c r="N8" s="114">
        <f>SUM(M8/$O8)*100</f>
        <v>103.99002493765586</v>
      </c>
      <c r="O8" s="26">
        <v>80.2</v>
      </c>
      <c r="P8" s="202">
        <v>82.5</v>
      </c>
      <c r="Q8" s="202">
        <f t="shared" si="1"/>
        <v>102.86783042394015</v>
      </c>
      <c r="R8" s="202">
        <v>83.6</v>
      </c>
      <c r="S8" s="202">
        <f t="shared" si="2"/>
        <v>104.23940149625935</v>
      </c>
      <c r="T8" s="112">
        <v>80.2</v>
      </c>
    </row>
    <row r="9" spans="3:20" ht="20.100000000000001" customHeight="1" x14ac:dyDescent="0.3">
      <c r="C9" s="110" t="s">
        <v>16</v>
      </c>
      <c r="D9" s="58">
        <v>74.5</v>
      </c>
      <c r="E9" s="108">
        <f t="shared" si="0"/>
        <v>137.96296296296296</v>
      </c>
      <c r="F9" s="40">
        <v>54</v>
      </c>
      <c r="G9" s="130">
        <v>57.1</v>
      </c>
      <c r="H9" s="108">
        <f>SUM(G9/$O9)*100</f>
        <v>79.195561719833577</v>
      </c>
      <c r="I9" s="108">
        <v>52.8</v>
      </c>
      <c r="J9" s="108">
        <f>SUM(I9/$O9)*100</f>
        <v>73.231622746185849</v>
      </c>
      <c r="K9" s="58">
        <f>'PY2022Q3 EX'!Z7*100</f>
        <v>55.2</v>
      </c>
      <c r="L9" s="108">
        <f>SUM(K9/$O9)*100</f>
        <v>76.560332871012491</v>
      </c>
      <c r="M9" s="58">
        <v>75.5</v>
      </c>
      <c r="N9" s="114">
        <f>SUM(M9/$O9)*100</f>
        <v>104.71567267683773</v>
      </c>
      <c r="O9" s="26">
        <v>72.099999999999994</v>
      </c>
      <c r="P9" s="202">
        <v>62</v>
      </c>
      <c r="Q9" s="202">
        <f t="shared" si="1"/>
        <v>85.991678224687945</v>
      </c>
      <c r="R9" s="202">
        <v>71.099999999999994</v>
      </c>
      <c r="S9" s="202">
        <f t="shared" si="2"/>
        <v>98.613037447988901</v>
      </c>
      <c r="T9" s="112">
        <v>72.099999999999994</v>
      </c>
    </row>
    <row r="10" spans="3:20" ht="20.100000000000001" customHeight="1" x14ac:dyDescent="0.3">
      <c r="C10" s="29" t="s">
        <v>14</v>
      </c>
      <c r="D10" s="23"/>
      <c r="E10" s="23"/>
      <c r="F10" s="23"/>
      <c r="G10" s="126"/>
      <c r="H10" s="23"/>
      <c r="I10" s="23"/>
      <c r="J10" s="23"/>
      <c r="K10" s="23"/>
      <c r="L10" s="23"/>
      <c r="M10" s="23"/>
      <c r="N10" s="22"/>
      <c r="O10" s="18"/>
      <c r="P10" s="23"/>
      <c r="Q10" s="23"/>
      <c r="R10" s="23"/>
      <c r="S10" s="23"/>
      <c r="T10" s="18"/>
    </row>
    <row r="11" spans="3:20" ht="20.100000000000001" customHeight="1" x14ac:dyDescent="0.3">
      <c r="C11" s="110" t="s">
        <v>2</v>
      </c>
      <c r="D11" s="58">
        <v>80.900000000000006</v>
      </c>
      <c r="E11" s="108">
        <f t="shared" ref="E11:E15" si="3">D11/F11*100</f>
        <v>90.898876404494388</v>
      </c>
      <c r="F11" s="40">
        <v>89</v>
      </c>
      <c r="G11" s="130">
        <v>82.699999999999989</v>
      </c>
      <c r="H11" s="108">
        <f>SUM(G11/$O11)*100</f>
        <v>94.514285714285705</v>
      </c>
      <c r="I11" s="120">
        <v>84.6</v>
      </c>
      <c r="J11" s="108">
        <f>SUM($I11/$O11)*100</f>
        <v>96.685714285714269</v>
      </c>
      <c r="K11" s="58">
        <f>'PY2022Q3 EX'!Z9*100</f>
        <v>83.8</v>
      </c>
      <c r="L11" s="108">
        <f>SUM(K11/$O11)*100</f>
        <v>95.771428571428558</v>
      </c>
      <c r="M11" s="58">
        <v>81.099999999999994</v>
      </c>
      <c r="N11" s="114">
        <f>SUM(M11/$O11)*100</f>
        <v>92.685714285714283</v>
      </c>
      <c r="O11" s="26">
        <v>87.5</v>
      </c>
      <c r="P11" s="202">
        <v>80.5</v>
      </c>
      <c r="Q11" s="202">
        <f>$P11/$T11*100</f>
        <v>92</v>
      </c>
      <c r="R11" s="202">
        <v>79.7</v>
      </c>
      <c r="S11" s="202">
        <f t="shared" si="2"/>
        <v>91.085714285714289</v>
      </c>
      <c r="T11" s="26">
        <v>87.5</v>
      </c>
    </row>
    <row r="12" spans="3:20" ht="20.100000000000001" customHeight="1" x14ac:dyDescent="0.3">
      <c r="C12" s="110" t="s">
        <v>3</v>
      </c>
      <c r="D12" s="59">
        <v>8474</v>
      </c>
      <c r="E12" s="108">
        <f t="shared" si="3"/>
        <v>89.2</v>
      </c>
      <c r="F12" s="41">
        <v>9500</v>
      </c>
      <c r="G12" s="134">
        <v>10023</v>
      </c>
      <c r="H12" s="108">
        <f>SUM(G12/$O12)*100</f>
        <v>112.56738544474393</v>
      </c>
      <c r="I12" s="119">
        <v>9184</v>
      </c>
      <c r="J12" s="108">
        <f>SUM(I12/$O12)*100</f>
        <v>103.14465408805032</v>
      </c>
      <c r="K12" s="59">
        <f>'PY2022Q3 EX'!Z10</f>
        <v>10140</v>
      </c>
      <c r="L12" s="108">
        <f>SUM(K12/$O12)*100</f>
        <v>113.88140161725066</v>
      </c>
      <c r="M12" s="59">
        <v>10395.5</v>
      </c>
      <c r="N12" s="114">
        <f>SUM(M12/$O12)*100</f>
        <v>116.75089847259659</v>
      </c>
      <c r="O12" s="60">
        <v>8904</v>
      </c>
      <c r="P12" s="59">
        <v>10308</v>
      </c>
      <c r="Q12" s="202">
        <f t="shared" ref="Q12:Q15" si="4">$P12/$T12*100</f>
        <v>115.76819407008085</v>
      </c>
      <c r="R12" s="59">
        <v>10575</v>
      </c>
      <c r="S12" s="202">
        <f t="shared" si="2"/>
        <v>118.76684636118597</v>
      </c>
      <c r="T12" s="60">
        <v>8904</v>
      </c>
    </row>
    <row r="13" spans="3:20" ht="20.100000000000001" customHeight="1" x14ac:dyDescent="0.3">
      <c r="C13" s="110" t="s">
        <v>10</v>
      </c>
      <c r="D13" s="58">
        <v>88.1</v>
      </c>
      <c r="E13" s="108">
        <f t="shared" si="3"/>
        <v>104.88095238095237</v>
      </c>
      <c r="F13" s="40">
        <v>84</v>
      </c>
      <c r="G13" s="130">
        <v>89.5</v>
      </c>
      <c r="H13" s="108">
        <f>SUM(G13/$O13)*100</f>
        <v>101.58910329171398</v>
      </c>
      <c r="I13" s="120">
        <v>74.5</v>
      </c>
      <c r="J13" s="108">
        <f>SUM(I13/$O13)*100</f>
        <v>84.562996594778667</v>
      </c>
      <c r="K13" s="58">
        <f>'PY2022Q3 EX'!Z11*100</f>
        <v>80.800000000000011</v>
      </c>
      <c r="L13" s="108">
        <f>SUM(K13/$O13)*100</f>
        <v>91.71396140749151</v>
      </c>
      <c r="M13" s="58">
        <v>82.7</v>
      </c>
      <c r="N13" s="114">
        <f>SUM(M13/$O13)*100</f>
        <v>93.870601589103302</v>
      </c>
      <c r="O13" s="26">
        <v>88.1</v>
      </c>
      <c r="P13" s="202">
        <v>80.900000000000006</v>
      </c>
      <c r="Q13" s="202">
        <f t="shared" si="4"/>
        <v>91.827468785471069</v>
      </c>
      <c r="R13" s="202">
        <v>81.099999999999994</v>
      </c>
      <c r="S13" s="202">
        <f t="shared" si="2"/>
        <v>92.054483541430187</v>
      </c>
      <c r="T13" s="26">
        <v>88.1</v>
      </c>
    </row>
    <row r="14" spans="3:20" ht="20.100000000000001" customHeight="1" x14ac:dyDescent="0.3">
      <c r="C14" s="110" t="s">
        <v>13</v>
      </c>
      <c r="D14" s="58">
        <v>83.8</v>
      </c>
      <c r="E14" s="108">
        <f t="shared" si="3"/>
        <v>119.71428571428571</v>
      </c>
      <c r="F14" s="40">
        <v>70</v>
      </c>
      <c r="G14" s="130">
        <v>82.399999999999991</v>
      </c>
      <c r="H14" s="108">
        <f>SUM(G14/$O14)*100</f>
        <v>104.83460559796436</v>
      </c>
      <c r="I14" s="120">
        <v>92.7</v>
      </c>
      <c r="J14" s="118">
        <f>SUM(I14/$O14)*100</f>
        <v>117.93893129770991</v>
      </c>
      <c r="K14" s="58">
        <f>'PY2022Q3 EX'!Z12*100</f>
        <v>91.100000000000009</v>
      </c>
      <c r="L14" s="108">
        <f>SUM(K14/$O14)*100</f>
        <v>115.9033078880407</v>
      </c>
      <c r="M14" s="58">
        <v>91.3</v>
      </c>
      <c r="N14" s="114">
        <f>SUM(M14/$O14)*100</f>
        <v>116.15776081424936</v>
      </c>
      <c r="O14" s="26">
        <v>78.600000000000009</v>
      </c>
      <c r="P14" s="202">
        <v>88.5</v>
      </c>
      <c r="Q14" s="202">
        <f t="shared" si="4"/>
        <v>112.59541984732826</v>
      </c>
      <c r="R14" s="202">
        <v>88.1</v>
      </c>
      <c r="S14" s="202">
        <f t="shared" si="2"/>
        <v>112.08651399491094</v>
      </c>
      <c r="T14" s="112">
        <v>78.599999999999994</v>
      </c>
    </row>
    <row r="15" spans="3:20" ht="20.100000000000001" customHeight="1" x14ac:dyDescent="0.3">
      <c r="C15" s="110" t="s">
        <v>16</v>
      </c>
      <c r="D15" s="58">
        <v>80.5</v>
      </c>
      <c r="E15" s="108">
        <f t="shared" si="3"/>
        <v>135.75042158516021</v>
      </c>
      <c r="F15" s="40">
        <v>59.3</v>
      </c>
      <c r="G15" s="130">
        <v>70.199999999999989</v>
      </c>
      <c r="H15" s="108">
        <f>SUM(G15/$O15)*100</f>
        <v>90.115532734274694</v>
      </c>
      <c r="I15" s="120">
        <v>65.2</v>
      </c>
      <c r="J15" s="118">
        <f>SUM(I15/$O15)*100</f>
        <v>83.697047496790759</v>
      </c>
      <c r="K15" s="58">
        <f>'PY2022Q3 EX'!Z13*100</f>
        <v>64.7</v>
      </c>
      <c r="L15" s="108">
        <f>SUM(K15/$O15)*100</f>
        <v>83.055198973042351</v>
      </c>
      <c r="M15" s="58">
        <v>76.900000000000006</v>
      </c>
      <c r="N15" s="114">
        <f>SUM(M15/$O15)*100</f>
        <v>98.716302952503213</v>
      </c>
      <c r="O15" s="26">
        <v>77.900000000000006</v>
      </c>
      <c r="P15" s="202">
        <v>69.2</v>
      </c>
      <c r="Q15" s="202">
        <f t="shared" si="4"/>
        <v>88.831835686777922</v>
      </c>
      <c r="R15" s="202">
        <v>78.8</v>
      </c>
      <c r="S15" s="202">
        <f t="shared" si="2"/>
        <v>101.1553273427471</v>
      </c>
      <c r="T15" s="112">
        <v>77.900000000000006</v>
      </c>
    </row>
    <row r="16" spans="3:20" ht="20.100000000000001" customHeight="1" x14ac:dyDescent="0.3">
      <c r="C16" s="29" t="s">
        <v>15</v>
      </c>
      <c r="D16" s="23"/>
      <c r="E16" s="23"/>
      <c r="F16" s="23"/>
      <c r="G16" s="126"/>
      <c r="H16" s="23"/>
      <c r="I16" s="23"/>
      <c r="J16" s="23"/>
      <c r="K16" s="23"/>
      <c r="L16" s="23"/>
      <c r="M16" s="23"/>
      <c r="N16" s="22"/>
      <c r="O16" s="18"/>
      <c r="P16" s="23"/>
      <c r="Q16" s="23"/>
      <c r="R16" s="23"/>
      <c r="S16" s="23"/>
      <c r="T16" s="18"/>
    </row>
    <row r="17" spans="3:20" ht="20.100000000000001" customHeight="1" x14ac:dyDescent="0.3">
      <c r="C17" s="110" t="s">
        <v>2</v>
      </c>
      <c r="D17" s="58">
        <v>84.8</v>
      </c>
      <c r="E17" s="108">
        <f t="shared" ref="E17:E21" si="5">D17/F17*100</f>
        <v>102.16867469879519</v>
      </c>
      <c r="F17" s="40">
        <v>83</v>
      </c>
      <c r="G17" s="130">
        <v>84.899999999999991</v>
      </c>
      <c r="H17" s="108">
        <f>SUM(G17/$O17)*100</f>
        <v>104.04411764705883</v>
      </c>
      <c r="I17" s="108">
        <v>79.2</v>
      </c>
      <c r="J17" s="108">
        <f>SUM(I17/$O17)*100</f>
        <v>97.058823529411768</v>
      </c>
      <c r="K17" s="58">
        <f>'PY2022Q3 EX'!Z15*100</f>
        <v>81.100000000000009</v>
      </c>
      <c r="L17" s="108">
        <f>SUM(K17/$O17)*100</f>
        <v>99.387254901960802</v>
      </c>
      <c r="M17" s="58">
        <v>77.900000000000006</v>
      </c>
      <c r="N17" s="114">
        <f>SUM(M17/$O17)*100</f>
        <v>95.465686274509821</v>
      </c>
      <c r="O17" s="26">
        <v>81.599999999999994</v>
      </c>
      <c r="P17" s="202">
        <v>75.7</v>
      </c>
      <c r="Q17" s="202">
        <f>$P17/$T17*100</f>
        <v>92.769607843137265</v>
      </c>
      <c r="R17" s="202">
        <v>73.900000000000006</v>
      </c>
      <c r="S17" s="202">
        <f t="shared" si="2"/>
        <v>90.563725490196092</v>
      </c>
      <c r="T17" s="26">
        <v>81.599999999999994</v>
      </c>
    </row>
    <row r="18" spans="3:20" ht="20.100000000000001" customHeight="1" x14ac:dyDescent="0.3">
      <c r="C18" s="110" t="s">
        <v>3</v>
      </c>
      <c r="D18" s="59">
        <v>5277</v>
      </c>
      <c r="E18" s="108">
        <f t="shared" si="5"/>
        <v>117.26666666666668</v>
      </c>
      <c r="F18" s="41">
        <v>4500</v>
      </c>
      <c r="G18" s="131">
        <v>5238</v>
      </c>
      <c r="H18" s="108">
        <f>SUM(G18/$O18)*100</f>
        <v>130.7865168539326</v>
      </c>
      <c r="I18" s="109">
        <v>4871</v>
      </c>
      <c r="J18" s="108">
        <f>SUM(I18/$O18)*100</f>
        <v>121.62297128589263</v>
      </c>
      <c r="K18" s="59">
        <f>'PY2022Q3 EX'!Z16</f>
        <v>4961.8999999999996</v>
      </c>
      <c r="L18" s="108">
        <f>SUM(K18/$O18)*100</f>
        <v>123.89263420724095</v>
      </c>
      <c r="M18" s="59">
        <v>4786</v>
      </c>
      <c r="N18" s="114">
        <f>SUM(M18/$O18)*100</f>
        <v>119.50062421972534</v>
      </c>
      <c r="O18" s="60">
        <v>4005</v>
      </c>
      <c r="P18" s="59">
        <v>4722</v>
      </c>
      <c r="Q18" s="202">
        <f t="shared" ref="Q18:Q21" si="6">$P18/$T18*100</f>
        <v>117.90262172284645</v>
      </c>
      <c r="R18" s="59">
        <v>4939</v>
      </c>
      <c r="S18" s="202">
        <f t="shared" si="2"/>
        <v>123.32084893882647</v>
      </c>
      <c r="T18" s="60">
        <v>4005</v>
      </c>
    </row>
    <row r="19" spans="3:20" ht="20.100000000000001" customHeight="1" x14ac:dyDescent="0.3">
      <c r="C19" s="110" t="s">
        <v>10</v>
      </c>
      <c r="D19" s="58">
        <v>87.6</v>
      </c>
      <c r="E19" s="108">
        <f t="shared" si="5"/>
        <v>110.88607594936708</v>
      </c>
      <c r="F19" s="40">
        <v>79</v>
      </c>
      <c r="G19" s="130">
        <v>86.9</v>
      </c>
      <c r="H19" s="108">
        <f t="shared" ref="H19:H20" si="7">SUM(G19/$O19)*100</f>
        <v>111.12531969309462</v>
      </c>
      <c r="I19" s="108">
        <v>79.8</v>
      </c>
      <c r="J19" s="108">
        <f t="shared" ref="J19:J20" si="8">SUM(I19/$O19)*100</f>
        <v>102.04603580562659</v>
      </c>
      <c r="K19" s="58">
        <f>'PY2022Q3 EX'!Z17*100</f>
        <v>83.8</v>
      </c>
      <c r="L19" s="108">
        <f t="shared" ref="L19:L20" si="9">SUM(K19/$O19)*100</f>
        <v>107.16112531969308</v>
      </c>
      <c r="M19" s="58">
        <v>83.6</v>
      </c>
      <c r="N19" s="114">
        <f>SUM(M19/$O19)*100</f>
        <v>106.90537084398977</v>
      </c>
      <c r="O19" s="26">
        <v>78.2</v>
      </c>
      <c r="P19" s="202">
        <v>81.7</v>
      </c>
      <c r="Q19" s="202">
        <f t="shared" si="6"/>
        <v>104.47570332480818</v>
      </c>
      <c r="R19" s="202">
        <v>80.8</v>
      </c>
      <c r="S19" s="202">
        <f t="shared" si="2"/>
        <v>103.32480818414322</v>
      </c>
      <c r="T19" s="26">
        <v>78.2</v>
      </c>
    </row>
    <row r="20" spans="3:20" ht="20.100000000000001" customHeight="1" x14ac:dyDescent="0.3">
      <c r="C20" s="110" t="s">
        <v>13</v>
      </c>
      <c r="D20" s="58">
        <v>73.599999999999994</v>
      </c>
      <c r="E20" s="108">
        <f t="shared" si="5"/>
        <v>92</v>
      </c>
      <c r="F20" s="40">
        <v>80</v>
      </c>
      <c r="G20" s="130">
        <v>70.3</v>
      </c>
      <c r="H20" s="108">
        <f t="shared" si="7"/>
        <v>101.44300144300145</v>
      </c>
      <c r="I20" s="108">
        <v>64.599999999999994</v>
      </c>
      <c r="J20" s="108">
        <f t="shared" si="8"/>
        <v>93.217893217893206</v>
      </c>
      <c r="K20" s="58">
        <f>'PY2022Q3 EX'!Z18*100</f>
        <v>63.6</v>
      </c>
      <c r="L20" s="108">
        <f t="shared" si="9"/>
        <v>91.774891774891771</v>
      </c>
      <c r="M20" s="58">
        <v>65.400000000000006</v>
      </c>
      <c r="N20" s="114">
        <f>SUM(M20/$O20)*100</f>
        <v>94.372294372294391</v>
      </c>
      <c r="O20" s="26">
        <v>69.3</v>
      </c>
      <c r="P20" s="202">
        <v>76</v>
      </c>
      <c r="Q20" s="202">
        <f t="shared" si="6"/>
        <v>109.66810966810966</v>
      </c>
      <c r="R20" s="202">
        <v>78.8</v>
      </c>
      <c r="S20" s="202">
        <f t="shared" si="2"/>
        <v>113.70851370851372</v>
      </c>
      <c r="T20" s="26">
        <v>69.3</v>
      </c>
    </row>
    <row r="21" spans="3:20" ht="20.100000000000001" customHeight="1" x14ac:dyDescent="0.3">
      <c r="C21" s="110" t="s">
        <v>16</v>
      </c>
      <c r="D21" s="58">
        <v>70</v>
      </c>
      <c r="E21" s="108">
        <f t="shared" si="5"/>
        <v>106.06060606060606</v>
      </c>
      <c r="F21" s="40">
        <v>66</v>
      </c>
      <c r="G21" s="130">
        <v>62.1</v>
      </c>
      <c r="H21" s="108">
        <f>SUM(G21/$O21)*100</f>
        <v>77.625</v>
      </c>
      <c r="I21" s="108">
        <v>54.5</v>
      </c>
      <c r="J21" s="108">
        <f>SUM(I21/$O21)*100</f>
        <v>68.125</v>
      </c>
      <c r="K21" s="58">
        <f>'PY2022Q3 EX'!Z19*100</f>
        <v>61.8</v>
      </c>
      <c r="L21" s="108">
        <f>SUM(K21/$O21)*100</f>
        <v>77.25</v>
      </c>
      <c r="M21" s="58">
        <v>69.5</v>
      </c>
      <c r="N21" s="114">
        <f>SUM(M21/$O21)*100</f>
        <v>86.875</v>
      </c>
      <c r="O21" s="26">
        <v>80</v>
      </c>
      <c r="P21" s="202">
        <v>63.6</v>
      </c>
      <c r="Q21" s="202">
        <f t="shared" si="6"/>
        <v>79.5</v>
      </c>
      <c r="R21" s="202">
        <v>71.099999999999994</v>
      </c>
      <c r="S21" s="202">
        <f t="shared" si="2"/>
        <v>88.875</v>
      </c>
      <c r="T21" s="112">
        <v>80</v>
      </c>
    </row>
    <row r="22" spans="3:20" ht="20.100000000000001" customHeight="1" x14ac:dyDescent="0.3">
      <c r="C22" s="29" t="s">
        <v>12</v>
      </c>
      <c r="D22" s="23"/>
      <c r="E22" s="23"/>
      <c r="F22" s="23"/>
      <c r="G22" s="126"/>
      <c r="H22" s="23"/>
      <c r="I22" s="23"/>
      <c r="J22" s="23"/>
      <c r="K22" s="23"/>
      <c r="L22" s="23"/>
      <c r="M22" s="23"/>
      <c r="N22" s="22"/>
      <c r="O22" s="18"/>
      <c r="P22" s="23"/>
      <c r="Q22" s="23"/>
      <c r="R22" s="23"/>
      <c r="S22" s="23"/>
      <c r="T22" s="18"/>
    </row>
    <row r="23" spans="3:20" ht="20.100000000000001" customHeight="1" x14ac:dyDescent="0.3">
      <c r="C23" s="110" t="s">
        <v>2</v>
      </c>
      <c r="D23" s="58">
        <v>72.3</v>
      </c>
      <c r="E23" s="108">
        <f t="shared" ref="E23:E25" si="10">D23/F23*100</f>
        <v>92.692307692307679</v>
      </c>
      <c r="F23" s="40">
        <v>78</v>
      </c>
      <c r="G23" s="135">
        <v>71.899999999999991</v>
      </c>
      <c r="H23" s="108">
        <f>SUM(G23/$O23)*100</f>
        <v>100.13927576601671</v>
      </c>
      <c r="I23" s="108">
        <v>62.6</v>
      </c>
      <c r="J23" s="108">
        <f>SUM(I23/$O23)*100</f>
        <v>87.186629526462397</v>
      </c>
      <c r="K23" s="58">
        <f>'PY2022Q3 EX'!Z21*100</f>
        <v>70.8</v>
      </c>
      <c r="L23" s="108">
        <f>SUM(K23/$O23)*100</f>
        <v>98.607242339832865</v>
      </c>
      <c r="M23" s="58">
        <v>71</v>
      </c>
      <c r="N23" s="114">
        <f>SUM(M23/$O23)*100</f>
        <v>98.885793871866298</v>
      </c>
      <c r="O23" s="26">
        <v>71.8</v>
      </c>
      <c r="P23" s="202">
        <v>68.099999999999994</v>
      </c>
      <c r="Q23" s="202">
        <f>P23/$T23*100</f>
        <v>94.846796657381617</v>
      </c>
      <c r="R23" s="202">
        <v>68.400000000000006</v>
      </c>
      <c r="S23" s="202">
        <f t="shared" si="2"/>
        <v>95.264623955431773</v>
      </c>
      <c r="T23" s="26">
        <v>71.8</v>
      </c>
    </row>
    <row r="24" spans="3:20" ht="20.100000000000001" customHeight="1" x14ac:dyDescent="0.3">
      <c r="C24" s="110" t="s">
        <v>3</v>
      </c>
      <c r="D24" s="59">
        <v>6828</v>
      </c>
      <c r="E24" s="108">
        <f t="shared" si="10"/>
        <v>124.14545454545454</v>
      </c>
      <c r="F24" s="41">
        <v>5500</v>
      </c>
      <c r="G24" s="136">
        <v>7206</v>
      </c>
      <c r="H24" s="108">
        <f>SUM(G24/$O24)*100</f>
        <v>127.00035248501939</v>
      </c>
      <c r="I24" s="117">
        <v>6474</v>
      </c>
      <c r="J24" s="108">
        <f>SUM(I24/$O24)*100</f>
        <v>114.09940077546705</v>
      </c>
      <c r="K24" s="59">
        <f>'PY2022Q3 EX'!Z22</f>
        <v>7647</v>
      </c>
      <c r="L24" s="108">
        <f>SUM(K24/$O24)*100</f>
        <v>134.77264716249559</v>
      </c>
      <c r="M24" s="59">
        <v>7398</v>
      </c>
      <c r="N24" s="114">
        <f>SUM(M24/$O24)*100</f>
        <v>130.38420867113146</v>
      </c>
      <c r="O24" s="60">
        <v>5674</v>
      </c>
      <c r="P24" s="59">
        <v>7537</v>
      </c>
      <c r="Q24" s="202">
        <f t="shared" ref="Q24:Q25" si="11">P24/$T24*100</f>
        <v>132.83397955586889</v>
      </c>
      <c r="R24" s="59">
        <v>7343</v>
      </c>
      <c r="S24" s="202">
        <f t="shared" si="2"/>
        <v>129.4148748678181</v>
      </c>
      <c r="T24" s="60">
        <v>5674</v>
      </c>
    </row>
    <row r="25" spans="3:20" ht="20.100000000000001" customHeight="1" x14ac:dyDescent="0.3">
      <c r="C25" s="115" t="s">
        <v>10</v>
      </c>
      <c r="D25" s="58">
        <v>66.100000000000009</v>
      </c>
      <c r="E25" s="108">
        <f t="shared" si="10"/>
        <v>94.428571428571445</v>
      </c>
      <c r="F25" s="40">
        <v>70</v>
      </c>
      <c r="G25" s="135">
        <v>67.2</v>
      </c>
      <c r="H25" s="108">
        <f>SUM(G25/$O25)*100</f>
        <v>98.969072164948443</v>
      </c>
      <c r="I25" s="108">
        <v>56.8</v>
      </c>
      <c r="J25" s="108">
        <f>SUM(I25/$O25)*100</f>
        <v>83.652430044182609</v>
      </c>
      <c r="K25" s="58">
        <f>'PY2022Q3 EX'!Z23*100</f>
        <v>68</v>
      </c>
      <c r="L25" s="108">
        <f>SUM(K25/$O25)*100</f>
        <v>100.14727540500736</v>
      </c>
      <c r="M25" s="58">
        <v>67.599999999999994</v>
      </c>
      <c r="N25" s="114">
        <f>SUM(M25/$O25)*100</f>
        <v>99.558173784977882</v>
      </c>
      <c r="O25" s="26">
        <v>67.900000000000006</v>
      </c>
      <c r="P25" s="202">
        <v>65.3</v>
      </c>
      <c r="Q25" s="202">
        <f t="shared" si="11"/>
        <v>96.170839469808527</v>
      </c>
      <c r="R25" s="202">
        <v>65.400000000000006</v>
      </c>
      <c r="S25" s="202">
        <f t="shared" si="2"/>
        <v>96.318114874815905</v>
      </c>
      <c r="T25" s="26">
        <v>67.900000000000006</v>
      </c>
    </row>
    <row r="26" spans="3:20" ht="20.100000000000001" customHeight="1" x14ac:dyDescent="0.3">
      <c r="D26" s="16"/>
      <c r="E26" s="16"/>
      <c r="F26" s="6"/>
      <c r="G26" s="124"/>
      <c r="H26" s="9"/>
      <c r="L26" s="16"/>
      <c r="O26" s="6"/>
    </row>
    <row r="27" spans="3:20" ht="20.100000000000001" customHeight="1" x14ac:dyDescent="0.3">
      <c r="C27" s="215" t="s">
        <v>7</v>
      </c>
      <c r="D27" s="216"/>
      <c r="E27" s="16"/>
      <c r="F27" s="24"/>
      <c r="L27" s="16"/>
    </row>
    <row r="28" spans="3:20" ht="20.100000000000001" customHeight="1" x14ac:dyDescent="0.3">
      <c r="C28" s="217" t="s">
        <v>8</v>
      </c>
      <c r="D28" s="218"/>
      <c r="E28" s="16"/>
      <c r="F28" s="24"/>
      <c r="L28" s="16"/>
    </row>
    <row r="29" spans="3:20" ht="20.100000000000001" customHeight="1" x14ac:dyDescent="0.3">
      <c r="C29" s="219" t="s">
        <v>9</v>
      </c>
      <c r="D29" s="220"/>
      <c r="E29" s="16"/>
      <c r="F29" s="6"/>
      <c r="L29" s="16"/>
    </row>
    <row r="30" spans="3:20" ht="17.25" customHeight="1" x14ac:dyDescent="0.3">
      <c r="D30" s="16"/>
      <c r="E30" s="16"/>
      <c r="F30" s="6"/>
      <c r="G30" s="124"/>
      <c r="H30" s="9"/>
      <c r="J30" s="15"/>
      <c r="L30" s="16"/>
      <c r="O30" s="6"/>
    </row>
    <row r="31" spans="3:20" ht="17.25" customHeight="1" x14ac:dyDescent="0.3">
      <c r="D31" s="16"/>
      <c r="E31" s="16"/>
      <c r="F31" s="6"/>
      <c r="G31" s="124"/>
      <c r="H31" s="9"/>
      <c r="L31" s="16"/>
      <c r="O31" s="6"/>
    </row>
    <row r="32" spans="3:20" x14ac:dyDescent="0.3">
      <c r="D32" s="16"/>
      <c r="E32" s="16"/>
      <c r="F32" s="6"/>
      <c r="G32" s="124"/>
      <c r="H32" s="9"/>
      <c r="L32" s="16"/>
      <c r="O32" s="6"/>
    </row>
    <row r="33" spans="4:15" x14ac:dyDescent="0.3">
      <c r="D33" s="16"/>
      <c r="E33" s="16"/>
      <c r="F33" s="6"/>
      <c r="L33" s="16"/>
      <c r="N33" s="9"/>
      <c r="O33" s="9"/>
    </row>
    <row r="34" spans="4:15" x14ac:dyDescent="0.3">
      <c r="D34" s="16"/>
      <c r="E34" s="16"/>
      <c r="F34" s="6"/>
      <c r="L34" s="16"/>
      <c r="N34" s="9"/>
      <c r="O34" s="9"/>
    </row>
    <row r="35" spans="4:15" x14ac:dyDescent="0.3">
      <c r="D35" s="16"/>
      <c r="E35" s="16"/>
      <c r="F35" s="6"/>
      <c r="L35" s="16"/>
      <c r="N35" s="9"/>
      <c r="O35" s="9"/>
    </row>
    <row r="36" spans="4:15" x14ac:dyDescent="0.3">
      <c r="D36" s="16"/>
      <c r="E36" s="16"/>
      <c r="F36" s="6"/>
      <c r="G36" s="124"/>
      <c r="H36" s="9"/>
      <c r="L36" s="16"/>
      <c r="O36" s="6"/>
    </row>
    <row r="37" spans="4:15" x14ac:dyDescent="0.3">
      <c r="D37" s="16"/>
      <c r="E37" s="16"/>
      <c r="F37" s="6"/>
      <c r="G37" s="124"/>
      <c r="H37" s="9"/>
      <c r="L37" s="16"/>
      <c r="O37" s="6"/>
    </row>
    <row r="38" spans="4:15" x14ac:dyDescent="0.3">
      <c r="D38" s="16"/>
      <c r="E38" s="16"/>
      <c r="F38" s="6"/>
      <c r="G38" s="124"/>
      <c r="H38" s="9"/>
      <c r="L38" s="16"/>
      <c r="O38" s="6"/>
    </row>
    <row r="39" spans="4:15" x14ac:dyDescent="0.3">
      <c r="D39" s="16"/>
      <c r="E39" s="16"/>
      <c r="F39" s="6"/>
      <c r="G39" s="124"/>
      <c r="H39" s="9"/>
      <c r="L39" s="16"/>
      <c r="O39" s="6"/>
    </row>
    <row r="40" spans="4:15" x14ac:dyDescent="0.3">
      <c r="D40" s="16"/>
      <c r="E40" s="16"/>
      <c r="F40" s="6"/>
      <c r="G40" s="124"/>
      <c r="H40" s="9"/>
      <c r="L40" s="16"/>
      <c r="O40" s="6"/>
    </row>
    <row r="41" spans="4:15" x14ac:dyDescent="0.3">
      <c r="D41" s="16"/>
      <c r="E41" s="16"/>
      <c r="F41" s="6"/>
      <c r="G41" s="124"/>
      <c r="H41" s="9"/>
      <c r="L41" s="16"/>
      <c r="O41" s="6"/>
    </row>
    <row r="42" spans="4:15" x14ac:dyDescent="0.3">
      <c r="D42" s="16"/>
      <c r="E42" s="16"/>
      <c r="F42" s="6"/>
      <c r="G42" s="124"/>
      <c r="H42" s="9"/>
      <c r="L42" s="16"/>
      <c r="O42" s="6"/>
    </row>
    <row r="43" spans="4:15" x14ac:dyDescent="0.3">
      <c r="D43" s="16"/>
      <c r="E43" s="16"/>
      <c r="F43" s="6"/>
      <c r="G43" s="124"/>
      <c r="H43" s="9"/>
      <c r="L43" s="16"/>
      <c r="O43" s="6"/>
    </row>
    <row r="44" spans="4:15" x14ac:dyDescent="0.3">
      <c r="D44" s="16"/>
      <c r="E44" s="16"/>
      <c r="F44" s="6"/>
      <c r="G44" s="124"/>
      <c r="H44" s="9"/>
      <c r="L44" s="16"/>
      <c r="O44" s="6"/>
    </row>
    <row r="45" spans="4:15" x14ac:dyDescent="0.3">
      <c r="D45" s="16"/>
      <c r="E45" s="16"/>
      <c r="F45" s="6"/>
      <c r="G45" s="124"/>
      <c r="H45" s="9"/>
      <c r="L45" s="16"/>
      <c r="O45" s="6"/>
    </row>
  </sheetData>
  <mergeCells count="3">
    <mergeCell ref="C27:D27"/>
    <mergeCell ref="C28:D28"/>
    <mergeCell ref="C29:D29"/>
  </mergeCells>
  <conditionalFormatting sqref="D5">
    <cfRule type="cellIs" dxfId="872" priority="184" operator="between">
      <formula>$F5*0.9</formula>
      <formula>$F5</formula>
    </cfRule>
    <cfRule type="cellIs" dxfId="871" priority="185" operator="lessThan">
      <formula>$F5*0.9</formula>
    </cfRule>
    <cfRule type="cellIs" dxfId="870" priority="186" operator="greaterThan">
      <formula>$F5</formula>
    </cfRule>
  </conditionalFormatting>
  <conditionalFormatting sqref="D7">
    <cfRule type="cellIs" dxfId="869" priority="178" operator="between">
      <formula>$F7*0.9</formula>
      <formula>$F7</formula>
    </cfRule>
    <cfRule type="cellIs" dxfId="868" priority="179" operator="lessThan">
      <formula>$F7*0.9</formula>
    </cfRule>
    <cfRule type="cellIs" dxfId="867" priority="180" operator="greaterThan">
      <formula>$F7</formula>
    </cfRule>
  </conditionalFormatting>
  <conditionalFormatting sqref="D6">
    <cfRule type="cellIs" dxfId="866" priority="175" operator="between">
      <formula>$F6*0.9</formula>
      <formula>$F6</formula>
    </cfRule>
    <cfRule type="cellIs" dxfId="865" priority="176" operator="lessThan">
      <formula>$F6*0.9</formula>
    </cfRule>
    <cfRule type="cellIs" dxfId="864" priority="177" operator="greaterThan">
      <formula>$F6</formula>
    </cfRule>
  </conditionalFormatting>
  <conditionalFormatting sqref="D11">
    <cfRule type="cellIs" dxfId="863" priority="172" operator="between">
      <formula>$F11*0.9</formula>
      <formula>$F11</formula>
    </cfRule>
    <cfRule type="cellIs" dxfId="862" priority="173" operator="lessThan">
      <formula>$F11*0.9</formula>
    </cfRule>
    <cfRule type="cellIs" dxfId="861" priority="174" operator="greaterThan">
      <formula>$F11</formula>
    </cfRule>
  </conditionalFormatting>
  <conditionalFormatting sqref="D17">
    <cfRule type="cellIs" dxfId="860" priority="169" operator="between">
      <formula>$F17*0.9</formula>
      <formula>$F17</formula>
    </cfRule>
    <cfRule type="cellIs" dxfId="859" priority="170" operator="lessThan">
      <formula>$F17*0.9</formula>
    </cfRule>
    <cfRule type="cellIs" dxfId="858" priority="171" operator="greaterThan">
      <formula>$F17</formula>
    </cfRule>
  </conditionalFormatting>
  <conditionalFormatting sqref="D23">
    <cfRule type="cellIs" dxfId="857" priority="166" operator="between">
      <formula>$F23*0.9</formula>
      <formula>$F23</formula>
    </cfRule>
    <cfRule type="cellIs" dxfId="856" priority="167" operator="lessThan">
      <formula>$F23*0.9</formula>
    </cfRule>
    <cfRule type="cellIs" dxfId="855" priority="168" operator="greaterThan">
      <formula>$F23</formula>
    </cfRule>
  </conditionalFormatting>
  <conditionalFormatting sqref="D12">
    <cfRule type="cellIs" dxfId="854" priority="163" operator="between">
      <formula>$F12*0.9</formula>
      <formula>$F12</formula>
    </cfRule>
    <cfRule type="cellIs" dxfId="853" priority="164" operator="lessThan">
      <formula>$F12*0.9</formula>
    </cfRule>
    <cfRule type="cellIs" dxfId="852" priority="165" operator="greaterThan">
      <formula>$F12</formula>
    </cfRule>
  </conditionalFormatting>
  <conditionalFormatting sqref="D24">
    <cfRule type="cellIs" dxfId="851" priority="160" operator="between">
      <formula>$F24*0.9</formula>
      <formula>$F24</formula>
    </cfRule>
    <cfRule type="cellIs" dxfId="850" priority="161" operator="lessThan">
      <formula>$F24*0.9</formula>
    </cfRule>
    <cfRule type="cellIs" dxfId="849" priority="162" operator="greaterThan">
      <formula>$F24</formula>
    </cfRule>
  </conditionalFormatting>
  <conditionalFormatting sqref="D13">
    <cfRule type="cellIs" dxfId="848" priority="157" operator="between">
      <formula>$F13*0.9</formula>
      <formula>$F13</formula>
    </cfRule>
    <cfRule type="cellIs" dxfId="847" priority="158" operator="lessThan">
      <formula>$F13*0.9</formula>
    </cfRule>
    <cfRule type="cellIs" dxfId="846" priority="159" operator="greaterThan">
      <formula>$F13</formula>
    </cfRule>
  </conditionalFormatting>
  <conditionalFormatting sqref="D19">
    <cfRule type="cellIs" dxfId="845" priority="154" operator="between">
      <formula>$F19*0.9</formula>
      <formula>$F19</formula>
    </cfRule>
    <cfRule type="cellIs" dxfId="844" priority="155" operator="lessThan">
      <formula>$F19*0.9</formula>
    </cfRule>
    <cfRule type="cellIs" dxfId="843" priority="156" operator="greaterThan">
      <formula>$F19</formula>
    </cfRule>
  </conditionalFormatting>
  <conditionalFormatting sqref="D25">
    <cfRule type="cellIs" dxfId="842" priority="151" operator="between">
      <formula>$F25*0.9</formula>
      <formula>$F25</formula>
    </cfRule>
    <cfRule type="cellIs" dxfId="841" priority="152" operator="lessThan">
      <formula>$F25*0.9</formula>
    </cfRule>
    <cfRule type="cellIs" dxfId="840" priority="153" operator="greaterThan">
      <formula>$F25</formula>
    </cfRule>
  </conditionalFormatting>
  <conditionalFormatting sqref="G5 I5 K5 M5">
    <cfRule type="cellIs" dxfId="839" priority="205" operator="between">
      <formula>$O5*0.9</formula>
      <formula>$O5</formula>
    </cfRule>
    <cfRule type="cellIs" dxfId="838" priority="206" operator="lessThan">
      <formula>$O5*0.9</formula>
    </cfRule>
    <cfRule type="cellIs" dxfId="837" priority="207" operator="greaterThan">
      <formula>$O5</formula>
    </cfRule>
  </conditionalFormatting>
  <conditionalFormatting sqref="G6 I6 K6 M6">
    <cfRule type="cellIs" dxfId="836" priority="187" operator="between">
      <formula>$O6*0.9</formula>
      <formula>$O6</formula>
    </cfRule>
    <cfRule type="cellIs" dxfId="835" priority="188" operator="lessThan">
      <formula>$O6*0.9</formula>
    </cfRule>
    <cfRule type="cellIs" dxfId="834" priority="189" operator="greaterThan">
      <formula>$O6</formula>
    </cfRule>
  </conditionalFormatting>
  <conditionalFormatting sqref="G7 I7 M7">
    <cfRule type="cellIs" dxfId="833" priority="148" operator="between">
      <formula>$O7*0.9</formula>
      <formula>$O7</formula>
    </cfRule>
    <cfRule type="cellIs" dxfId="832" priority="149" operator="lessThan">
      <formula>$O7*0.9</formula>
    </cfRule>
    <cfRule type="cellIs" dxfId="831" priority="150" operator="greaterThan">
      <formula>$O7</formula>
    </cfRule>
  </conditionalFormatting>
  <conditionalFormatting sqref="G11 M11">
    <cfRule type="cellIs" dxfId="830" priority="202" operator="between">
      <formula>$O11*0.9</formula>
      <formula>$O11</formula>
    </cfRule>
    <cfRule type="cellIs" dxfId="829" priority="203" operator="lessThan">
      <formula>$O11*0.9</formula>
    </cfRule>
    <cfRule type="cellIs" dxfId="828" priority="204" operator="greaterThan">
      <formula>$O11</formula>
    </cfRule>
  </conditionalFormatting>
  <conditionalFormatting sqref="G12 I12 M12">
    <cfRule type="cellIs" dxfId="827" priority="199" operator="between">
      <formula>$O12*0.9</formula>
      <formula>$O12</formula>
    </cfRule>
    <cfRule type="cellIs" dxfId="826" priority="200" operator="lessThan">
      <formula>$O12*0.9</formula>
    </cfRule>
    <cfRule type="cellIs" dxfId="825" priority="201" operator="greaterThan">
      <formula>$O12</formula>
    </cfRule>
  </conditionalFormatting>
  <conditionalFormatting sqref="G13 I13 M13">
    <cfRule type="cellIs" dxfId="824" priority="181" operator="between">
      <formula>$O13*0.9</formula>
      <formula>$O13</formula>
    </cfRule>
    <cfRule type="cellIs" dxfId="823" priority="182" operator="lessThan">
      <formula>$O13*0.9</formula>
    </cfRule>
    <cfRule type="cellIs" dxfId="822" priority="183" operator="greaterThan">
      <formula>$O13</formula>
    </cfRule>
  </conditionalFormatting>
  <conditionalFormatting sqref="G14 I14 M14">
    <cfRule type="cellIs" dxfId="821" priority="145" operator="between">
      <formula>$O14*0.9</formula>
      <formula>$O14</formula>
    </cfRule>
    <cfRule type="cellIs" dxfId="820" priority="146" operator="lessThan">
      <formula>$O14*0.9</formula>
    </cfRule>
    <cfRule type="cellIs" dxfId="819" priority="147" operator="greaterThan">
      <formula>$O14</formula>
    </cfRule>
  </conditionalFormatting>
  <conditionalFormatting sqref="G17:G18 I17:I18 M17:M18">
    <cfRule type="cellIs" dxfId="818" priority="196" operator="between">
      <formula>$O17*0.9</formula>
      <formula>$O17</formula>
    </cfRule>
    <cfRule type="cellIs" dxfId="817" priority="197" operator="lessThan">
      <formula>$O17*0.9</formula>
    </cfRule>
    <cfRule type="cellIs" dxfId="816" priority="198" operator="greaterThan">
      <formula>$O17</formula>
    </cfRule>
  </conditionalFormatting>
  <conditionalFormatting sqref="G19 I19 M19">
    <cfRule type="cellIs" dxfId="815" priority="142" operator="between">
      <formula>$O19*0.9</formula>
      <formula>$O19</formula>
    </cfRule>
    <cfRule type="cellIs" dxfId="814" priority="143" operator="lessThan">
      <formula>$O19*0.9</formula>
    </cfRule>
    <cfRule type="cellIs" dxfId="813" priority="144" operator="greaterThan">
      <formula>$O19</formula>
    </cfRule>
  </conditionalFormatting>
  <conditionalFormatting sqref="G20 I20 M20">
    <cfRule type="cellIs" dxfId="812" priority="139" operator="between">
      <formula>$O20*0.9</formula>
      <formula>$O20</formula>
    </cfRule>
    <cfRule type="cellIs" dxfId="811" priority="140" operator="lessThan">
      <formula>$O20*0.9</formula>
    </cfRule>
    <cfRule type="cellIs" dxfId="810" priority="141" operator="greaterThan">
      <formula>$O20</formula>
    </cfRule>
  </conditionalFormatting>
  <conditionalFormatting sqref="G23 I23 M23">
    <cfRule type="cellIs" dxfId="809" priority="193" operator="between">
      <formula>$O23*0.9</formula>
      <formula>$O23</formula>
    </cfRule>
    <cfRule type="cellIs" dxfId="808" priority="194" operator="lessThan">
      <formula>$O23*0.9</formula>
    </cfRule>
    <cfRule type="cellIs" dxfId="807" priority="195" operator="greaterThan">
      <formula>$O23</formula>
    </cfRule>
  </conditionalFormatting>
  <conditionalFormatting sqref="G24 I24 M24">
    <cfRule type="cellIs" dxfId="806" priority="190" operator="between">
      <formula>$O24*0.9</formula>
      <formula>$O24</formula>
    </cfRule>
    <cfRule type="cellIs" dxfId="805" priority="191" operator="lessThan">
      <formula>$O24*0.9</formula>
    </cfRule>
    <cfRule type="cellIs" dxfId="804" priority="192" operator="greaterThan">
      <formula>$O24</formula>
    </cfRule>
  </conditionalFormatting>
  <conditionalFormatting sqref="G25 I25 M25">
    <cfRule type="cellIs" dxfId="803" priority="136" operator="between">
      <formula>$O25*0.9</formula>
      <formula>$O25</formula>
    </cfRule>
    <cfRule type="cellIs" dxfId="802" priority="137" operator="lessThan">
      <formula>$O25*0.9</formula>
    </cfRule>
    <cfRule type="cellIs" dxfId="801" priority="138" operator="greaterThan">
      <formula>$O25</formula>
    </cfRule>
  </conditionalFormatting>
  <conditionalFormatting sqref="D8">
    <cfRule type="cellIs" dxfId="800" priority="133" operator="between">
      <formula>$F8*0.9</formula>
      <formula>$F8</formula>
    </cfRule>
    <cfRule type="cellIs" dxfId="799" priority="134" operator="lessThan">
      <formula>$F8*0.9</formula>
    </cfRule>
    <cfRule type="cellIs" dxfId="798" priority="135" operator="greaterThan">
      <formula>$F8</formula>
    </cfRule>
  </conditionalFormatting>
  <conditionalFormatting sqref="D14">
    <cfRule type="cellIs" dxfId="797" priority="130" operator="between">
      <formula>$F14*0.9</formula>
      <formula>$F14</formula>
    </cfRule>
    <cfRule type="cellIs" dxfId="796" priority="131" operator="lessThan">
      <formula>$F14*0.9</formula>
    </cfRule>
    <cfRule type="cellIs" dxfId="795" priority="132" operator="greaterThan">
      <formula>$F14</formula>
    </cfRule>
  </conditionalFormatting>
  <conditionalFormatting sqref="D20">
    <cfRule type="cellIs" dxfId="794" priority="127" operator="between">
      <formula>$F20*0.9</formula>
      <formula>$F20</formula>
    </cfRule>
    <cfRule type="cellIs" dxfId="793" priority="128" operator="lessThan">
      <formula>$F20*0.9</formula>
    </cfRule>
    <cfRule type="cellIs" dxfId="792" priority="129" operator="greaterThan">
      <formula>$F20</formula>
    </cfRule>
  </conditionalFormatting>
  <conditionalFormatting sqref="G15 I15 M15">
    <cfRule type="cellIs" dxfId="791" priority="124" operator="between">
      <formula>$O15*0.9</formula>
      <formula>$O15</formula>
    </cfRule>
    <cfRule type="cellIs" dxfId="790" priority="125" operator="lessThan">
      <formula>$O15*0.9</formula>
    </cfRule>
    <cfRule type="cellIs" dxfId="789" priority="126" operator="greaterThan">
      <formula>$O15</formula>
    </cfRule>
  </conditionalFormatting>
  <conditionalFormatting sqref="G21 I21 M21">
    <cfRule type="cellIs" dxfId="788" priority="121" operator="between">
      <formula>$O21*0.9</formula>
      <formula>$O21</formula>
    </cfRule>
    <cfRule type="cellIs" dxfId="787" priority="122" operator="lessThan">
      <formula>$O21*0.9</formula>
    </cfRule>
    <cfRule type="cellIs" dxfId="786" priority="123" operator="greaterThan">
      <formula>$O21</formula>
    </cfRule>
  </conditionalFormatting>
  <conditionalFormatting sqref="G8 I8 M8">
    <cfRule type="cellIs" dxfId="785" priority="118" operator="between">
      <formula>$O8*0.9</formula>
      <formula>$O8</formula>
    </cfRule>
    <cfRule type="cellIs" dxfId="784" priority="119" operator="lessThan">
      <formula>$O8*0.9</formula>
    </cfRule>
    <cfRule type="cellIs" dxfId="783" priority="120" operator="greaterThan">
      <formula>$O8</formula>
    </cfRule>
  </conditionalFormatting>
  <conditionalFormatting sqref="G9 I9 M9">
    <cfRule type="cellIs" dxfId="782" priority="115" operator="between">
      <formula>$O9*0.9</formula>
      <formula>$O9</formula>
    </cfRule>
    <cfRule type="cellIs" dxfId="781" priority="116" operator="lessThan">
      <formula>$O9*0.9</formula>
    </cfRule>
    <cfRule type="cellIs" dxfId="780" priority="117" operator="greaterThan">
      <formula>$O9</formula>
    </cfRule>
  </conditionalFormatting>
  <conditionalFormatting sqref="D21 D15 D9">
    <cfRule type="cellIs" dxfId="779" priority="112" operator="between">
      <formula>$F9*0.9</formula>
      <formula>$F9</formula>
    </cfRule>
    <cfRule type="cellIs" dxfId="778" priority="113" operator="lessThan">
      <formula>$F9*0.9</formula>
    </cfRule>
    <cfRule type="cellIs" dxfId="777" priority="114" operator="greaterThan">
      <formula>$F9</formula>
    </cfRule>
  </conditionalFormatting>
  <conditionalFormatting sqref="D18">
    <cfRule type="cellIs" dxfId="776" priority="109" operator="between">
      <formula>$F18*0.9</formula>
      <formula>$F18</formula>
    </cfRule>
    <cfRule type="cellIs" dxfId="775" priority="110" operator="lessThan">
      <formula>$F18*0.9</formula>
    </cfRule>
    <cfRule type="cellIs" dxfId="774" priority="111" operator="greaterThan">
      <formula>$F18</formula>
    </cfRule>
  </conditionalFormatting>
  <conditionalFormatting sqref="I11">
    <cfRule type="cellIs" dxfId="773" priority="106" operator="between">
      <formula>$O11*0.9</formula>
      <formula>$O11</formula>
    </cfRule>
    <cfRule type="cellIs" dxfId="772" priority="107" operator="lessThan">
      <formula>$O11*0.9</formula>
    </cfRule>
    <cfRule type="cellIs" dxfId="771" priority="108" operator="greaterThan">
      <formula>$O11</formula>
    </cfRule>
  </conditionalFormatting>
  <conditionalFormatting sqref="K7:K9">
    <cfRule type="cellIs" dxfId="770" priority="103" operator="between">
      <formula>$O7*0.9</formula>
      <formula>$O7</formula>
    </cfRule>
    <cfRule type="cellIs" dxfId="769" priority="104" operator="lessThan">
      <formula>$O7*0.9</formula>
    </cfRule>
    <cfRule type="cellIs" dxfId="768" priority="105" operator="greaterThan">
      <formula>$O7</formula>
    </cfRule>
  </conditionalFormatting>
  <conditionalFormatting sqref="K11">
    <cfRule type="cellIs" dxfId="767" priority="100" operator="between">
      <formula>$O11*0.9</formula>
      <formula>$O11</formula>
    </cfRule>
    <cfRule type="cellIs" dxfId="766" priority="101" operator="lessThan">
      <formula>$O11*0.9</formula>
    </cfRule>
    <cfRule type="cellIs" dxfId="765" priority="102" operator="greaterThan">
      <formula>$O11</formula>
    </cfRule>
  </conditionalFormatting>
  <conditionalFormatting sqref="K13:K15">
    <cfRule type="cellIs" dxfId="764" priority="97" operator="between">
      <formula>$O13*0.9</formula>
      <formula>$O13</formula>
    </cfRule>
    <cfRule type="cellIs" dxfId="763" priority="98" operator="lessThan">
      <formula>$O13*0.9</formula>
    </cfRule>
    <cfRule type="cellIs" dxfId="762" priority="99" operator="greaterThan">
      <formula>$O13</formula>
    </cfRule>
  </conditionalFormatting>
  <conditionalFormatting sqref="K17">
    <cfRule type="cellIs" dxfId="761" priority="94" operator="between">
      <formula>$O17*0.9</formula>
      <formula>$O17</formula>
    </cfRule>
    <cfRule type="cellIs" dxfId="760" priority="95" operator="lessThan">
      <formula>$O17*0.9</formula>
    </cfRule>
    <cfRule type="cellIs" dxfId="759" priority="96" operator="greaterThan">
      <formula>$O17</formula>
    </cfRule>
  </conditionalFormatting>
  <conditionalFormatting sqref="K19:K21">
    <cfRule type="cellIs" dxfId="758" priority="91" operator="between">
      <formula>$O19*0.9</formula>
      <formula>$O19</formula>
    </cfRule>
    <cfRule type="cellIs" dxfId="757" priority="92" operator="lessThan">
      <formula>$O19*0.9</formula>
    </cfRule>
    <cfRule type="cellIs" dxfId="756" priority="93" operator="greaterThan">
      <formula>$O19</formula>
    </cfRule>
  </conditionalFormatting>
  <conditionalFormatting sqref="K23">
    <cfRule type="cellIs" dxfId="755" priority="88" operator="between">
      <formula>$O23*0.9</formula>
      <formula>$O23</formula>
    </cfRule>
    <cfRule type="cellIs" dxfId="754" priority="89" operator="lessThan">
      <formula>$O23*0.9</formula>
    </cfRule>
    <cfRule type="cellIs" dxfId="753" priority="90" operator="greaterThan">
      <formula>$O23</formula>
    </cfRule>
  </conditionalFormatting>
  <conditionalFormatting sqref="K25">
    <cfRule type="cellIs" dxfId="752" priority="85" operator="between">
      <formula>$O25*0.9</formula>
      <formula>$O25</formula>
    </cfRule>
    <cfRule type="cellIs" dxfId="751" priority="86" operator="lessThan">
      <formula>$O25*0.9</formula>
    </cfRule>
    <cfRule type="cellIs" dxfId="750" priority="87" operator="greaterThan">
      <formula>$O25</formula>
    </cfRule>
  </conditionalFormatting>
  <conditionalFormatting sqref="K12">
    <cfRule type="cellIs" dxfId="749" priority="82" operator="between">
      <formula>$O12*0.9</formula>
      <formula>$O12</formula>
    </cfRule>
    <cfRule type="cellIs" dxfId="748" priority="83" operator="lessThan">
      <formula>$O12*0.9</formula>
    </cfRule>
    <cfRule type="cellIs" dxfId="747" priority="84" operator="greaterThan">
      <formula>$O12</formula>
    </cfRule>
  </conditionalFormatting>
  <conditionalFormatting sqref="K18">
    <cfRule type="cellIs" dxfId="746" priority="79" operator="between">
      <formula>$O18*0.9</formula>
      <formula>$O18</formula>
    </cfRule>
    <cfRule type="cellIs" dxfId="745" priority="80" operator="lessThan">
      <formula>$O18*0.9</formula>
    </cfRule>
    <cfRule type="cellIs" dxfId="744" priority="81" operator="greaterThan">
      <formula>$O18</formula>
    </cfRule>
  </conditionalFormatting>
  <conditionalFormatting sqref="K24">
    <cfRule type="cellIs" dxfId="743" priority="76" operator="between">
      <formula>$O24*0.9</formula>
      <formula>$O24</formula>
    </cfRule>
    <cfRule type="cellIs" dxfId="742" priority="77" operator="lessThan">
      <formula>$O24*0.9</formula>
    </cfRule>
    <cfRule type="cellIs" dxfId="741" priority="78" operator="greaterThan">
      <formula>$O24</formula>
    </cfRule>
  </conditionalFormatting>
  <conditionalFormatting sqref="P5:P9">
    <cfRule type="cellIs" dxfId="740" priority="22" operator="between">
      <formula>$T5*0.9</formula>
      <formula>$T5</formula>
    </cfRule>
    <cfRule type="cellIs" dxfId="739" priority="23" operator="lessThan">
      <formula>$T5*0.9</formula>
    </cfRule>
    <cfRule type="cellIs" dxfId="738" priority="24" operator="greaterThan">
      <formula>$T5</formula>
    </cfRule>
  </conditionalFormatting>
  <conditionalFormatting sqref="P17:P21">
    <cfRule type="cellIs" dxfId="737" priority="19" operator="between">
      <formula>$T17*0.9</formula>
      <formula>$T17</formula>
    </cfRule>
    <cfRule type="cellIs" dxfId="736" priority="20" operator="lessThan">
      <formula>$T17*0.9</formula>
    </cfRule>
    <cfRule type="cellIs" dxfId="735" priority="21" operator="greaterThan">
      <formula>$T17</formula>
    </cfRule>
  </conditionalFormatting>
  <conditionalFormatting sqref="P23:P25">
    <cfRule type="cellIs" dxfId="734" priority="16" operator="between">
      <formula>$T23*0.9</formula>
      <formula>$T23</formula>
    </cfRule>
    <cfRule type="cellIs" dxfId="733" priority="17" operator="lessThan">
      <formula>$T23*0.9</formula>
    </cfRule>
    <cfRule type="cellIs" dxfId="732" priority="18" operator="greaterThan">
      <formula>$T23</formula>
    </cfRule>
  </conditionalFormatting>
  <conditionalFormatting sqref="P11:P15">
    <cfRule type="cellIs" dxfId="731" priority="13" operator="between">
      <formula>$T11*0.9</formula>
      <formula>$T11</formula>
    </cfRule>
    <cfRule type="cellIs" dxfId="730" priority="14" operator="lessThan">
      <formula>$T11*0.9</formula>
    </cfRule>
    <cfRule type="cellIs" dxfId="729" priority="15" operator="greaterThan">
      <formula>$T11</formula>
    </cfRule>
  </conditionalFormatting>
  <conditionalFormatting sqref="R23:R25">
    <cfRule type="cellIs" dxfId="728" priority="4" operator="between">
      <formula>$T23*0.9</formula>
      <formula>$T23</formula>
    </cfRule>
    <cfRule type="cellIs" dxfId="727" priority="5" operator="lessThan">
      <formula>$T23*0.9</formula>
    </cfRule>
    <cfRule type="cellIs" dxfId="726" priority="6" operator="greaterThan">
      <formula>$T23</formula>
    </cfRule>
  </conditionalFormatting>
  <conditionalFormatting sqref="R5:R9">
    <cfRule type="cellIs" dxfId="725" priority="10" operator="between">
      <formula>$T5*0.9</formula>
      <formula>$T5</formula>
    </cfRule>
    <cfRule type="cellIs" dxfId="724" priority="11" operator="lessThan">
      <formula>$T5*0.9</formula>
    </cfRule>
    <cfRule type="cellIs" dxfId="723" priority="12" operator="greaterThan">
      <formula>$T5</formula>
    </cfRule>
  </conditionalFormatting>
  <conditionalFormatting sqref="R17:R21">
    <cfRule type="cellIs" dxfId="722" priority="1" operator="between">
      <formula>$T17*0.9</formula>
      <formula>$T17</formula>
    </cfRule>
    <cfRule type="cellIs" dxfId="721" priority="2" operator="lessThan">
      <formula>$T17*0.9</formula>
    </cfRule>
    <cfRule type="cellIs" dxfId="720" priority="3" operator="greaterThan">
      <formula>$T17</formula>
    </cfRule>
  </conditionalFormatting>
  <conditionalFormatting sqref="R11:R15">
    <cfRule type="cellIs" dxfId="719" priority="7" operator="between">
      <formula>$T11*0.9</formula>
      <formula>$T11</formula>
    </cfRule>
    <cfRule type="cellIs" dxfId="718" priority="8" operator="lessThan">
      <formula>$T11*0.9</formula>
    </cfRule>
    <cfRule type="cellIs" dxfId="717" priority="9" operator="greaterThan">
      <formula>$T11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3279-CE43-4CA2-8BAC-D054E1F95CB5}">
  <dimension ref="A1:AB28"/>
  <sheetViews>
    <sheetView zoomScale="60" zoomScaleNormal="60" workbookViewId="0">
      <selection activeCell="F16" sqref="F16"/>
    </sheetView>
  </sheetViews>
  <sheetFormatPr defaultColWidth="9.109375" defaultRowHeight="14.4" x14ac:dyDescent="0.3"/>
  <cols>
    <col min="1" max="1" width="37.88671875" style="16" bestFit="1" customWidth="1"/>
    <col min="2" max="2" width="18" style="16" customWidth="1"/>
    <col min="3" max="3" width="10.109375" style="16" bestFit="1" customWidth="1"/>
    <col min="4" max="11" width="10.44140625" style="16" bestFit="1" customWidth="1"/>
    <col min="12" max="12" width="10.109375" style="16" bestFit="1" customWidth="1"/>
    <col min="13" max="13" width="9.77734375" style="16" bestFit="1" customWidth="1"/>
    <col min="14" max="21" width="10.109375" style="16" bestFit="1" customWidth="1"/>
    <col min="22" max="22" width="10.44140625" style="16" bestFit="1" customWidth="1"/>
    <col min="23" max="23" width="10.109375" style="16" bestFit="1" customWidth="1"/>
    <col min="24" max="26" width="10.44140625" style="16" bestFit="1" customWidth="1"/>
    <col min="27" max="16384" width="9.109375" style="16"/>
  </cols>
  <sheetData>
    <row r="1" spans="1:28" ht="15.6" x14ac:dyDescent="0.3">
      <c r="A1" s="71" t="s">
        <v>57</v>
      </c>
      <c r="B1" s="72" t="s">
        <v>41</v>
      </c>
      <c r="C1" s="68" t="s">
        <v>17</v>
      </c>
      <c r="D1" s="68" t="s">
        <v>18</v>
      </c>
      <c r="E1" s="68" t="s">
        <v>19</v>
      </c>
      <c r="F1" s="68" t="s">
        <v>20</v>
      </c>
      <c r="G1" s="68" t="s">
        <v>21</v>
      </c>
      <c r="H1" s="68" t="s">
        <v>22</v>
      </c>
      <c r="I1" s="68" t="s">
        <v>23</v>
      </c>
      <c r="J1" s="68" t="s">
        <v>24</v>
      </c>
      <c r="K1" s="68" t="s">
        <v>25</v>
      </c>
      <c r="L1" s="68" t="s">
        <v>26</v>
      </c>
      <c r="M1" s="68" t="s">
        <v>27</v>
      </c>
      <c r="N1" s="68" t="s">
        <v>28</v>
      </c>
      <c r="O1" s="68" t="s">
        <v>29</v>
      </c>
      <c r="P1" s="68" t="s">
        <v>30</v>
      </c>
      <c r="Q1" s="68" t="s">
        <v>31</v>
      </c>
      <c r="R1" s="68" t="s">
        <v>32</v>
      </c>
      <c r="S1" s="68" t="s">
        <v>33</v>
      </c>
      <c r="T1" s="68" t="s">
        <v>34</v>
      </c>
      <c r="U1" s="68" t="s">
        <v>35</v>
      </c>
      <c r="V1" s="68" t="s">
        <v>36</v>
      </c>
      <c r="W1" s="68" t="s">
        <v>37</v>
      </c>
      <c r="X1" s="68" t="s">
        <v>38</v>
      </c>
      <c r="Y1" s="68" t="s">
        <v>39</v>
      </c>
      <c r="Z1" s="68" t="s">
        <v>40</v>
      </c>
    </row>
    <row r="2" spans="1:28" ht="21" customHeight="1" x14ac:dyDescent="0.3">
      <c r="A2" s="69" t="s">
        <v>1</v>
      </c>
      <c r="B2" s="81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8" ht="21" customHeight="1" x14ac:dyDescent="0.3">
      <c r="A3" s="62" t="s">
        <v>2</v>
      </c>
      <c r="B3" s="173">
        <v>85.9</v>
      </c>
      <c r="C3" s="151">
        <v>82.3</v>
      </c>
      <c r="D3" s="173">
        <v>100</v>
      </c>
      <c r="E3" s="173">
        <v>100</v>
      </c>
      <c r="F3" s="173">
        <v>98.7</v>
      </c>
      <c r="G3" s="151">
        <v>74.2</v>
      </c>
      <c r="H3" s="173">
        <v>93.3</v>
      </c>
      <c r="I3" s="173">
        <v>96.2</v>
      </c>
      <c r="J3" s="173">
        <v>97</v>
      </c>
      <c r="K3" s="171">
        <v>76.099999999999994</v>
      </c>
      <c r="L3" s="171">
        <v>91.4</v>
      </c>
      <c r="M3" s="173">
        <v>90.5</v>
      </c>
      <c r="N3" s="173">
        <v>85</v>
      </c>
      <c r="O3" s="173">
        <v>97.5</v>
      </c>
      <c r="P3" s="171">
        <v>82.9</v>
      </c>
      <c r="Q3" s="171">
        <v>77.5</v>
      </c>
      <c r="R3" s="171">
        <v>85.5</v>
      </c>
      <c r="S3" s="173">
        <v>87.1</v>
      </c>
      <c r="T3" s="171">
        <v>85.3</v>
      </c>
      <c r="U3" s="173">
        <v>97.8</v>
      </c>
      <c r="V3" s="173">
        <v>93.7</v>
      </c>
      <c r="W3" s="173">
        <v>82.3</v>
      </c>
      <c r="X3" s="173">
        <v>92.2</v>
      </c>
      <c r="Y3" s="173">
        <v>77.099999999999994</v>
      </c>
      <c r="Z3" s="171">
        <v>85</v>
      </c>
      <c r="AA3" s="1"/>
      <c r="AB3" s="1"/>
    </row>
    <row r="4" spans="1:28" ht="21" customHeight="1" x14ac:dyDescent="0.3">
      <c r="A4" s="62" t="s">
        <v>3</v>
      </c>
      <c r="B4" s="185">
        <v>9620</v>
      </c>
      <c r="C4" s="185">
        <v>9074.5</v>
      </c>
      <c r="D4" s="185">
        <v>9991</v>
      </c>
      <c r="E4" s="185">
        <v>10227</v>
      </c>
      <c r="F4" s="185">
        <v>13095.5</v>
      </c>
      <c r="G4" s="186">
        <v>7065</v>
      </c>
      <c r="H4" s="185">
        <v>10270</v>
      </c>
      <c r="I4" s="185">
        <v>12220</v>
      </c>
      <c r="J4" s="185">
        <v>12575.5</v>
      </c>
      <c r="K4" s="186">
        <v>8608</v>
      </c>
      <c r="L4" s="185">
        <v>9439.5</v>
      </c>
      <c r="M4" s="185">
        <v>9211.15</v>
      </c>
      <c r="N4" s="185">
        <v>9079</v>
      </c>
      <c r="O4" s="185">
        <v>10027.5</v>
      </c>
      <c r="P4" s="186">
        <v>9755</v>
      </c>
      <c r="Q4" s="187">
        <v>7027.5</v>
      </c>
      <c r="R4" s="185">
        <v>11428</v>
      </c>
      <c r="S4" s="185">
        <v>8597</v>
      </c>
      <c r="T4" s="185">
        <v>9926</v>
      </c>
      <c r="U4" s="185">
        <v>9751</v>
      </c>
      <c r="V4" s="185">
        <v>12849.5</v>
      </c>
      <c r="W4" s="185">
        <v>8706</v>
      </c>
      <c r="X4" s="185">
        <v>11440</v>
      </c>
      <c r="Y4" s="185">
        <v>7695</v>
      </c>
      <c r="Z4" s="185">
        <v>8984</v>
      </c>
      <c r="AB4" s="1"/>
    </row>
    <row r="5" spans="1:28" ht="21" customHeight="1" x14ac:dyDescent="0.3">
      <c r="A5" s="62" t="s">
        <v>10</v>
      </c>
      <c r="B5" s="151">
        <v>66.2</v>
      </c>
      <c r="C5" s="151">
        <v>79.7</v>
      </c>
      <c r="D5" s="151">
        <v>81.3</v>
      </c>
      <c r="E5" s="171">
        <v>87.8</v>
      </c>
      <c r="F5" s="173">
        <v>91.8</v>
      </c>
      <c r="G5" s="151">
        <v>64.7</v>
      </c>
      <c r="H5" s="173">
        <v>89.7</v>
      </c>
      <c r="I5" s="173">
        <v>90.6</v>
      </c>
      <c r="J5" s="173">
        <v>96</v>
      </c>
      <c r="K5" s="151">
        <v>65.5</v>
      </c>
      <c r="L5" s="151">
        <v>73.5</v>
      </c>
      <c r="M5" s="173">
        <v>81.099999999999994</v>
      </c>
      <c r="N5" s="171">
        <v>78.84</v>
      </c>
      <c r="O5" s="173">
        <v>87.1</v>
      </c>
      <c r="P5" s="171">
        <v>83.6</v>
      </c>
      <c r="Q5" s="171">
        <v>76.8</v>
      </c>
      <c r="R5" s="151">
        <v>70</v>
      </c>
      <c r="S5" s="171">
        <v>81.900000000000006</v>
      </c>
      <c r="T5" s="171">
        <v>86.5</v>
      </c>
      <c r="U5" s="171">
        <v>82.8</v>
      </c>
      <c r="V5" s="171">
        <v>87.7</v>
      </c>
      <c r="W5" s="173">
        <v>78.5</v>
      </c>
      <c r="X5" s="171">
        <v>79.7</v>
      </c>
      <c r="Y5" s="171">
        <v>60.3</v>
      </c>
      <c r="Z5" s="171">
        <v>84.6</v>
      </c>
      <c r="AA5" s="1"/>
      <c r="AB5" s="1"/>
    </row>
    <row r="6" spans="1:28" ht="21" customHeight="1" x14ac:dyDescent="0.3">
      <c r="A6" s="63" t="s">
        <v>13</v>
      </c>
      <c r="B6" s="171">
        <v>66</v>
      </c>
      <c r="C6" s="151">
        <v>63.3</v>
      </c>
      <c r="D6" s="171">
        <v>80.900000000000006</v>
      </c>
      <c r="E6" s="151">
        <v>73.7</v>
      </c>
      <c r="F6" s="173">
        <v>88.1</v>
      </c>
      <c r="G6" s="151">
        <v>60.2</v>
      </c>
      <c r="H6" s="173">
        <v>96.2</v>
      </c>
      <c r="I6" s="151">
        <v>65.599999999999994</v>
      </c>
      <c r="J6" s="173">
        <v>91.3</v>
      </c>
      <c r="K6" s="151">
        <v>51.7</v>
      </c>
      <c r="L6" s="173">
        <v>82.2</v>
      </c>
      <c r="M6" s="171">
        <v>71.7</v>
      </c>
      <c r="N6" s="151">
        <v>64.400000000000006</v>
      </c>
      <c r="O6" s="173">
        <v>77.599999999999994</v>
      </c>
      <c r="P6" s="151">
        <v>63.9</v>
      </c>
      <c r="Q6" s="151">
        <v>50.4</v>
      </c>
      <c r="R6" s="171">
        <v>82.5</v>
      </c>
      <c r="S6" s="173">
        <v>78</v>
      </c>
      <c r="T6" s="151">
        <v>60.2</v>
      </c>
      <c r="U6" s="173">
        <v>83</v>
      </c>
      <c r="V6" s="173">
        <v>89.6</v>
      </c>
      <c r="W6" s="151">
        <v>70.8</v>
      </c>
      <c r="X6" s="171">
        <v>71.400000000000006</v>
      </c>
      <c r="Y6" s="173">
        <v>56.4</v>
      </c>
      <c r="Z6" s="173">
        <v>83.4</v>
      </c>
      <c r="AA6" s="1"/>
      <c r="AB6" s="1"/>
    </row>
    <row r="7" spans="1:28" ht="21" customHeight="1" x14ac:dyDescent="0.3">
      <c r="A7" s="63" t="s">
        <v>16</v>
      </c>
      <c r="B7" s="173">
        <v>82.4</v>
      </c>
      <c r="C7" s="151">
        <v>34.700000000000003</v>
      </c>
      <c r="D7" s="173">
        <v>88.9</v>
      </c>
      <c r="E7" s="151">
        <v>65.900000000000006</v>
      </c>
      <c r="F7" s="173">
        <v>99.1</v>
      </c>
      <c r="G7" s="171">
        <v>55.4</v>
      </c>
      <c r="H7" s="173">
        <v>90</v>
      </c>
      <c r="I7" s="173">
        <v>62.5</v>
      </c>
      <c r="J7" s="173">
        <v>94.7</v>
      </c>
      <c r="K7" s="173">
        <v>65.099999999999994</v>
      </c>
      <c r="L7" s="173">
        <v>87.1</v>
      </c>
      <c r="M7" s="173">
        <v>92.3</v>
      </c>
      <c r="N7" s="173">
        <v>73.2</v>
      </c>
      <c r="O7" s="173">
        <v>89.5</v>
      </c>
      <c r="P7" s="173">
        <v>65.099999999999994</v>
      </c>
      <c r="Q7" s="173">
        <v>85.2</v>
      </c>
      <c r="R7" s="173">
        <v>88</v>
      </c>
      <c r="S7" s="173">
        <v>78.8</v>
      </c>
      <c r="T7" s="173">
        <v>86</v>
      </c>
      <c r="U7" s="173">
        <v>98.3</v>
      </c>
      <c r="V7" s="173">
        <v>100</v>
      </c>
      <c r="W7" s="173">
        <v>84.1</v>
      </c>
      <c r="X7" s="173">
        <v>89.2</v>
      </c>
      <c r="Y7" s="173">
        <v>94.3</v>
      </c>
      <c r="Z7" s="173">
        <v>75.5</v>
      </c>
      <c r="AA7" s="1"/>
      <c r="AB7" s="1"/>
    </row>
    <row r="8" spans="1:28" ht="21" customHeight="1" x14ac:dyDescent="0.3">
      <c r="A8" s="64" t="s">
        <v>14</v>
      </c>
      <c r="B8" s="7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B8" s="1"/>
    </row>
    <row r="9" spans="1:28" ht="21" customHeight="1" x14ac:dyDescent="0.3">
      <c r="A9" s="62" t="s">
        <v>2</v>
      </c>
      <c r="B9" s="188">
        <v>83.3</v>
      </c>
      <c r="C9" s="171">
        <v>78.599999999999994</v>
      </c>
      <c r="D9" s="173">
        <v>100</v>
      </c>
      <c r="E9" s="173">
        <v>100</v>
      </c>
      <c r="F9" s="173">
        <v>100</v>
      </c>
      <c r="G9" s="173">
        <v>100</v>
      </c>
      <c r="H9" s="173">
        <v>100</v>
      </c>
      <c r="I9" s="173">
        <v>100</v>
      </c>
      <c r="J9" s="173">
        <v>95.3</v>
      </c>
      <c r="K9" s="173">
        <v>77.8</v>
      </c>
      <c r="L9" s="171">
        <v>75</v>
      </c>
      <c r="M9" s="173">
        <v>88.2</v>
      </c>
      <c r="N9" s="173">
        <v>82.5</v>
      </c>
      <c r="O9" s="173">
        <v>97.2</v>
      </c>
      <c r="P9" s="171">
        <v>80.5</v>
      </c>
      <c r="Q9" s="171">
        <v>75.900000000000006</v>
      </c>
      <c r="R9" s="173">
        <v>88.7</v>
      </c>
      <c r="S9" s="173">
        <v>87.5</v>
      </c>
      <c r="T9" s="171">
        <v>77.099999999999994</v>
      </c>
      <c r="U9" s="173">
        <v>100</v>
      </c>
      <c r="V9" s="173">
        <v>92.3</v>
      </c>
      <c r="W9" s="173">
        <v>76.400000000000006</v>
      </c>
      <c r="X9" s="173">
        <v>90.8</v>
      </c>
      <c r="Y9" s="171">
        <v>76.7</v>
      </c>
      <c r="Z9" s="171">
        <v>81.099999999999994</v>
      </c>
      <c r="AA9" s="1"/>
      <c r="AB9" s="1"/>
    </row>
    <row r="10" spans="1:28" ht="21" customHeight="1" x14ac:dyDescent="0.3">
      <c r="A10" s="62" t="s">
        <v>3</v>
      </c>
      <c r="B10" s="189">
        <v>10053</v>
      </c>
      <c r="C10" s="185">
        <v>7944</v>
      </c>
      <c r="D10" s="185">
        <v>13259</v>
      </c>
      <c r="E10" s="185">
        <v>8005</v>
      </c>
      <c r="F10" s="185">
        <v>28865</v>
      </c>
      <c r="G10" s="185">
        <v>11454.5</v>
      </c>
      <c r="H10" s="185">
        <v>21453</v>
      </c>
      <c r="I10" s="187">
        <v>2697</v>
      </c>
      <c r="J10" s="185">
        <v>11246</v>
      </c>
      <c r="K10" s="187">
        <v>4728</v>
      </c>
      <c r="L10" s="186">
        <v>8840</v>
      </c>
      <c r="M10" s="185">
        <v>8488</v>
      </c>
      <c r="N10" s="185">
        <v>10082.5</v>
      </c>
      <c r="O10" s="185">
        <v>12787</v>
      </c>
      <c r="P10" s="185">
        <v>12573.6</v>
      </c>
      <c r="Q10" s="186">
        <v>9641</v>
      </c>
      <c r="R10" s="185">
        <v>10963</v>
      </c>
      <c r="S10" s="186">
        <v>7651.5</v>
      </c>
      <c r="T10" s="185">
        <v>10613</v>
      </c>
      <c r="U10" s="185">
        <v>8174.4</v>
      </c>
      <c r="V10" s="185">
        <v>10628</v>
      </c>
      <c r="W10" s="187">
        <v>9110</v>
      </c>
      <c r="X10" s="185">
        <v>10584</v>
      </c>
      <c r="Y10" s="185">
        <v>9129</v>
      </c>
      <c r="Z10" s="185">
        <v>10395.5</v>
      </c>
      <c r="AB10" s="1"/>
    </row>
    <row r="11" spans="1:28" ht="21" customHeight="1" x14ac:dyDescent="0.3">
      <c r="A11" s="62" t="s">
        <v>10</v>
      </c>
      <c r="B11" s="190">
        <v>74.2</v>
      </c>
      <c r="C11" s="171">
        <v>80</v>
      </c>
      <c r="D11" s="173">
        <v>80</v>
      </c>
      <c r="E11" s="173">
        <v>91.7</v>
      </c>
      <c r="F11" s="173">
        <v>100</v>
      </c>
      <c r="G11" s="151">
        <v>75</v>
      </c>
      <c r="H11" s="173">
        <v>100</v>
      </c>
      <c r="I11" s="151">
        <v>0</v>
      </c>
      <c r="J11" s="173">
        <v>87.8</v>
      </c>
      <c r="K11" s="151">
        <v>46.7</v>
      </c>
      <c r="L11" s="151">
        <v>60</v>
      </c>
      <c r="M11" s="173">
        <v>83</v>
      </c>
      <c r="N11" s="173">
        <v>80.599999999999994</v>
      </c>
      <c r="O11" s="173">
        <v>93.9</v>
      </c>
      <c r="P11" s="171">
        <v>76.8</v>
      </c>
      <c r="Q11" s="171">
        <v>76.400000000000006</v>
      </c>
      <c r="R11" s="151">
        <v>74.7</v>
      </c>
      <c r="S11" s="173">
        <v>80.5</v>
      </c>
      <c r="T11" s="173">
        <v>71.3</v>
      </c>
      <c r="U11" s="173">
        <v>100</v>
      </c>
      <c r="V11" s="171">
        <v>85.2</v>
      </c>
      <c r="W11" s="173">
        <v>77.3</v>
      </c>
      <c r="X11" s="171">
        <v>76.400000000000006</v>
      </c>
      <c r="Y11" s="151">
        <v>69.599999999999994</v>
      </c>
      <c r="Z11" s="171">
        <v>82.7</v>
      </c>
      <c r="AA11" s="1"/>
      <c r="AB11" s="1"/>
    </row>
    <row r="12" spans="1:28" ht="21" customHeight="1" x14ac:dyDescent="0.3">
      <c r="A12" s="63" t="s">
        <v>13</v>
      </c>
      <c r="B12" s="190">
        <v>76</v>
      </c>
      <c r="C12" s="151">
        <v>77.8</v>
      </c>
      <c r="D12" s="173">
        <v>100</v>
      </c>
      <c r="E12" s="173">
        <v>80</v>
      </c>
      <c r="F12" s="151">
        <v>0</v>
      </c>
      <c r="G12" s="173">
        <v>100</v>
      </c>
      <c r="H12" s="173">
        <v>100</v>
      </c>
      <c r="I12" s="151">
        <v>0</v>
      </c>
      <c r="J12" s="173">
        <v>90</v>
      </c>
      <c r="K12" s="151">
        <v>71.400000000000006</v>
      </c>
      <c r="L12" s="173">
        <v>100</v>
      </c>
      <c r="M12" s="173">
        <v>88.9</v>
      </c>
      <c r="N12" s="171">
        <v>74.8</v>
      </c>
      <c r="O12" s="173">
        <v>90.9</v>
      </c>
      <c r="P12" s="171">
        <v>82.5</v>
      </c>
      <c r="Q12" s="151">
        <v>53.6</v>
      </c>
      <c r="R12" s="171">
        <v>86.1</v>
      </c>
      <c r="S12" s="173">
        <v>77.8</v>
      </c>
      <c r="T12" s="151">
        <v>38.799999999999997</v>
      </c>
      <c r="U12" s="173">
        <v>100</v>
      </c>
      <c r="V12" s="173">
        <v>88.2</v>
      </c>
      <c r="W12" s="171">
        <v>83.3</v>
      </c>
      <c r="X12" s="171">
        <v>81.400000000000006</v>
      </c>
      <c r="Y12" s="171">
        <v>76.7</v>
      </c>
      <c r="Z12" s="173">
        <v>91.3</v>
      </c>
      <c r="AA12" s="1"/>
      <c r="AB12" s="1"/>
    </row>
    <row r="13" spans="1:28" ht="21" customHeight="1" x14ac:dyDescent="0.3">
      <c r="A13" s="63" t="s">
        <v>16</v>
      </c>
      <c r="B13" s="191">
        <v>80.2</v>
      </c>
      <c r="C13" s="151">
        <v>33.299999999999997</v>
      </c>
      <c r="D13" s="173">
        <v>100</v>
      </c>
      <c r="E13" s="151">
        <v>0</v>
      </c>
      <c r="F13" s="173">
        <v>100</v>
      </c>
      <c r="G13" s="151">
        <v>0</v>
      </c>
      <c r="H13" s="151">
        <v>50</v>
      </c>
      <c r="I13" s="151">
        <v>50</v>
      </c>
      <c r="J13" s="173">
        <v>94.4</v>
      </c>
      <c r="K13" s="173">
        <v>44.4</v>
      </c>
      <c r="L13" s="151">
        <v>0</v>
      </c>
      <c r="M13" s="173">
        <v>87.1</v>
      </c>
      <c r="N13" s="171">
        <v>77.2</v>
      </c>
      <c r="O13" s="173">
        <v>100</v>
      </c>
      <c r="P13" s="151">
        <v>55.6</v>
      </c>
      <c r="Q13" s="173">
        <v>92.6</v>
      </c>
      <c r="R13" s="173">
        <v>70.7</v>
      </c>
      <c r="S13" s="173">
        <v>78.599999999999994</v>
      </c>
      <c r="T13" s="173">
        <v>83.3</v>
      </c>
      <c r="U13" s="173">
        <v>100</v>
      </c>
      <c r="V13" s="173">
        <v>100</v>
      </c>
      <c r="W13" s="173">
        <v>82.6</v>
      </c>
      <c r="X13" s="173">
        <v>91.6</v>
      </c>
      <c r="Y13" s="173">
        <v>89.7</v>
      </c>
      <c r="Z13" s="171">
        <v>76.900000000000006</v>
      </c>
      <c r="AA13" s="1"/>
      <c r="AB13" s="1"/>
    </row>
    <row r="14" spans="1:28" ht="21" customHeight="1" x14ac:dyDescent="0.3">
      <c r="A14" s="64" t="s">
        <v>15</v>
      </c>
      <c r="B14" s="7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B14" s="1"/>
    </row>
    <row r="15" spans="1:28" ht="21" customHeight="1" x14ac:dyDescent="0.3">
      <c r="A15" s="62" t="s">
        <v>2</v>
      </c>
      <c r="B15" s="171">
        <v>81.099999999999994</v>
      </c>
      <c r="C15" s="173">
        <v>80.3</v>
      </c>
      <c r="D15" s="151">
        <v>0</v>
      </c>
      <c r="E15" s="173">
        <v>90</v>
      </c>
      <c r="F15" s="171">
        <v>80</v>
      </c>
      <c r="G15" s="151">
        <v>65.599999999999994</v>
      </c>
      <c r="H15" s="151">
        <v>69.599999999999994</v>
      </c>
      <c r="I15" s="173">
        <v>86.4</v>
      </c>
      <c r="J15" s="173">
        <v>86.2</v>
      </c>
      <c r="K15" s="151">
        <v>64.7</v>
      </c>
      <c r="L15" s="173">
        <v>83</v>
      </c>
      <c r="M15" s="173">
        <v>88</v>
      </c>
      <c r="N15" s="171">
        <v>77.099999999999994</v>
      </c>
      <c r="O15" s="173">
        <v>89.8</v>
      </c>
      <c r="P15" s="173">
        <v>88.6</v>
      </c>
      <c r="Q15" s="173">
        <v>80.8</v>
      </c>
      <c r="R15" s="173">
        <v>78.599999999999994</v>
      </c>
      <c r="S15" s="173">
        <v>79.099999999999994</v>
      </c>
      <c r="T15" s="171">
        <v>77.3</v>
      </c>
      <c r="U15" s="173">
        <v>85.5</v>
      </c>
      <c r="V15" s="151">
        <v>71.599999999999994</v>
      </c>
      <c r="W15" s="173">
        <v>75.2</v>
      </c>
      <c r="X15" s="173">
        <v>87.9</v>
      </c>
      <c r="Y15" s="173">
        <v>90.2</v>
      </c>
      <c r="Z15" s="171">
        <v>77.900000000000006</v>
      </c>
      <c r="AA15" s="1"/>
      <c r="AB15" s="1"/>
    </row>
    <row r="16" spans="1:28" ht="21" customHeight="1" x14ac:dyDescent="0.3">
      <c r="A16" s="62" t="s">
        <v>3</v>
      </c>
      <c r="B16" s="185">
        <v>4567</v>
      </c>
      <c r="C16" s="185">
        <v>4613</v>
      </c>
      <c r="D16" s="187">
        <v>0</v>
      </c>
      <c r="E16" s="185">
        <v>4814.16</v>
      </c>
      <c r="F16" s="185">
        <v>5563</v>
      </c>
      <c r="G16" s="185">
        <v>4507.5</v>
      </c>
      <c r="H16" s="185">
        <v>4401</v>
      </c>
      <c r="I16" s="185">
        <v>3407.5</v>
      </c>
      <c r="J16" s="185">
        <v>5022</v>
      </c>
      <c r="K16" s="185">
        <v>4169</v>
      </c>
      <c r="L16" s="185">
        <v>3948.75</v>
      </c>
      <c r="M16" s="185">
        <v>3441</v>
      </c>
      <c r="N16" s="185">
        <v>5209</v>
      </c>
      <c r="O16" s="185">
        <v>5638</v>
      </c>
      <c r="P16" s="185">
        <v>6019</v>
      </c>
      <c r="Q16" s="186">
        <v>4384</v>
      </c>
      <c r="R16" s="185">
        <v>4336.5</v>
      </c>
      <c r="S16" s="185">
        <v>3793.5</v>
      </c>
      <c r="T16" s="185">
        <v>5727</v>
      </c>
      <c r="U16" s="185">
        <v>5200</v>
      </c>
      <c r="V16" s="186">
        <v>3099</v>
      </c>
      <c r="W16" s="185">
        <v>5077.5</v>
      </c>
      <c r="X16" s="185">
        <v>3900</v>
      </c>
      <c r="Y16" s="185">
        <v>3982</v>
      </c>
      <c r="Z16" s="185">
        <v>4786</v>
      </c>
      <c r="AB16" s="1"/>
    </row>
    <row r="17" spans="1:28" ht="21" customHeight="1" x14ac:dyDescent="0.3">
      <c r="A17" s="62" t="s">
        <v>10</v>
      </c>
      <c r="B17" s="171">
        <v>72.5</v>
      </c>
      <c r="C17" s="173">
        <v>80.599999999999994</v>
      </c>
      <c r="D17" s="151">
        <v>56.7</v>
      </c>
      <c r="E17" s="151">
        <v>70.5</v>
      </c>
      <c r="F17" s="151">
        <v>61.9</v>
      </c>
      <c r="G17" s="171">
        <v>68.5</v>
      </c>
      <c r="H17" s="151">
        <v>58.1</v>
      </c>
      <c r="I17" s="151">
        <v>61.1</v>
      </c>
      <c r="J17" s="173">
        <v>83.2</v>
      </c>
      <c r="K17" s="151">
        <v>66.3</v>
      </c>
      <c r="L17" s="171">
        <v>75.2</v>
      </c>
      <c r="M17" s="173">
        <v>84.8</v>
      </c>
      <c r="N17" s="171">
        <v>70.599999999999994</v>
      </c>
      <c r="O17" s="173">
        <v>82.9</v>
      </c>
      <c r="P17" s="173">
        <v>82.6</v>
      </c>
      <c r="Q17" s="173">
        <v>78</v>
      </c>
      <c r="R17" s="151">
        <v>65.400000000000006</v>
      </c>
      <c r="S17" s="173">
        <v>80.3</v>
      </c>
      <c r="T17" s="173">
        <v>75.7</v>
      </c>
      <c r="U17" s="173">
        <v>79.2</v>
      </c>
      <c r="V17" s="151">
        <v>67.900000000000006</v>
      </c>
      <c r="W17" s="173">
        <v>70.2</v>
      </c>
      <c r="X17" s="173">
        <v>74.8</v>
      </c>
      <c r="Y17" s="171">
        <v>71.099999999999994</v>
      </c>
      <c r="Z17" s="173">
        <v>83.6</v>
      </c>
      <c r="AA17" s="1"/>
      <c r="AB17" s="1"/>
    </row>
    <row r="18" spans="1:28" ht="21" customHeight="1" x14ac:dyDescent="0.3">
      <c r="A18" s="63" t="s">
        <v>13</v>
      </c>
      <c r="B18" s="151">
        <v>61.4</v>
      </c>
      <c r="C18" s="171">
        <v>75</v>
      </c>
      <c r="D18" s="151">
        <v>26.3</v>
      </c>
      <c r="E18" s="151">
        <v>44.7</v>
      </c>
      <c r="F18" s="151">
        <v>28.6</v>
      </c>
      <c r="G18" s="151">
        <v>36.6</v>
      </c>
      <c r="H18" s="173">
        <v>69.2</v>
      </c>
      <c r="I18" s="151">
        <v>28.3</v>
      </c>
      <c r="J18" s="171">
        <v>79.3</v>
      </c>
      <c r="K18" s="171">
        <v>87.1</v>
      </c>
      <c r="L18" s="173">
        <v>96.9</v>
      </c>
      <c r="M18" s="173">
        <v>97.7</v>
      </c>
      <c r="N18" s="151">
        <v>69.099999999999994</v>
      </c>
      <c r="O18" s="151">
        <v>52.6</v>
      </c>
      <c r="P18" s="171">
        <v>80.7</v>
      </c>
      <c r="Q18" s="173">
        <v>55.1</v>
      </c>
      <c r="R18" s="173">
        <v>94.4</v>
      </c>
      <c r="S18" s="171">
        <v>88.5</v>
      </c>
      <c r="T18" s="171">
        <v>80</v>
      </c>
      <c r="U18" s="171">
        <v>93.3</v>
      </c>
      <c r="V18" s="173">
        <v>96.6</v>
      </c>
      <c r="W18" s="173">
        <v>93.8</v>
      </c>
      <c r="X18" s="151">
        <v>35.799999999999997</v>
      </c>
      <c r="Y18" s="171">
        <v>56.3</v>
      </c>
      <c r="Z18" s="171">
        <v>65.400000000000006</v>
      </c>
      <c r="AA18" s="1"/>
      <c r="AB18" s="1"/>
    </row>
    <row r="19" spans="1:28" ht="21" customHeight="1" x14ac:dyDescent="0.3">
      <c r="A19" s="63" t="s">
        <v>16</v>
      </c>
      <c r="B19" s="173">
        <v>77.5</v>
      </c>
      <c r="C19" s="171">
        <v>63.4</v>
      </c>
      <c r="D19" s="173">
        <v>62.5</v>
      </c>
      <c r="E19" s="173">
        <v>70</v>
      </c>
      <c r="F19" s="173">
        <v>62.5</v>
      </c>
      <c r="G19" s="173">
        <v>53.3</v>
      </c>
      <c r="H19" s="173">
        <v>92.8</v>
      </c>
      <c r="I19" s="151">
        <v>22.9</v>
      </c>
      <c r="J19" s="173">
        <v>91.5</v>
      </c>
      <c r="K19" s="173">
        <v>61.5</v>
      </c>
      <c r="L19" s="173">
        <v>96.8</v>
      </c>
      <c r="M19" s="171">
        <v>78.8</v>
      </c>
      <c r="N19" s="171">
        <v>61.4</v>
      </c>
      <c r="O19" s="173">
        <v>78.099999999999994</v>
      </c>
      <c r="P19" s="173">
        <v>74.8</v>
      </c>
      <c r="Q19" s="173">
        <v>61.5</v>
      </c>
      <c r="R19" s="173">
        <v>95.6</v>
      </c>
      <c r="S19" s="173">
        <v>61.5</v>
      </c>
      <c r="T19" s="173">
        <v>88.9</v>
      </c>
      <c r="U19" s="173">
        <v>88.5</v>
      </c>
      <c r="V19" s="173">
        <v>98.7</v>
      </c>
      <c r="W19" s="171">
        <v>67.099999999999994</v>
      </c>
      <c r="X19" s="173">
        <v>95.2</v>
      </c>
      <c r="Y19" s="173">
        <v>88.2</v>
      </c>
      <c r="Z19" s="151">
        <v>69.5</v>
      </c>
      <c r="AA19" s="1"/>
      <c r="AB19" s="1"/>
    </row>
    <row r="20" spans="1:28" ht="21" customHeight="1" x14ac:dyDescent="0.3">
      <c r="A20" s="64" t="s">
        <v>6</v>
      </c>
      <c r="B20" s="7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B20" s="1"/>
    </row>
    <row r="21" spans="1:28" ht="21" customHeight="1" x14ac:dyDescent="0.3">
      <c r="A21" s="62" t="s">
        <v>2</v>
      </c>
      <c r="B21" s="198">
        <v>68.400000000000006</v>
      </c>
      <c r="C21" s="173">
        <v>67.5</v>
      </c>
      <c r="D21" s="173">
        <v>65.7</v>
      </c>
      <c r="E21" s="173">
        <v>73.7</v>
      </c>
      <c r="F21" s="171">
        <v>66.2</v>
      </c>
      <c r="G21" s="173">
        <v>70.2</v>
      </c>
      <c r="H21" s="173">
        <v>72.599999999999994</v>
      </c>
      <c r="I21" s="151">
        <v>59</v>
      </c>
      <c r="J21" s="171">
        <v>70</v>
      </c>
      <c r="K21" s="171">
        <v>65.5</v>
      </c>
      <c r="L21" s="173">
        <v>70.8</v>
      </c>
      <c r="M21" s="173">
        <v>68.400000000000006</v>
      </c>
      <c r="N21" s="173">
        <v>71.900000000000006</v>
      </c>
      <c r="O21" s="171">
        <v>64.599999999999994</v>
      </c>
      <c r="P21" s="173">
        <v>65.599999999999994</v>
      </c>
      <c r="Q21" s="173">
        <v>68.099999999999994</v>
      </c>
      <c r="R21" s="173">
        <v>63.6</v>
      </c>
      <c r="S21" s="173">
        <v>66.900000000000006</v>
      </c>
      <c r="T21" s="173">
        <v>71.099999999999994</v>
      </c>
      <c r="U21" s="171">
        <v>69.7</v>
      </c>
      <c r="V21" s="171">
        <v>64</v>
      </c>
      <c r="W21" s="173">
        <v>69.5</v>
      </c>
      <c r="X21" s="173">
        <v>72.5</v>
      </c>
      <c r="Y21" s="173">
        <v>67.8</v>
      </c>
      <c r="Z21" s="171">
        <v>71</v>
      </c>
      <c r="AA21" s="1"/>
      <c r="AB21" s="1"/>
    </row>
    <row r="22" spans="1:28" ht="21" customHeight="1" x14ac:dyDescent="0.3">
      <c r="A22" s="62" t="s">
        <v>3</v>
      </c>
      <c r="B22" s="45">
        <v>7053</v>
      </c>
      <c r="C22" s="185">
        <v>7179.5</v>
      </c>
      <c r="D22" s="185">
        <v>7773.5</v>
      </c>
      <c r="E22" s="185">
        <v>5734</v>
      </c>
      <c r="F22" s="185">
        <v>6744</v>
      </c>
      <c r="G22" s="185">
        <v>5571</v>
      </c>
      <c r="H22" s="185">
        <v>6479</v>
      </c>
      <c r="I22" s="185">
        <v>4996</v>
      </c>
      <c r="J22" s="185">
        <v>7894</v>
      </c>
      <c r="K22" s="185">
        <v>6781</v>
      </c>
      <c r="L22" s="185">
        <v>6290</v>
      </c>
      <c r="M22" s="185">
        <v>7041</v>
      </c>
      <c r="N22" s="185">
        <v>7205</v>
      </c>
      <c r="O22" s="185">
        <v>6458.5</v>
      </c>
      <c r="P22" s="185">
        <v>7552</v>
      </c>
      <c r="Q22" s="185">
        <v>7119.5</v>
      </c>
      <c r="R22" s="185">
        <v>6901</v>
      </c>
      <c r="S22" s="185">
        <v>6500.5</v>
      </c>
      <c r="T22" s="185">
        <v>7693</v>
      </c>
      <c r="U22" s="185">
        <v>6111.5</v>
      </c>
      <c r="V22" s="185">
        <v>6964</v>
      </c>
      <c r="W22" s="185">
        <v>7108</v>
      </c>
      <c r="X22" s="185">
        <v>8740.5</v>
      </c>
      <c r="Y22" s="185">
        <v>7222</v>
      </c>
      <c r="Z22" s="185">
        <v>7398</v>
      </c>
      <c r="AA22" s="184"/>
      <c r="AB22" s="1"/>
    </row>
    <row r="23" spans="1:28" ht="21" customHeight="1" thickBot="1" x14ac:dyDescent="0.35">
      <c r="A23" s="65" t="s">
        <v>10</v>
      </c>
      <c r="B23" s="53">
        <v>65.8</v>
      </c>
      <c r="C23" s="173">
        <v>68.900000000000006</v>
      </c>
      <c r="D23" s="173">
        <v>65.099999999999994</v>
      </c>
      <c r="E23" s="173">
        <v>68.8</v>
      </c>
      <c r="F23" s="171">
        <v>63.1</v>
      </c>
      <c r="G23" s="173">
        <v>69.900000000000006</v>
      </c>
      <c r="H23" s="173">
        <v>70.900000000000006</v>
      </c>
      <c r="I23" s="151">
        <v>58.8</v>
      </c>
      <c r="J23" s="173">
        <v>69.7</v>
      </c>
      <c r="K23" s="173">
        <v>68.8</v>
      </c>
      <c r="L23" s="173">
        <v>71.2</v>
      </c>
      <c r="M23" s="173">
        <v>67.3</v>
      </c>
      <c r="N23" s="173">
        <v>73.5</v>
      </c>
      <c r="O23" s="171">
        <v>63.9</v>
      </c>
      <c r="P23" s="173">
        <v>67.2</v>
      </c>
      <c r="Q23" s="173">
        <v>68.599999999999994</v>
      </c>
      <c r="R23" s="173">
        <v>60.6</v>
      </c>
      <c r="S23" s="173">
        <v>66.099999999999994</v>
      </c>
      <c r="T23" s="173">
        <v>67.900000000000006</v>
      </c>
      <c r="U23" s="173">
        <v>68.599999999999994</v>
      </c>
      <c r="V23" s="173">
        <v>63.6</v>
      </c>
      <c r="W23" s="173">
        <v>69.599999999999994</v>
      </c>
      <c r="X23" s="173">
        <v>70.900000000000006</v>
      </c>
      <c r="Y23" s="173">
        <v>61.6</v>
      </c>
      <c r="Z23" s="171">
        <v>67.599999999999994</v>
      </c>
      <c r="AA23" s="1"/>
      <c r="AB23" s="1"/>
    </row>
    <row r="26" spans="1:28" x14ac:dyDescent="0.3">
      <c r="A26" s="209" t="s">
        <v>7</v>
      </c>
      <c r="B26" s="209"/>
      <c r="C26" s="209"/>
    </row>
    <row r="27" spans="1:28" x14ac:dyDescent="0.3">
      <c r="A27" s="210" t="s">
        <v>8</v>
      </c>
      <c r="B27" s="210"/>
      <c r="C27" s="210"/>
    </row>
    <row r="28" spans="1:28" x14ac:dyDescent="0.3">
      <c r="A28" s="211" t="s">
        <v>9</v>
      </c>
      <c r="B28" s="211"/>
      <c r="C28" s="211"/>
    </row>
  </sheetData>
  <mergeCells count="3">
    <mergeCell ref="A26:C26"/>
    <mergeCell ref="A27:C27"/>
    <mergeCell ref="A28:C28"/>
  </mergeCells>
  <conditionalFormatting sqref="B21">
    <cfRule type="cellIs" dxfId="4425" priority="7" operator="between">
      <formula>$O21*0.9</formula>
      <formula>$O21</formula>
    </cfRule>
    <cfRule type="cellIs" dxfId="4424" priority="8" operator="lessThan">
      <formula>$O21*0.9</formula>
    </cfRule>
    <cfRule type="cellIs" dxfId="4423" priority="9" operator="greaterThan">
      <formula>$O21</formula>
    </cfRule>
  </conditionalFormatting>
  <conditionalFormatting sqref="B22">
    <cfRule type="cellIs" dxfId="4422" priority="4" operator="between">
      <formula>$O22*0.9</formula>
      <formula>$O22</formula>
    </cfRule>
    <cfRule type="cellIs" dxfId="4421" priority="5" operator="lessThan">
      <formula>$O22*0.9</formula>
    </cfRule>
    <cfRule type="cellIs" dxfId="4420" priority="6" operator="greaterThan">
      <formula>$O22</formula>
    </cfRule>
  </conditionalFormatting>
  <conditionalFormatting sqref="B23">
    <cfRule type="cellIs" dxfId="4419" priority="1" operator="between">
      <formula>$O23*0.9</formula>
      <formula>$O23</formula>
    </cfRule>
    <cfRule type="cellIs" dxfId="4418" priority="2" operator="lessThan">
      <formula>$O23*0.9</formula>
    </cfRule>
    <cfRule type="cellIs" dxfId="4417" priority="3" operator="greaterThan">
      <formula>$O23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94D2-0D94-4129-92BB-BDC72AA2AD64}">
  <dimension ref="A1:AB28"/>
  <sheetViews>
    <sheetView workbookViewId="0">
      <selection activeCell="B3" sqref="B3"/>
    </sheetView>
  </sheetViews>
  <sheetFormatPr defaultColWidth="9.109375" defaultRowHeight="14.4" x14ac:dyDescent="0.3"/>
  <cols>
    <col min="1" max="1" width="34.109375" style="27" bestFit="1" customWidth="1"/>
    <col min="2" max="2" width="10.109375" style="27" bestFit="1" customWidth="1"/>
    <col min="3" max="16384" width="9.109375" style="27"/>
  </cols>
  <sheetData>
    <row r="1" spans="1:28" ht="21" customHeight="1" x14ac:dyDescent="0.3">
      <c r="A1" s="84"/>
      <c r="B1" s="85" t="s">
        <v>41</v>
      </c>
      <c r="C1" s="86" t="s">
        <v>17</v>
      </c>
      <c r="D1" s="86" t="s">
        <v>18</v>
      </c>
      <c r="E1" s="86" t="s">
        <v>19</v>
      </c>
      <c r="F1" s="86" t="s">
        <v>20</v>
      </c>
      <c r="G1" s="86" t="s">
        <v>21</v>
      </c>
      <c r="H1" s="86" t="s">
        <v>22</v>
      </c>
      <c r="I1" s="86" t="s">
        <v>23</v>
      </c>
      <c r="J1" s="86" t="s">
        <v>24</v>
      </c>
      <c r="K1" s="86" t="s">
        <v>25</v>
      </c>
      <c r="L1" s="86" t="s">
        <v>26</v>
      </c>
      <c r="M1" s="86" t="s">
        <v>27</v>
      </c>
      <c r="N1" s="86" t="s">
        <v>28</v>
      </c>
      <c r="O1" s="86" t="s">
        <v>29</v>
      </c>
      <c r="P1" s="86" t="s">
        <v>30</v>
      </c>
      <c r="Q1" s="86" t="s">
        <v>31</v>
      </c>
      <c r="R1" s="86" t="s">
        <v>32</v>
      </c>
      <c r="S1" s="86" t="s">
        <v>33</v>
      </c>
      <c r="T1" s="86" t="s">
        <v>34</v>
      </c>
      <c r="U1" s="86" t="s">
        <v>35</v>
      </c>
      <c r="V1" s="86" t="s">
        <v>36</v>
      </c>
      <c r="W1" s="86" t="s">
        <v>37</v>
      </c>
      <c r="X1" s="86" t="s">
        <v>38</v>
      </c>
      <c r="Y1" s="86" t="s">
        <v>39</v>
      </c>
      <c r="Z1" s="86" t="s">
        <v>40</v>
      </c>
    </row>
    <row r="2" spans="1:28" ht="21" customHeight="1" x14ac:dyDescent="0.3">
      <c r="A2" s="87" t="s">
        <v>1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</row>
    <row r="3" spans="1:28" ht="21" customHeight="1" x14ac:dyDescent="0.3">
      <c r="A3" s="91" t="s">
        <v>2</v>
      </c>
      <c r="B3" s="73">
        <f>[1]Statewide!$G8-PY2022Q1!B3</f>
        <v>0</v>
      </c>
      <c r="C3" s="74" t="e">
        <f>#REF!-PY2022Q1!$C3</f>
        <v>#REF!</v>
      </c>
      <c r="D3" s="75" t="e">
        <f>#REF!-PY2022Q1!$D3</f>
        <v>#REF!</v>
      </c>
      <c r="E3" s="75" t="e">
        <f>#REF!-PY2022Q1!$E3</f>
        <v>#REF!</v>
      </c>
      <c r="F3" s="75" t="e">
        <f>#REF!-PY2022Q1!$F3</f>
        <v>#REF!</v>
      </c>
      <c r="G3" s="75" t="e">
        <f>#REF!-PY2022Q1!$G3</f>
        <v>#REF!</v>
      </c>
      <c r="H3" s="75" t="e">
        <f>#REF!-PY2022Q1!$H3</f>
        <v>#REF!</v>
      </c>
      <c r="I3" s="75" t="e">
        <f>#REF!-PY2022Q1!$I3</f>
        <v>#REF!</v>
      </c>
      <c r="J3" s="75" t="e">
        <f>#REF!-PY2022Q1!$J3</f>
        <v>#REF!</v>
      </c>
      <c r="K3" s="75" t="e">
        <f>#REF!-PY2022Q1!$K3</f>
        <v>#REF!</v>
      </c>
      <c r="L3" s="75" t="e">
        <f>#REF!-PY2022Q1!$L3</f>
        <v>#REF!</v>
      </c>
      <c r="M3" s="75" t="e">
        <f>#REF!-PY2022Q1!$M3</f>
        <v>#REF!</v>
      </c>
      <c r="N3" s="75" t="e">
        <f>#REF!-PY2022Q1!$N3</f>
        <v>#REF!</v>
      </c>
      <c r="O3" s="75" t="e">
        <f>#REF!-PY2022Q1!$O3</f>
        <v>#REF!</v>
      </c>
      <c r="P3" s="75" t="e">
        <f>#REF!-PY2022Q1!$P3</f>
        <v>#REF!</v>
      </c>
      <c r="Q3" s="75" t="e">
        <f>#REF!-PY2022Q1!$Q3</f>
        <v>#REF!</v>
      </c>
      <c r="R3" s="75" t="e">
        <f>#REF!-PY2022Q1!$R3</f>
        <v>#REF!</v>
      </c>
      <c r="S3" s="75" t="e">
        <f>#REF!-PY2022Q1!$S3</f>
        <v>#REF!</v>
      </c>
      <c r="T3" s="75" t="e">
        <f>#REF!-PY2022Q1!$T3</f>
        <v>#REF!</v>
      </c>
      <c r="U3" s="75" t="e">
        <f>#REF!-PY2022Q1!$U3</f>
        <v>#REF!</v>
      </c>
      <c r="V3" s="75" t="e">
        <f>#REF!-PY2022Q1!$V3</f>
        <v>#REF!</v>
      </c>
      <c r="W3" s="75" t="e">
        <f>#REF!-PY2022Q1!$W3</f>
        <v>#REF!</v>
      </c>
      <c r="X3" s="75" t="e">
        <f>#REF!-PY2022Q1!$X3</f>
        <v>#REF!</v>
      </c>
      <c r="Y3" s="75" t="e">
        <f>#REF!-PY2022Q1!$Y3</f>
        <v>#REF!</v>
      </c>
      <c r="Z3" s="75" t="e">
        <f>#REF!-PY2022Q1!$Z3</f>
        <v>#REF!</v>
      </c>
      <c r="AA3" s="28"/>
      <c r="AB3" s="28"/>
    </row>
    <row r="4" spans="1:28" ht="21" customHeight="1" x14ac:dyDescent="0.3">
      <c r="A4" s="91" t="s">
        <v>3</v>
      </c>
      <c r="B4" s="76">
        <f>[1]Statewide!$G9-PY2022Q1!B4</f>
        <v>0</v>
      </c>
      <c r="C4" s="77" t="e">
        <f>#REF!-PY2022Q1!$C4</f>
        <v>#REF!</v>
      </c>
      <c r="D4" s="76" t="e">
        <f>#REF!-PY2022Q1!$D4</f>
        <v>#REF!</v>
      </c>
      <c r="E4" s="76" t="e">
        <f>#REF!-PY2022Q1!$E4</f>
        <v>#REF!</v>
      </c>
      <c r="F4" s="76" t="e">
        <f>#REF!-PY2022Q1!$F4</f>
        <v>#REF!</v>
      </c>
      <c r="G4" s="76" t="e">
        <f>#REF!-PY2022Q1!$G4</f>
        <v>#REF!</v>
      </c>
      <c r="H4" s="76" t="e">
        <f>#REF!-PY2022Q1!$H4</f>
        <v>#REF!</v>
      </c>
      <c r="I4" s="76" t="e">
        <f>#REF!-PY2022Q1!$I4</f>
        <v>#REF!</v>
      </c>
      <c r="J4" s="76" t="e">
        <f>#REF!-PY2022Q1!$J4</f>
        <v>#REF!</v>
      </c>
      <c r="K4" s="76" t="e">
        <f>#REF!-PY2022Q1!$K4</f>
        <v>#REF!</v>
      </c>
      <c r="L4" s="76" t="e">
        <f>#REF!-PY2022Q1!$L4</f>
        <v>#REF!</v>
      </c>
      <c r="M4" s="76" t="e">
        <f>#REF!-PY2022Q1!$M4</f>
        <v>#REF!</v>
      </c>
      <c r="N4" s="76" t="e">
        <f>#REF!-PY2022Q1!$N4</f>
        <v>#REF!</v>
      </c>
      <c r="O4" s="76" t="e">
        <f>#REF!-PY2022Q1!$O4</f>
        <v>#REF!</v>
      </c>
      <c r="P4" s="76" t="e">
        <f>#REF!-PY2022Q1!$P4</f>
        <v>#REF!</v>
      </c>
      <c r="Q4" s="76" t="e">
        <f>#REF!-PY2022Q1!$Q4</f>
        <v>#REF!</v>
      </c>
      <c r="R4" s="76" t="e">
        <f>#REF!-PY2022Q1!$R4</f>
        <v>#REF!</v>
      </c>
      <c r="S4" s="76" t="e">
        <f>#REF!-PY2022Q1!$S4</f>
        <v>#REF!</v>
      </c>
      <c r="T4" s="76" t="e">
        <f>#REF!-PY2022Q1!$T4</f>
        <v>#REF!</v>
      </c>
      <c r="U4" s="76" t="e">
        <f>#REF!-PY2022Q1!$U4</f>
        <v>#REF!</v>
      </c>
      <c r="V4" s="76" t="e">
        <f>#REF!-PY2022Q1!$V4</f>
        <v>#REF!</v>
      </c>
      <c r="W4" s="76" t="e">
        <f>#REF!-PY2022Q1!$W4</f>
        <v>#REF!</v>
      </c>
      <c r="X4" s="76" t="e">
        <f>#REF!-PY2022Q1!$X4</f>
        <v>#REF!</v>
      </c>
      <c r="Y4" s="76" t="e">
        <f>#REF!-PY2022Q1!$Y4</f>
        <v>#REF!</v>
      </c>
      <c r="Z4" s="76" t="e">
        <f>#REF!-PY2022Q1!$Z4</f>
        <v>#REF!</v>
      </c>
      <c r="AB4" s="28"/>
    </row>
    <row r="5" spans="1:28" ht="21" customHeight="1" x14ac:dyDescent="0.3">
      <c r="A5" s="91" t="s">
        <v>10</v>
      </c>
      <c r="B5" s="78">
        <f>Statewide!$G10-PY2022Q1!B5</f>
        <v>0</v>
      </c>
      <c r="C5" s="79" t="e">
        <f>#REF!-PY2022Q1!$C5</f>
        <v>#REF!</v>
      </c>
      <c r="D5" s="80" t="e">
        <f>#REF!-PY2022Q1!$D5</f>
        <v>#REF!</v>
      </c>
      <c r="E5" s="80" t="e">
        <f>#REF!-PY2022Q1!$E5</f>
        <v>#REF!</v>
      </c>
      <c r="F5" s="80" t="e">
        <f>#REF!-PY2022Q1!$F5</f>
        <v>#REF!</v>
      </c>
      <c r="G5" s="80" t="e">
        <f>#REF!-PY2022Q1!$G5</f>
        <v>#REF!</v>
      </c>
      <c r="H5" s="80" t="e">
        <f>#REF!-PY2022Q1!$H5</f>
        <v>#REF!</v>
      </c>
      <c r="I5" s="80" t="e">
        <f>#REF!-PY2022Q1!$I5</f>
        <v>#REF!</v>
      </c>
      <c r="J5" s="80" t="e">
        <f>#REF!-PY2022Q1!$J5</f>
        <v>#REF!</v>
      </c>
      <c r="K5" s="80" t="e">
        <f>#REF!-PY2022Q1!$K5</f>
        <v>#REF!</v>
      </c>
      <c r="L5" s="80" t="e">
        <f>#REF!-PY2022Q1!$L5</f>
        <v>#REF!</v>
      </c>
      <c r="M5" s="80" t="e">
        <f>#REF!-PY2022Q1!$M5</f>
        <v>#REF!</v>
      </c>
      <c r="N5" s="80" t="e">
        <f>#REF!-PY2022Q1!$N5</f>
        <v>#REF!</v>
      </c>
      <c r="O5" s="80" t="e">
        <f>#REF!-PY2022Q1!$O5</f>
        <v>#REF!</v>
      </c>
      <c r="P5" s="80" t="e">
        <f>#REF!-PY2022Q1!$P5</f>
        <v>#REF!</v>
      </c>
      <c r="Q5" s="80" t="e">
        <f>#REF!-PY2022Q1!$Q5</f>
        <v>#REF!</v>
      </c>
      <c r="R5" s="80" t="e">
        <f>#REF!-PY2022Q1!$R5</f>
        <v>#REF!</v>
      </c>
      <c r="S5" s="80" t="e">
        <f>#REF!-PY2022Q1!$S5</f>
        <v>#REF!</v>
      </c>
      <c r="T5" s="80" t="e">
        <f>#REF!-PY2022Q1!$T5</f>
        <v>#REF!</v>
      </c>
      <c r="U5" s="80" t="e">
        <f>#REF!-PY2022Q1!$U5</f>
        <v>#REF!</v>
      </c>
      <c r="V5" s="80" t="e">
        <f>#REF!-PY2022Q1!$V5</f>
        <v>#REF!</v>
      </c>
      <c r="W5" s="80" t="e">
        <f>#REF!-PY2022Q1!$W5</f>
        <v>#REF!</v>
      </c>
      <c r="X5" s="80" t="e">
        <f>#REF!-PY2022Q1!$X5</f>
        <v>#REF!</v>
      </c>
      <c r="Y5" s="80" t="e">
        <f>#REF!-PY2022Q1!$Y5</f>
        <v>#REF!</v>
      </c>
      <c r="Z5" s="80" t="e">
        <f>#REF!-PY2022Q1!$Z5</f>
        <v>#REF!</v>
      </c>
      <c r="AB5" s="28"/>
    </row>
    <row r="6" spans="1:28" ht="21" customHeight="1" x14ac:dyDescent="0.3">
      <c r="A6" s="92" t="s">
        <v>13</v>
      </c>
      <c r="B6" s="78">
        <f>Statewide!$G11-PY2022Q1!B6</f>
        <v>0</v>
      </c>
      <c r="C6" s="79" t="e">
        <f>#REF!-PY2022Q1!$C6</f>
        <v>#REF!</v>
      </c>
      <c r="D6" s="80" t="e">
        <f>#REF!-PY2022Q1!$D6</f>
        <v>#REF!</v>
      </c>
      <c r="E6" s="80" t="e">
        <f>#REF!-PY2022Q1!$E6</f>
        <v>#REF!</v>
      </c>
      <c r="F6" s="80" t="e">
        <f>#REF!-PY2022Q1!$F6</f>
        <v>#REF!</v>
      </c>
      <c r="G6" s="80" t="e">
        <f>#REF!-PY2022Q1!$G6</f>
        <v>#REF!</v>
      </c>
      <c r="H6" s="80" t="e">
        <f>#REF!-PY2022Q1!$H6</f>
        <v>#REF!</v>
      </c>
      <c r="I6" s="80" t="e">
        <f>#REF!-PY2022Q1!$I6</f>
        <v>#REF!</v>
      </c>
      <c r="J6" s="80" t="e">
        <f>#REF!-PY2022Q1!$J6</f>
        <v>#REF!</v>
      </c>
      <c r="K6" s="80" t="e">
        <f>#REF!-PY2022Q1!$K6</f>
        <v>#REF!</v>
      </c>
      <c r="L6" s="80" t="e">
        <f>#REF!-PY2022Q1!$L6</f>
        <v>#REF!</v>
      </c>
      <c r="M6" s="80" t="e">
        <f>#REF!-PY2022Q1!$M6</f>
        <v>#REF!</v>
      </c>
      <c r="N6" s="80" t="e">
        <f>#REF!-PY2022Q1!$N6</f>
        <v>#REF!</v>
      </c>
      <c r="O6" s="80" t="e">
        <f>#REF!-PY2022Q1!$O6</f>
        <v>#REF!</v>
      </c>
      <c r="P6" s="80" t="e">
        <f>#REF!-PY2022Q1!$P6</f>
        <v>#REF!</v>
      </c>
      <c r="Q6" s="80" t="e">
        <f>#REF!-PY2022Q1!$Q6</f>
        <v>#REF!</v>
      </c>
      <c r="R6" s="80" t="e">
        <f>#REF!-PY2022Q1!$R6</f>
        <v>#REF!</v>
      </c>
      <c r="S6" s="80" t="e">
        <f>#REF!-PY2022Q1!$S6</f>
        <v>#REF!</v>
      </c>
      <c r="T6" s="80" t="e">
        <f>#REF!-PY2022Q1!$T6</f>
        <v>#REF!</v>
      </c>
      <c r="U6" s="80" t="e">
        <f>#REF!-PY2022Q1!$U6</f>
        <v>#REF!</v>
      </c>
      <c r="V6" s="80" t="e">
        <f>#REF!-PY2022Q1!$V6</f>
        <v>#REF!</v>
      </c>
      <c r="W6" s="80" t="e">
        <f>#REF!-PY2022Q1!$W6</f>
        <v>#REF!</v>
      </c>
      <c r="X6" s="80" t="e">
        <f>#REF!-PY2022Q1!$X6</f>
        <v>#REF!</v>
      </c>
      <c r="Y6" s="80" t="e">
        <f>#REF!-PY2022Q1!$Y6</f>
        <v>#REF!</v>
      </c>
      <c r="Z6" s="80" t="e">
        <f>#REF!-PY2022Q1!$Z6</f>
        <v>#REF!</v>
      </c>
      <c r="AB6" s="28"/>
    </row>
    <row r="7" spans="1:28" ht="21" customHeight="1" x14ac:dyDescent="0.3">
      <c r="A7" s="92" t="s">
        <v>16</v>
      </c>
      <c r="B7" s="78">
        <f>Statewide!$G12-PY2022Q1!B7</f>
        <v>0</v>
      </c>
      <c r="C7" s="79" t="e">
        <f>#REF!-PY2022Q1!$C7</f>
        <v>#REF!</v>
      </c>
      <c r="D7" s="80" t="e">
        <f>#REF!-PY2022Q1!$D7</f>
        <v>#REF!</v>
      </c>
      <c r="E7" s="80" t="e">
        <f>#REF!-PY2022Q1!$E7</f>
        <v>#REF!</v>
      </c>
      <c r="F7" s="80" t="e">
        <f>#REF!-PY2022Q1!$F7</f>
        <v>#REF!</v>
      </c>
      <c r="G7" s="80" t="e">
        <f>#REF!-PY2022Q1!$G7</f>
        <v>#REF!</v>
      </c>
      <c r="H7" s="80" t="e">
        <f>#REF!-PY2022Q1!$H7</f>
        <v>#REF!</v>
      </c>
      <c r="I7" s="80" t="e">
        <f>#REF!-PY2022Q1!$I7</f>
        <v>#REF!</v>
      </c>
      <c r="J7" s="80" t="e">
        <f>#REF!-PY2022Q1!$J7</f>
        <v>#REF!</v>
      </c>
      <c r="K7" s="80" t="e">
        <f>#REF!-PY2022Q1!$K7</f>
        <v>#REF!</v>
      </c>
      <c r="L7" s="80" t="e">
        <f>#REF!-PY2022Q1!$L7</f>
        <v>#REF!</v>
      </c>
      <c r="M7" s="80" t="e">
        <f>#REF!-PY2022Q1!$M7</f>
        <v>#REF!</v>
      </c>
      <c r="N7" s="80" t="e">
        <f>#REF!-PY2022Q1!$N7</f>
        <v>#REF!</v>
      </c>
      <c r="O7" s="80" t="e">
        <f>#REF!-PY2022Q1!$O7</f>
        <v>#REF!</v>
      </c>
      <c r="P7" s="80" t="e">
        <f>#REF!-PY2022Q1!$P7</f>
        <v>#REF!</v>
      </c>
      <c r="Q7" s="80" t="e">
        <f>#REF!-PY2022Q1!$Q7</f>
        <v>#REF!</v>
      </c>
      <c r="R7" s="80" t="e">
        <f>#REF!-PY2022Q1!$R7</f>
        <v>#REF!</v>
      </c>
      <c r="S7" s="80" t="e">
        <f>#REF!-PY2022Q1!$S7</f>
        <v>#REF!</v>
      </c>
      <c r="T7" s="80" t="e">
        <f>#REF!-PY2022Q1!$T7</f>
        <v>#REF!</v>
      </c>
      <c r="U7" s="80" t="e">
        <f>#REF!-PY2022Q1!$U7</f>
        <v>#REF!</v>
      </c>
      <c r="V7" s="80" t="e">
        <f>#REF!-PY2022Q1!$V7</f>
        <v>#REF!</v>
      </c>
      <c r="W7" s="80" t="e">
        <f>#REF!-PY2022Q1!$W7</f>
        <v>#REF!</v>
      </c>
      <c r="X7" s="80" t="e">
        <f>#REF!-PY2022Q1!$X7</f>
        <v>#REF!</v>
      </c>
      <c r="Y7" s="80" t="e">
        <f>#REF!-PY2022Q1!$Y7</f>
        <v>#REF!</v>
      </c>
      <c r="Z7" s="80" t="e">
        <f>#REF!-PY2022Q1!$Z7</f>
        <v>#REF!</v>
      </c>
      <c r="AB7" s="28"/>
    </row>
    <row r="8" spans="1:28" ht="21" customHeight="1" x14ac:dyDescent="0.3">
      <c r="A8" s="93" t="s">
        <v>14</v>
      </c>
      <c r="B8" s="94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B8" s="28"/>
    </row>
    <row r="9" spans="1:28" ht="21" customHeight="1" x14ac:dyDescent="0.3">
      <c r="A9" s="91" t="s">
        <v>2</v>
      </c>
      <c r="B9" s="78">
        <f>Statewide!$G14-PY2022Q1!B9</f>
        <v>0</v>
      </c>
      <c r="C9" s="79" t="e">
        <f>#REF!-PY2022Q1!$C9</f>
        <v>#REF!</v>
      </c>
      <c r="D9" s="80" t="e">
        <f>#REF!-PY2022Q1!$D9</f>
        <v>#REF!</v>
      </c>
      <c r="E9" s="80" t="e">
        <f>#REF!-PY2022Q1!$E9</f>
        <v>#REF!</v>
      </c>
      <c r="F9" s="80" t="e">
        <f>#REF!-PY2022Q1!$F9</f>
        <v>#REF!</v>
      </c>
      <c r="G9" s="80" t="e">
        <f>#REF!-PY2022Q1!$G9</f>
        <v>#REF!</v>
      </c>
      <c r="H9" s="80" t="e">
        <f>#REF!-PY2022Q1!$H9</f>
        <v>#REF!</v>
      </c>
      <c r="I9" s="80" t="e">
        <f>#REF!-PY2022Q1!$I9</f>
        <v>#REF!</v>
      </c>
      <c r="J9" s="80" t="e">
        <f>#REF!-PY2022Q1!$J9</f>
        <v>#REF!</v>
      </c>
      <c r="K9" s="80" t="e">
        <f>#REF!-PY2022Q1!$K9</f>
        <v>#REF!</v>
      </c>
      <c r="L9" s="80" t="e">
        <f>#REF!-PY2022Q1!$L9</f>
        <v>#REF!</v>
      </c>
      <c r="M9" s="80" t="e">
        <f>#REF!-PY2022Q1!$M9</f>
        <v>#REF!</v>
      </c>
      <c r="N9" s="80" t="e">
        <f>#REF!-PY2022Q1!$N9</f>
        <v>#REF!</v>
      </c>
      <c r="O9" s="80" t="e">
        <f>#REF!-PY2022Q1!$O9</f>
        <v>#REF!</v>
      </c>
      <c r="P9" s="80" t="e">
        <f>#REF!-PY2022Q1!$P9</f>
        <v>#REF!</v>
      </c>
      <c r="Q9" s="80" t="e">
        <f>#REF!-PY2022Q1!$Q9</f>
        <v>#REF!</v>
      </c>
      <c r="R9" s="80" t="e">
        <f>#REF!-PY2022Q1!$R9</f>
        <v>#REF!</v>
      </c>
      <c r="S9" s="80" t="e">
        <f>#REF!-PY2022Q1!$S9</f>
        <v>#REF!</v>
      </c>
      <c r="T9" s="80" t="e">
        <f>#REF!-PY2022Q1!$T9</f>
        <v>#REF!</v>
      </c>
      <c r="U9" s="80" t="e">
        <f>#REF!-PY2022Q1!$U9</f>
        <v>#REF!</v>
      </c>
      <c r="V9" s="80" t="e">
        <f>#REF!-PY2022Q1!$V9</f>
        <v>#REF!</v>
      </c>
      <c r="W9" s="80" t="e">
        <f>#REF!-PY2022Q1!$W9</f>
        <v>#REF!</v>
      </c>
      <c r="X9" s="80" t="e">
        <f>#REF!-PY2022Q1!$X9</f>
        <v>#REF!</v>
      </c>
      <c r="Y9" s="80" t="e">
        <f>#REF!-PY2022Q1!$Y9</f>
        <v>#REF!</v>
      </c>
      <c r="Z9" s="80" t="e">
        <f>#REF!-PY2022Q1!$Z9</f>
        <v>#REF!</v>
      </c>
      <c r="AB9" s="28"/>
    </row>
    <row r="10" spans="1:28" ht="21" customHeight="1" x14ac:dyDescent="0.3">
      <c r="A10" s="91" t="s">
        <v>3</v>
      </c>
      <c r="B10" s="76">
        <f>Statewide!$G15-PY2022Q1!B10</f>
        <v>0</v>
      </c>
      <c r="C10" s="77" t="e">
        <f>#REF!-PY2022Q1!$C10</f>
        <v>#REF!</v>
      </c>
      <c r="D10" s="76" t="e">
        <f>#REF!-PY2022Q1!$D10</f>
        <v>#REF!</v>
      </c>
      <c r="E10" s="76" t="e">
        <f>#REF!-PY2022Q1!$E10</f>
        <v>#REF!</v>
      </c>
      <c r="F10" s="76" t="e">
        <f>#REF!-PY2022Q1!$F10</f>
        <v>#REF!</v>
      </c>
      <c r="G10" s="76" t="e">
        <f>#REF!-PY2022Q1!$G10</f>
        <v>#REF!</v>
      </c>
      <c r="H10" s="76" t="e">
        <f>#REF!-PY2022Q1!$H10</f>
        <v>#REF!</v>
      </c>
      <c r="I10" s="76" t="e">
        <f>#REF!-PY2022Q1!$I10</f>
        <v>#REF!</v>
      </c>
      <c r="J10" s="76" t="e">
        <f>#REF!-PY2022Q1!$J10</f>
        <v>#REF!</v>
      </c>
      <c r="K10" s="76" t="e">
        <f>#REF!-PY2022Q1!$K10</f>
        <v>#REF!</v>
      </c>
      <c r="L10" s="76" t="e">
        <f>#REF!-PY2022Q1!$L10</f>
        <v>#REF!</v>
      </c>
      <c r="M10" s="76" t="e">
        <f>#REF!-PY2022Q1!$M10</f>
        <v>#REF!</v>
      </c>
      <c r="N10" s="76" t="e">
        <f>#REF!-PY2022Q1!$N10</f>
        <v>#REF!</v>
      </c>
      <c r="O10" s="76" t="e">
        <f>#REF!-PY2022Q1!$O10</f>
        <v>#REF!</v>
      </c>
      <c r="P10" s="76" t="e">
        <f>#REF!-PY2022Q1!$P10</f>
        <v>#REF!</v>
      </c>
      <c r="Q10" s="76" t="e">
        <f>#REF!-PY2022Q1!$Q10</f>
        <v>#REF!</v>
      </c>
      <c r="R10" s="76" t="e">
        <f>#REF!-PY2022Q1!$R10</f>
        <v>#REF!</v>
      </c>
      <c r="S10" s="76" t="e">
        <f>#REF!-PY2022Q1!$S10</f>
        <v>#REF!</v>
      </c>
      <c r="T10" s="76" t="e">
        <f>#REF!-PY2022Q1!$T10</f>
        <v>#REF!</v>
      </c>
      <c r="U10" s="76" t="e">
        <f>#REF!-PY2022Q1!$U10</f>
        <v>#REF!</v>
      </c>
      <c r="V10" s="76" t="e">
        <f>#REF!-PY2022Q1!$V10</f>
        <v>#REF!</v>
      </c>
      <c r="W10" s="76" t="e">
        <f>#REF!-PY2022Q1!$W10</f>
        <v>#REF!</v>
      </c>
      <c r="X10" s="76" t="e">
        <f>#REF!-PY2022Q1!$X10</f>
        <v>#REF!</v>
      </c>
      <c r="Y10" s="76" t="e">
        <f>#REF!-PY2022Q1!$Y10</f>
        <v>#REF!</v>
      </c>
      <c r="Z10" s="76" t="e">
        <f>#REF!-PY2022Q1!$Z10</f>
        <v>#REF!</v>
      </c>
      <c r="AB10" s="28"/>
    </row>
    <row r="11" spans="1:28" ht="21" customHeight="1" x14ac:dyDescent="0.3">
      <c r="A11" s="91" t="s">
        <v>10</v>
      </c>
      <c r="B11" s="78">
        <f>Statewide!$G16-PY2022Q1!B11</f>
        <v>0</v>
      </c>
      <c r="C11" s="79" t="e">
        <f>#REF!-PY2022Q1!$C11</f>
        <v>#REF!</v>
      </c>
      <c r="D11" s="80" t="e">
        <f>#REF!-PY2022Q1!$D11</f>
        <v>#REF!</v>
      </c>
      <c r="E11" s="80" t="e">
        <f>#REF!-PY2022Q1!$E11</f>
        <v>#REF!</v>
      </c>
      <c r="F11" s="80" t="e">
        <f>#REF!-PY2022Q1!$F11</f>
        <v>#REF!</v>
      </c>
      <c r="G11" s="80" t="e">
        <f>#REF!-PY2022Q1!$G11</f>
        <v>#REF!</v>
      </c>
      <c r="H11" s="80" t="e">
        <f>#REF!-PY2022Q1!$H11</f>
        <v>#REF!</v>
      </c>
      <c r="I11" s="80" t="e">
        <f>#REF!-PY2022Q1!$I11</f>
        <v>#REF!</v>
      </c>
      <c r="J11" s="80" t="e">
        <f>#REF!-PY2022Q1!$J11</f>
        <v>#REF!</v>
      </c>
      <c r="K11" s="80" t="e">
        <f>#REF!-PY2022Q1!$K11</f>
        <v>#REF!</v>
      </c>
      <c r="L11" s="80" t="e">
        <f>#REF!-PY2022Q1!$L11</f>
        <v>#REF!</v>
      </c>
      <c r="M11" s="80" t="e">
        <f>#REF!-PY2022Q1!$M11</f>
        <v>#REF!</v>
      </c>
      <c r="N11" s="80" t="e">
        <f>#REF!-PY2022Q1!$N11</f>
        <v>#REF!</v>
      </c>
      <c r="O11" s="80" t="e">
        <f>#REF!-PY2022Q1!$O11</f>
        <v>#REF!</v>
      </c>
      <c r="P11" s="80" t="e">
        <f>#REF!-PY2022Q1!$P11</f>
        <v>#REF!</v>
      </c>
      <c r="Q11" s="80" t="e">
        <f>#REF!-PY2022Q1!$Q11</f>
        <v>#REF!</v>
      </c>
      <c r="R11" s="80" t="e">
        <f>#REF!-PY2022Q1!$R11</f>
        <v>#REF!</v>
      </c>
      <c r="S11" s="80" t="e">
        <f>#REF!-PY2022Q1!$S11</f>
        <v>#REF!</v>
      </c>
      <c r="T11" s="80" t="e">
        <f>#REF!-PY2022Q1!$T11</f>
        <v>#REF!</v>
      </c>
      <c r="U11" s="80" t="e">
        <f>#REF!-PY2022Q1!$U11</f>
        <v>#REF!</v>
      </c>
      <c r="V11" s="80" t="e">
        <f>#REF!-PY2022Q1!$V11</f>
        <v>#REF!</v>
      </c>
      <c r="W11" s="80" t="e">
        <f>#REF!-PY2022Q1!$W11</f>
        <v>#REF!</v>
      </c>
      <c r="X11" s="80" t="e">
        <f>#REF!-PY2022Q1!$X11</f>
        <v>#REF!</v>
      </c>
      <c r="Y11" s="80" t="e">
        <f>#REF!-PY2022Q1!$Y11</f>
        <v>#REF!</v>
      </c>
      <c r="Z11" s="80" t="e">
        <f>#REF!-PY2022Q1!$Z11</f>
        <v>#REF!</v>
      </c>
      <c r="AB11" s="28"/>
    </row>
    <row r="12" spans="1:28" ht="21" customHeight="1" x14ac:dyDescent="0.3">
      <c r="A12" s="92" t="s">
        <v>13</v>
      </c>
      <c r="B12" s="78">
        <f>Statewide!$G17-PY2022Q1!B12</f>
        <v>0</v>
      </c>
      <c r="C12" s="79" t="e">
        <f>#REF!-PY2022Q1!$C12</f>
        <v>#REF!</v>
      </c>
      <c r="D12" s="80" t="e">
        <f>#REF!-PY2022Q1!$D12</f>
        <v>#REF!</v>
      </c>
      <c r="E12" s="80" t="e">
        <f>#REF!-PY2022Q1!$E12</f>
        <v>#REF!</v>
      </c>
      <c r="F12" s="80" t="e">
        <f>#REF!-PY2022Q1!$F12</f>
        <v>#REF!</v>
      </c>
      <c r="G12" s="80" t="e">
        <f>#REF!-PY2022Q1!$G12</f>
        <v>#REF!</v>
      </c>
      <c r="H12" s="80" t="e">
        <f>#REF!-PY2022Q1!$H12</f>
        <v>#REF!</v>
      </c>
      <c r="I12" s="80" t="e">
        <f>#REF!-PY2022Q1!$I12</f>
        <v>#REF!</v>
      </c>
      <c r="J12" s="80" t="e">
        <f>#REF!-PY2022Q1!$J12</f>
        <v>#REF!</v>
      </c>
      <c r="K12" s="80" t="e">
        <f>#REF!-PY2022Q1!$K12</f>
        <v>#REF!</v>
      </c>
      <c r="L12" s="80" t="e">
        <f>#REF!-PY2022Q1!$L12</f>
        <v>#REF!</v>
      </c>
      <c r="M12" s="80" t="e">
        <f>#REF!-PY2022Q1!$M12</f>
        <v>#REF!</v>
      </c>
      <c r="N12" s="80" t="e">
        <f>#REF!-PY2022Q1!$N12</f>
        <v>#REF!</v>
      </c>
      <c r="O12" s="80" t="e">
        <f>#REF!-PY2022Q1!$O12</f>
        <v>#REF!</v>
      </c>
      <c r="P12" s="80" t="e">
        <f>#REF!-PY2022Q1!$P12</f>
        <v>#REF!</v>
      </c>
      <c r="Q12" s="80" t="e">
        <f>#REF!-PY2022Q1!$Q12</f>
        <v>#REF!</v>
      </c>
      <c r="R12" s="80" t="e">
        <f>#REF!-PY2022Q1!$R12</f>
        <v>#REF!</v>
      </c>
      <c r="S12" s="80" t="e">
        <f>#REF!-PY2022Q1!$S12</f>
        <v>#REF!</v>
      </c>
      <c r="T12" s="80" t="e">
        <f>#REF!-PY2022Q1!$T12</f>
        <v>#REF!</v>
      </c>
      <c r="U12" s="80" t="e">
        <f>#REF!-PY2022Q1!$U12</f>
        <v>#REF!</v>
      </c>
      <c r="V12" s="80" t="e">
        <f>#REF!-PY2022Q1!$V12</f>
        <v>#REF!</v>
      </c>
      <c r="W12" s="80" t="e">
        <f>#REF!-PY2022Q1!$W12</f>
        <v>#REF!</v>
      </c>
      <c r="X12" s="80" t="e">
        <f>#REF!-PY2022Q1!$X12</f>
        <v>#REF!</v>
      </c>
      <c r="Y12" s="80" t="e">
        <f>#REF!-PY2022Q1!$Y12</f>
        <v>#REF!</v>
      </c>
      <c r="Z12" s="80" t="e">
        <f>#REF!-PY2022Q1!$Z12</f>
        <v>#REF!</v>
      </c>
      <c r="AB12" s="28"/>
    </row>
    <row r="13" spans="1:28" ht="21" customHeight="1" x14ac:dyDescent="0.3">
      <c r="A13" s="92" t="s">
        <v>16</v>
      </c>
      <c r="B13" s="78">
        <f>Statewide!$G18-PY2022Q1!B13</f>
        <v>0</v>
      </c>
      <c r="C13" s="79" t="e">
        <f>#REF!-PY2022Q1!$C13</f>
        <v>#REF!</v>
      </c>
      <c r="D13" s="80" t="e">
        <f>#REF!-PY2022Q1!$D13</f>
        <v>#REF!</v>
      </c>
      <c r="E13" s="80" t="e">
        <f>#REF!-PY2022Q1!$E13</f>
        <v>#REF!</v>
      </c>
      <c r="F13" s="80" t="e">
        <f>#REF!-PY2022Q1!$F13</f>
        <v>#REF!</v>
      </c>
      <c r="G13" s="80" t="e">
        <f>#REF!-PY2022Q1!$G13</f>
        <v>#REF!</v>
      </c>
      <c r="H13" s="80" t="e">
        <f>#REF!-PY2022Q1!$H13</f>
        <v>#REF!</v>
      </c>
      <c r="I13" s="80" t="e">
        <f>#REF!-PY2022Q1!$I13</f>
        <v>#REF!</v>
      </c>
      <c r="J13" s="80" t="e">
        <f>#REF!-PY2022Q1!$J13</f>
        <v>#REF!</v>
      </c>
      <c r="K13" s="80" t="e">
        <f>#REF!-PY2022Q1!$K13</f>
        <v>#REF!</v>
      </c>
      <c r="L13" s="80" t="e">
        <f>#REF!-PY2022Q1!$L13</f>
        <v>#REF!</v>
      </c>
      <c r="M13" s="80" t="e">
        <f>#REF!-PY2022Q1!$M13</f>
        <v>#REF!</v>
      </c>
      <c r="N13" s="80" t="e">
        <f>#REF!-PY2022Q1!$N13</f>
        <v>#REF!</v>
      </c>
      <c r="O13" s="80" t="e">
        <f>#REF!-PY2022Q1!$O13</f>
        <v>#REF!</v>
      </c>
      <c r="P13" s="80" t="e">
        <f>#REF!-PY2022Q1!$P13</f>
        <v>#REF!</v>
      </c>
      <c r="Q13" s="80" t="e">
        <f>#REF!-PY2022Q1!$Q13</f>
        <v>#REF!</v>
      </c>
      <c r="R13" s="80" t="e">
        <f>#REF!-PY2022Q1!$R13</f>
        <v>#REF!</v>
      </c>
      <c r="S13" s="80" t="e">
        <f>#REF!-PY2022Q1!$S13</f>
        <v>#REF!</v>
      </c>
      <c r="T13" s="80" t="e">
        <f>#REF!-PY2022Q1!$T13</f>
        <v>#REF!</v>
      </c>
      <c r="U13" s="80" t="e">
        <f>#REF!-PY2022Q1!$U13</f>
        <v>#REF!</v>
      </c>
      <c r="V13" s="80" t="e">
        <f>#REF!-PY2022Q1!$V13</f>
        <v>#REF!</v>
      </c>
      <c r="W13" s="80" t="e">
        <f>#REF!-PY2022Q1!$W13</f>
        <v>#REF!</v>
      </c>
      <c r="X13" s="80" t="e">
        <f>#REF!-PY2022Q1!$X13</f>
        <v>#REF!</v>
      </c>
      <c r="Y13" s="80" t="e">
        <f>#REF!-PY2022Q1!$Y13</f>
        <v>#REF!</v>
      </c>
      <c r="Z13" s="80" t="e">
        <f>#REF!-PY2022Q1!$Z13</f>
        <v>#REF!</v>
      </c>
      <c r="AB13" s="28"/>
    </row>
    <row r="14" spans="1:28" ht="21" customHeight="1" x14ac:dyDescent="0.3">
      <c r="A14" s="93" t="s">
        <v>15</v>
      </c>
      <c r="B14" s="94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90"/>
      <c r="AB14" s="28"/>
    </row>
    <row r="15" spans="1:28" ht="21" customHeight="1" x14ac:dyDescent="0.3">
      <c r="A15" s="91" t="s">
        <v>2</v>
      </c>
      <c r="B15" s="78">
        <f>Statewide!$G20-PY2022Q1!B15</f>
        <v>0</v>
      </c>
      <c r="C15" s="79" t="e">
        <f>#REF!-PY2022Q1!$C15</f>
        <v>#REF!</v>
      </c>
      <c r="D15" s="80" t="e">
        <f>#REF!-PY2022Q1!$D15</f>
        <v>#REF!</v>
      </c>
      <c r="E15" s="80" t="e">
        <f>#REF!-PY2022Q1!$E15</f>
        <v>#REF!</v>
      </c>
      <c r="F15" s="80" t="e">
        <f>#REF!-PY2022Q1!$F15</f>
        <v>#REF!</v>
      </c>
      <c r="G15" s="80" t="e">
        <f>#REF!-PY2022Q1!$G15</f>
        <v>#REF!</v>
      </c>
      <c r="H15" s="80" t="e">
        <f>#REF!-PY2022Q1!$H15</f>
        <v>#REF!</v>
      </c>
      <c r="I15" s="80" t="e">
        <f>#REF!-PY2022Q1!$I15</f>
        <v>#REF!</v>
      </c>
      <c r="J15" s="80" t="e">
        <f>#REF!-PY2022Q1!$J15</f>
        <v>#REF!</v>
      </c>
      <c r="K15" s="80" t="e">
        <f>#REF!-PY2022Q1!$K15</f>
        <v>#REF!</v>
      </c>
      <c r="L15" s="80" t="e">
        <f>#REF!-PY2022Q1!$L15</f>
        <v>#REF!</v>
      </c>
      <c r="M15" s="80" t="e">
        <f>#REF!-PY2022Q1!$M15</f>
        <v>#REF!</v>
      </c>
      <c r="N15" s="80" t="e">
        <f>#REF!-PY2022Q1!$N15</f>
        <v>#REF!</v>
      </c>
      <c r="O15" s="80" t="e">
        <f>#REF!-PY2022Q1!$O15</f>
        <v>#REF!</v>
      </c>
      <c r="P15" s="80" t="e">
        <f>#REF!-PY2022Q1!$P15</f>
        <v>#REF!</v>
      </c>
      <c r="Q15" s="80" t="e">
        <f>#REF!-PY2022Q1!$Q15</f>
        <v>#REF!</v>
      </c>
      <c r="R15" s="80" t="e">
        <f>#REF!-PY2022Q1!$R15</f>
        <v>#REF!</v>
      </c>
      <c r="S15" s="80" t="e">
        <f>#REF!-PY2022Q1!$S15</f>
        <v>#REF!</v>
      </c>
      <c r="T15" s="80" t="e">
        <f>#REF!-PY2022Q1!$T15</f>
        <v>#REF!</v>
      </c>
      <c r="U15" s="80" t="e">
        <f>#REF!-PY2022Q1!$U15</f>
        <v>#REF!</v>
      </c>
      <c r="V15" s="80" t="e">
        <f>#REF!-PY2022Q1!$V15</f>
        <v>#REF!</v>
      </c>
      <c r="W15" s="80" t="e">
        <f>#REF!-PY2022Q1!$W15</f>
        <v>#REF!</v>
      </c>
      <c r="X15" s="80" t="e">
        <f>#REF!-PY2022Q1!$X15</f>
        <v>#REF!</v>
      </c>
      <c r="Y15" s="80" t="e">
        <f>#REF!-PY2022Q1!$Y15</f>
        <v>#REF!</v>
      </c>
      <c r="Z15" s="80" t="e">
        <f>#REF!-PY2022Q1!$Z15</f>
        <v>#REF!</v>
      </c>
      <c r="AB15" s="28"/>
    </row>
    <row r="16" spans="1:28" ht="21" customHeight="1" x14ac:dyDescent="0.3">
      <c r="A16" s="91" t="s">
        <v>3</v>
      </c>
      <c r="B16" s="76">
        <f>Statewide!$G21-PY2022Q1!B16</f>
        <v>0</v>
      </c>
      <c r="C16" s="77" t="e">
        <f>#REF!-PY2022Q1!$C16</f>
        <v>#REF!</v>
      </c>
      <c r="D16" s="76" t="e">
        <f>#REF!-PY2022Q1!$D16</f>
        <v>#REF!</v>
      </c>
      <c r="E16" s="76" t="e">
        <f>#REF!-PY2022Q1!$E16</f>
        <v>#REF!</v>
      </c>
      <c r="F16" s="76" t="e">
        <f>#REF!-PY2022Q1!$F16</f>
        <v>#REF!</v>
      </c>
      <c r="G16" s="76" t="e">
        <f>#REF!-PY2022Q1!$G16</f>
        <v>#REF!</v>
      </c>
      <c r="H16" s="76" t="e">
        <f>#REF!-PY2022Q1!$H16</f>
        <v>#REF!</v>
      </c>
      <c r="I16" s="76" t="e">
        <f>#REF!-PY2022Q1!$I16</f>
        <v>#REF!</v>
      </c>
      <c r="J16" s="76" t="e">
        <f>#REF!-PY2022Q1!$J16</f>
        <v>#REF!</v>
      </c>
      <c r="K16" s="76" t="e">
        <f>#REF!-PY2022Q1!$K16</f>
        <v>#REF!</v>
      </c>
      <c r="L16" s="76" t="e">
        <f>#REF!-PY2022Q1!$L16</f>
        <v>#REF!</v>
      </c>
      <c r="M16" s="76" t="e">
        <f>#REF!-PY2022Q1!$M16</f>
        <v>#REF!</v>
      </c>
      <c r="N16" s="76" t="e">
        <f>#REF!-PY2022Q1!$N16</f>
        <v>#REF!</v>
      </c>
      <c r="O16" s="76" t="e">
        <f>#REF!-PY2022Q1!$O16</f>
        <v>#REF!</v>
      </c>
      <c r="P16" s="76" t="e">
        <f>#REF!-PY2022Q1!$P16</f>
        <v>#REF!</v>
      </c>
      <c r="Q16" s="76" t="e">
        <f>#REF!-PY2022Q1!$Q16</f>
        <v>#REF!</v>
      </c>
      <c r="R16" s="76" t="e">
        <f>#REF!-PY2022Q1!$R16</f>
        <v>#REF!</v>
      </c>
      <c r="S16" s="76" t="e">
        <f>#REF!-PY2022Q1!$S16</f>
        <v>#REF!</v>
      </c>
      <c r="T16" s="76" t="e">
        <f>#REF!-PY2022Q1!$T16</f>
        <v>#REF!</v>
      </c>
      <c r="U16" s="76" t="e">
        <f>#REF!-PY2022Q1!$U16</f>
        <v>#REF!</v>
      </c>
      <c r="V16" s="76" t="e">
        <f>#REF!-PY2022Q1!$V16</f>
        <v>#REF!</v>
      </c>
      <c r="W16" s="76" t="e">
        <f>#REF!-PY2022Q1!$W16</f>
        <v>#REF!</v>
      </c>
      <c r="X16" s="76" t="e">
        <f>#REF!-PY2022Q1!$X16</f>
        <v>#REF!</v>
      </c>
      <c r="Y16" s="76" t="e">
        <f>#REF!-PY2022Q1!$Y16</f>
        <v>#REF!</v>
      </c>
      <c r="Z16" s="76" t="e">
        <f>#REF!-PY2022Q1!$Z16</f>
        <v>#REF!</v>
      </c>
      <c r="AB16" s="28"/>
    </row>
    <row r="17" spans="1:28" ht="21" customHeight="1" x14ac:dyDescent="0.3">
      <c r="A17" s="91" t="s">
        <v>10</v>
      </c>
      <c r="B17" s="78">
        <f>Statewide!$G22-PY2022Q1!B17</f>
        <v>0</v>
      </c>
      <c r="C17" s="79" t="e">
        <f>#REF!-PY2022Q1!$C17</f>
        <v>#REF!</v>
      </c>
      <c r="D17" s="80" t="e">
        <f>#REF!-PY2022Q1!$D17</f>
        <v>#REF!</v>
      </c>
      <c r="E17" s="80" t="e">
        <f>#REF!-PY2022Q1!$E17</f>
        <v>#REF!</v>
      </c>
      <c r="F17" s="80" t="e">
        <f>#REF!-PY2022Q1!$F17</f>
        <v>#REF!</v>
      </c>
      <c r="G17" s="80" t="e">
        <f>#REF!-PY2022Q1!$G17</f>
        <v>#REF!</v>
      </c>
      <c r="H17" s="80" t="e">
        <f>#REF!-PY2022Q1!$H17</f>
        <v>#REF!</v>
      </c>
      <c r="I17" s="80" t="e">
        <f>#REF!-PY2022Q1!$I17</f>
        <v>#REF!</v>
      </c>
      <c r="J17" s="80" t="e">
        <f>#REF!-PY2022Q1!$J17</f>
        <v>#REF!</v>
      </c>
      <c r="K17" s="80" t="e">
        <f>#REF!-PY2022Q1!$K17</f>
        <v>#REF!</v>
      </c>
      <c r="L17" s="80" t="e">
        <f>#REF!-PY2022Q1!$L17</f>
        <v>#REF!</v>
      </c>
      <c r="M17" s="80" t="e">
        <f>#REF!-PY2022Q1!$M17</f>
        <v>#REF!</v>
      </c>
      <c r="N17" s="80" t="e">
        <f>#REF!-PY2022Q1!$N17</f>
        <v>#REF!</v>
      </c>
      <c r="O17" s="80" t="e">
        <f>#REF!-PY2022Q1!$O17</f>
        <v>#REF!</v>
      </c>
      <c r="P17" s="80" t="e">
        <f>#REF!-PY2022Q1!$P17</f>
        <v>#REF!</v>
      </c>
      <c r="Q17" s="80" t="e">
        <f>#REF!-PY2022Q1!$Q17</f>
        <v>#REF!</v>
      </c>
      <c r="R17" s="80" t="e">
        <f>#REF!-PY2022Q1!$R17</f>
        <v>#REF!</v>
      </c>
      <c r="S17" s="80" t="e">
        <f>#REF!-PY2022Q1!$S17</f>
        <v>#REF!</v>
      </c>
      <c r="T17" s="80" t="e">
        <f>#REF!-PY2022Q1!$T17</f>
        <v>#REF!</v>
      </c>
      <c r="U17" s="80" t="e">
        <f>#REF!-PY2022Q1!$U17</f>
        <v>#REF!</v>
      </c>
      <c r="V17" s="80" t="e">
        <f>#REF!-PY2022Q1!$V17</f>
        <v>#REF!</v>
      </c>
      <c r="W17" s="80" t="e">
        <f>#REF!-PY2022Q1!$W17</f>
        <v>#REF!</v>
      </c>
      <c r="X17" s="80" t="e">
        <f>#REF!-PY2022Q1!$X17</f>
        <v>#REF!</v>
      </c>
      <c r="Y17" s="80" t="e">
        <f>#REF!-PY2022Q1!$Y17</f>
        <v>#REF!</v>
      </c>
      <c r="Z17" s="80" t="e">
        <f>#REF!-PY2022Q1!$Z17</f>
        <v>#REF!</v>
      </c>
      <c r="AB17" s="28"/>
    </row>
    <row r="18" spans="1:28" ht="21" customHeight="1" x14ac:dyDescent="0.3">
      <c r="A18" s="92" t="s">
        <v>13</v>
      </c>
      <c r="B18" s="78">
        <f>Statewide!$G23-PY2022Q1!B18</f>
        <v>0</v>
      </c>
      <c r="C18" s="79" t="e">
        <f>#REF!-PY2022Q1!$C18</f>
        <v>#REF!</v>
      </c>
      <c r="D18" s="80" t="e">
        <f>#REF!-PY2022Q1!$D18</f>
        <v>#REF!</v>
      </c>
      <c r="E18" s="80" t="e">
        <f>#REF!-PY2022Q1!$E18</f>
        <v>#REF!</v>
      </c>
      <c r="F18" s="80" t="e">
        <f>#REF!-PY2022Q1!$F18</f>
        <v>#REF!</v>
      </c>
      <c r="G18" s="80" t="e">
        <f>#REF!-PY2022Q1!$G18</f>
        <v>#REF!</v>
      </c>
      <c r="H18" s="80" t="e">
        <f>#REF!-PY2022Q1!$H18</f>
        <v>#REF!</v>
      </c>
      <c r="I18" s="80" t="e">
        <f>#REF!-PY2022Q1!$I18</f>
        <v>#REF!</v>
      </c>
      <c r="J18" s="80" t="e">
        <f>#REF!-PY2022Q1!$J18</f>
        <v>#REF!</v>
      </c>
      <c r="K18" s="80" t="e">
        <f>#REF!-PY2022Q1!$K18</f>
        <v>#REF!</v>
      </c>
      <c r="L18" s="80" t="e">
        <f>#REF!-PY2022Q1!$L18</f>
        <v>#REF!</v>
      </c>
      <c r="M18" s="80" t="e">
        <f>#REF!-PY2022Q1!$M18</f>
        <v>#REF!</v>
      </c>
      <c r="N18" s="80" t="e">
        <f>#REF!-PY2022Q1!$N18</f>
        <v>#REF!</v>
      </c>
      <c r="O18" s="80" t="e">
        <f>#REF!-PY2022Q1!$O18</f>
        <v>#REF!</v>
      </c>
      <c r="P18" s="80" t="e">
        <f>#REF!-PY2022Q1!$P18</f>
        <v>#REF!</v>
      </c>
      <c r="Q18" s="80" t="e">
        <f>#REF!-PY2022Q1!$Q18</f>
        <v>#REF!</v>
      </c>
      <c r="R18" s="80" t="e">
        <f>#REF!-PY2022Q1!$R18</f>
        <v>#REF!</v>
      </c>
      <c r="S18" s="80" t="e">
        <f>#REF!-PY2022Q1!$S18</f>
        <v>#REF!</v>
      </c>
      <c r="T18" s="80" t="e">
        <f>#REF!-PY2022Q1!$T18</f>
        <v>#REF!</v>
      </c>
      <c r="U18" s="80" t="e">
        <f>#REF!-PY2022Q1!$U18</f>
        <v>#REF!</v>
      </c>
      <c r="V18" s="80" t="e">
        <f>#REF!-PY2022Q1!$V18</f>
        <v>#REF!</v>
      </c>
      <c r="W18" s="80" t="e">
        <f>#REF!-PY2022Q1!$W18</f>
        <v>#REF!</v>
      </c>
      <c r="X18" s="80" t="e">
        <f>#REF!-PY2022Q1!$X18</f>
        <v>#REF!</v>
      </c>
      <c r="Y18" s="80" t="e">
        <f>#REF!-PY2022Q1!$Y18</f>
        <v>#REF!</v>
      </c>
      <c r="Z18" s="80" t="e">
        <f>#REF!-PY2022Q1!$Z18</f>
        <v>#REF!</v>
      </c>
      <c r="AB18" s="28"/>
    </row>
    <row r="19" spans="1:28" ht="21" customHeight="1" x14ac:dyDescent="0.3">
      <c r="A19" s="92" t="s">
        <v>16</v>
      </c>
      <c r="B19" s="78">
        <f>Statewide!$G24-PY2022Q1!B19</f>
        <v>0</v>
      </c>
      <c r="C19" s="79" t="e">
        <f>#REF!-PY2022Q1!$C19</f>
        <v>#REF!</v>
      </c>
      <c r="D19" s="80" t="e">
        <f>#REF!-PY2022Q1!$D19</f>
        <v>#REF!</v>
      </c>
      <c r="E19" s="80" t="e">
        <f>#REF!-PY2022Q1!$E19</f>
        <v>#REF!</v>
      </c>
      <c r="F19" s="80" t="e">
        <f>#REF!-PY2022Q1!$F19</f>
        <v>#REF!</v>
      </c>
      <c r="G19" s="80" t="e">
        <f>#REF!-PY2022Q1!$G19</f>
        <v>#REF!</v>
      </c>
      <c r="H19" s="80" t="e">
        <f>#REF!-PY2022Q1!$H19</f>
        <v>#REF!</v>
      </c>
      <c r="I19" s="80" t="e">
        <f>#REF!-PY2022Q1!$I19</f>
        <v>#REF!</v>
      </c>
      <c r="J19" s="80" t="e">
        <f>#REF!-PY2022Q1!$J19</f>
        <v>#REF!</v>
      </c>
      <c r="K19" s="80" t="e">
        <f>#REF!-PY2022Q1!$K19</f>
        <v>#REF!</v>
      </c>
      <c r="L19" s="80" t="e">
        <f>#REF!-PY2022Q1!$L19</f>
        <v>#REF!</v>
      </c>
      <c r="M19" s="80" t="e">
        <f>#REF!-PY2022Q1!$M19</f>
        <v>#REF!</v>
      </c>
      <c r="N19" s="80" t="e">
        <f>#REF!-PY2022Q1!$N19</f>
        <v>#REF!</v>
      </c>
      <c r="O19" s="80" t="e">
        <f>#REF!-PY2022Q1!$O19</f>
        <v>#REF!</v>
      </c>
      <c r="P19" s="80" t="e">
        <f>#REF!-PY2022Q1!$P19</f>
        <v>#REF!</v>
      </c>
      <c r="Q19" s="80" t="e">
        <f>#REF!-PY2022Q1!$Q19</f>
        <v>#REF!</v>
      </c>
      <c r="R19" s="80" t="e">
        <f>#REF!-PY2022Q1!$R19</f>
        <v>#REF!</v>
      </c>
      <c r="S19" s="80" t="e">
        <f>#REF!-PY2022Q1!$S19</f>
        <v>#REF!</v>
      </c>
      <c r="T19" s="80" t="e">
        <f>#REF!-PY2022Q1!$T19</f>
        <v>#REF!</v>
      </c>
      <c r="U19" s="80" t="e">
        <f>#REF!-PY2022Q1!$U19</f>
        <v>#REF!</v>
      </c>
      <c r="V19" s="80" t="e">
        <f>#REF!-PY2022Q1!$V19</f>
        <v>#REF!</v>
      </c>
      <c r="W19" s="80" t="e">
        <f>#REF!-PY2022Q1!$W19</f>
        <v>#REF!</v>
      </c>
      <c r="X19" s="80" t="e">
        <f>#REF!-PY2022Q1!$X19</f>
        <v>#REF!</v>
      </c>
      <c r="Y19" s="80" t="e">
        <f>#REF!-PY2022Q1!$Y19</f>
        <v>#REF!</v>
      </c>
      <c r="Z19" s="80" t="e">
        <f>#REF!-PY2022Q1!$Z19</f>
        <v>#REF!</v>
      </c>
      <c r="AB19" s="28"/>
    </row>
    <row r="20" spans="1:28" ht="21" customHeight="1" x14ac:dyDescent="0.3">
      <c r="A20" s="93" t="s">
        <v>6</v>
      </c>
      <c r="B20" s="94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90"/>
      <c r="AB20" s="28"/>
    </row>
    <row r="21" spans="1:28" ht="21" customHeight="1" x14ac:dyDescent="0.3">
      <c r="A21" s="91" t="s">
        <v>2</v>
      </c>
      <c r="B21" s="78">
        <f>Statewide!$G26-PY2022Q1!B21</f>
        <v>0</v>
      </c>
      <c r="C21" s="79" t="e">
        <f>#REF!-PY2022Q1!$C21</f>
        <v>#REF!</v>
      </c>
      <c r="D21" s="80" t="e">
        <f>#REF!-PY2022Q1!$D21</f>
        <v>#REF!</v>
      </c>
      <c r="E21" s="80" t="e">
        <f>#REF!-PY2022Q1!$E21</f>
        <v>#REF!</v>
      </c>
      <c r="F21" s="80" t="e">
        <f>#REF!-PY2022Q1!$F21</f>
        <v>#REF!</v>
      </c>
      <c r="G21" s="80" t="e">
        <f>#REF!-PY2022Q1!$G21</f>
        <v>#REF!</v>
      </c>
      <c r="H21" s="80" t="e">
        <f>#REF!-PY2022Q1!$H21</f>
        <v>#REF!</v>
      </c>
      <c r="I21" s="80" t="e">
        <f>#REF!-PY2022Q1!$I21</f>
        <v>#REF!</v>
      </c>
      <c r="J21" s="80" t="e">
        <f>#REF!-PY2022Q1!$J21</f>
        <v>#REF!</v>
      </c>
      <c r="K21" s="80" t="e">
        <f>#REF!-PY2022Q1!$K21</f>
        <v>#REF!</v>
      </c>
      <c r="L21" s="80" t="e">
        <f>#REF!-PY2022Q1!$L21</f>
        <v>#REF!</v>
      </c>
      <c r="M21" s="80" t="e">
        <f>#REF!-PY2022Q1!$M21</f>
        <v>#REF!</v>
      </c>
      <c r="N21" s="80" t="e">
        <f>#REF!-PY2022Q1!$N21</f>
        <v>#REF!</v>
      </c>
      <c r="O21" s="80" t="e">
        <f>#REF!-PY2022Q1!$O21</f>
        <v>#REF!</v>
      </c>
      <c r="P21" s="80" t="e">
        <f>#REF!-PY2022Q1!$P21</f>
        <v>#REF!</v>
      </c>
      <c r="Q21" s="80" t="e">
        <f>#REF!-PY2022Q1!$Q21</f>
        <v>#REF!</v>
      </c>
      <c r="R21" s="80" t="e">
        <f>#REF!-PY2022Q1!$R21</f>
        <v>#REF!</v>
      </c>
      <c r="S21" s="80" t="e">
        <f>#REF!-PY2022Q1!$S21</f>
        <v>#REF!</v>
      </c>
      <c r="T21" s="80" t="e">
        <f>#REF!-PY2022Q1!$T21</f>
        <v>#REF!</v>
      </c>
      <c r="U21" s="80" t="e">
        <f>#REF!-PY2022Q1!$U21</f>
        <v>#REF!</v>
      </c>
      <c r="V21" s="80" t="e">
        <f>#REF!-PY2022Q1!$V21</f>
        <v>#REF!</v>
      </c>
      <c r="W21" s="80" t="e">
        <f>#REF!-PY2022Q1!$W21</f>
        <v>#REF!</v>
      </c>
      <c r="X21" s="80" t="e">
        <f>#REF!-PY2022Q1!$X21</f>
        <v>#REF!</v>
      </c>
      <c r="Y21" s="80" t="e">
        <f>#REF!-PY2022Q1!$Y21</f>
        <v>#REF!</v>
      </c>
      <c r="Z21" s="80" t="e">
        <f>#REF!-PY2022Q1!$Z21</f>
        <v>#REF!</v>
      </c>
      <c r="AB21" s="28"/>
    </row>
    <row r="22" spans="1:28" ht="21" customHeight="1" x14ac:dyDescent="0.3">
      <c r="A22" s="91" t="s">
        <v>3</v>
      </c>
      <c r="B22" s="76">
        <f>Statewide!$G27-PY2022Q1!B22</f>
        <v>0</v>
      </c>
      <c r="C22" s="77" t="e">
        <f>#REF!-PY2022Q1!$C22</f>
        <v>#REF!</v>
      </c>
      <c r="D22" s="76" t="e">
        <f>#REF!-PY2022Q1!$D22</f>
        <v>#REF!</v>
      </c>
      <c r="E22" s="76" t="e">
        <f>#REF!-PY2022Q1!$E22</f>
        <v>#REF!</v>
      </c>
      <c r="F22" s="76" t="e">
        <f>#REF!-PY2022Q1!$F22</f>
        <v>#REF!</v>
      </c>
      <c r="G22" s="76" t="e">
        <f>#REF!-PY2022Q1!$G22</f>
        <v>#REF!</v>
      </c>
      <c r="H22" s="76" t="e">
        <f>#REF!-PY2022Q1!$H22</f>
        <v>#REF!</v>
      </c>
      <c r="I22" s="76" t="e">
        <f>#REF!-PY2022Q1!$I22</f>
        <v>#REF!</v>
      </c>
      <c r="J22" s="76" t="e">
        <f>#REF!-PY2022Q1!$J22</f>
        <v>#REF!</v>
      </c>
      <c r="K22" s="76" t="e">
        <f>#REF!-PY2022Q1!$K22</f>
        <v>#REF!</v>
      </c>
      <c r="L22" s="76" t="e">
        <f>#REF!-PY2022Q1!$L22</f>
        <v>#REF!</v>
      </c>
      <c r="M22" s="76" t="e">
        <f>#REF!-PY2022Q1!$M22</f>
        <v>#REF!</v>
      </c>
      <c r="N22" s="76" t="e">
        <f>#REF!-PY2022Q1!$N22</f>
        <v>#REF!</v>
      </c>
      <c r="O22" s="76" t="e">
        <f>#REF!-PY2022Q1!$O22</f>
        <v>#REF!</v>
      </c>
      <c r="P22" s="76" t="e">
        <f>#REF!-PY2022Q1!$P22</f>
        <v>#REF!</v>
      </c>
      <c r="Q22" s="76" t="e">
        <f>#REF!-PY2022Q1!$Q22</f>
        <v>#REF!</v>
      </c>
      <c r="R22" s="76" t="e">
        <f>#REF!-PY2022Q1!$R22</f>
        <v>#REF!</v>
      </c>
      <c r="S22" s="76" t="e">
        <f>#REF!-PY2022Q1!$S22</f>
        <v>#REF!</v>
      </c>
      <c r="T22" s="76" t="e">
        <f>#REF!-PY2022Q1!$T22</f>
        <v>#REF!</v>
      </c>
      <c r="U22" s="76" t="e">
        <f>#REF!-PY2022Q1!$U22</f>
        <v>#REF!</v>
      </c>
      <c r="V22" s="76" t="e">
        <f>#REF!-PY2022Q1!$V22</f>
        <v>#REF!</v>
      </c>
      <c r="W22" s="76" t="e">
        <f>#REF!-PY2022Q1!$W22</f>
        <v>#REF!</v>
      </c>
      <c r="X22" s="76" t="e">
        <f>#REF!-PY2022Q1!$X22</f>
        <v>#REF!</v>
      </c>
      <c r="Y22" s="76" t="e">
        <f>#REF!-PY2022Q1!$Y22</f>
        <v>#REF!</v>
      </c>
      <c r="Z22" s="76" t="e">
        <f>#REF!-PY2022Q1!$Z22</f>
        <v>#REF!</v>
      </c>
      <c r="AB22" s="28"/>
    </row>
    <row r="23" spans="1:28" ht="21" customHeight="1" x14ac:dyDescent="0.3">
      <c r="A23" s="95" t="s">
        <v>10</v>
      </c>
      <c r="B23" s="78">
        <f>Statewide!$G28-PY2022Q1!B23</f>
        <v>0</v>
      </c>
      <c r="C23" s="79" t="e">
        <f>#REF!-PY2022Q1!$C23</f>
        <v>#REF!</v>
      </c>
      <c r="D23" s="80" t="e">
        <f>#REF!-PY2022Q1!$D23</f>
        <v>#REF!</v>
      </c>
      <c r="E23" s="80" t="e">
        <f>#REF!-PY2022Q1!$E23</f>
        <v>#REF!</v>
      </c>
      <c r="F23" s="80" t="e">
        <f>#REF!-PY2022Q1!$F23</f>
        <v>#REF!</v>
      </c>
      <c r="G23" s="80" t="e">
        <f>#REF!-PY2022Q1!$G23</f>
        <v>#REF!</v>
      </c>
      <c r="H23" s="80" t="e">
        <f>#REF!-PY2022Q1!$H23</f>
        <v>#REF!</v>
      </c>
      <c r="I23" s="80" t="e">
        <f>#REF!-PY2022Q1!$I23</f>
        <v>#REF!</v>
      </c>
      <c r="J23" s="80" t="e">
        <f>#REF!-PY2022Q1!$J23</f>
        <v>#REF!</v>
      </c>
      <c r="K23" s="80" t="e">
        <f>#REF!-PY2022Q1!$K23</f>
        <v>#REF!</v>
      </c>
      <c r="L23" s="80" t="e">
        <f>#REF!-PY2022Q1!$L23</f>
        <v>#REF!</v>
      </c>
      <c r="M23" s="80" t="e">
        <f>#REF!-PY2022Q1!$M23</f>
        <v>#REF!</v>
      </c>
      <c r="N23" s="80" t="e">
        <f>#REF!-PY2022Q1!$N23</f>
        <v>#REF!</v>
      </c>
      <c r="O23" s="80" t="e">
        <f>#REF!-PY2022Q1!$O23</f>
        <v>#REF!</v>
      </c>
      <c r="P23" s="80" t="e">
        <f>#REF!-PY2022Q1!$P23</f>
        <v>#REF!</v>
      </c>
      <c r="Q23" s="80" t="e">
        <f>#REF!-PY2022Q1!$Q23</f>
        <v>#REF!</v>
      </c>
      <c r="R23" s="80" t="e">
        <f>#REF!-PY2022Q1!$R23</f>
        <v>#REF!</v>
      </c>
      <c r="S23" s="80" t="e">
        <f>#REF!-PY2022Q1!$S23</f>
        <v>#REF!</v>
      </c>
      <c r="T23" s="80" t="e">
        <f>#REF!-PY2022Q1!$T23</f>
        <v>#REF!</v>
      </c>
      <c r="U23" s="80" t="e">
        <f>#REF!-PY2022Q1!$U23</f>
        <v>#REF!</v>
      </c>
      <c r="V23" s="80" t="e">
        <f>#REF!-PY2022Q1!$V23</f>
        <v>#REF!</v>
      </c>
      <c r="W23" s="80" t="e">
        <f>#REF!-PY2022Q1!$W23</f>
        <v>#REF!</v>
      </c>
      <c r="X23" s="80" t="e">
        <f>#REF!-PY2022Q1!$X23</f>
        <v>#REF!</v>
      </c>
      <c r="Y23" s="80" t="e">
        <f>#REF!-PY2022Q1!$Y23</f>
        <v>#REF!</v>
      </c>
      <c r="Z23" s="80" t="e">
        <f>#REF!-PY2022Q1!$Z23</f>
        <v>#REF!</v>
      </c>
      <c r="AB23" s="28"/>
    </row>
    <row r="26" spans="1:28" x14ac:dyDescent="0.3">
      <c r="A26" s="212" t="s">
        <v>7</v>
      </c>
      <c r="B26" s="212"/>
      <c r="C26" s="212"/>
    </row>
    <row r="27" spans="1:28" x14ac:dyDescent="0.3">
      <c r="A27" s="213" t="s">
        <v>8</v>
      </c>
      <c r="B27" s="213"/>
      <c r="C27" s="213"/>
    </row>
    <row r="28" spans="1:28" x14ac:dyDescent="0.3">
      <c r="A28" s="214" t="s">
        <v>9</v>
      </c>
      <c r="B28" s="214"/>
      <c r="C28" s="214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31A5A-81B1-4248-BB99-506DD7C67495}">
  <dimension ref="A1:AB28"/>
  <sheetViews>
    <sheetView zoomScale="60" zoomScaleNormal="60" workbookViewId="0">
      <selection sqref="A1:XFD1"/>
    </sheetView>
  </sheetViews>
  <sheetFormatPr defaultColWidth="9.109375" defaultRowHeight="14.4" x14ac:dyDescent="0.3"/>
  <cols>
    <col min="1" max="1" width="34.109375" style="184" bestFit="1" customWidth="1"/>
    <col min="2" max="2" width="12.21875" style="184" bestFit="1" customWidth="1"/>
    <col min="3" max="3" width="10.109375" style="184" bestFit="1" customWidth="1"/>
    <col min="4" max="6" width="10.5546875" style="184" bestFit="1" customWidth="1"/>
    <col min="7" max="7" width="9.44140625" style="184" customWidth="1"/>
    <col min="8" max="11" width="10.5546875" style="184" bestFit="1" customWidth="1"/>
    <col min="12" max="12" width="10.109375" style="184" bestFit="1" customWidth="1"/>
    <col min="13" max="13" width="9.5546875" style="184" bestFit="1" customWidth="1"/>
    <col min="14" max="21" width="10.109375" style="184" bestFit="1" customWidth="1"/>
    <col min="22" max="22" width="10.5546875" style="184" bestFit="1" customWidth="1"/>
    <col min="23" max="23" width="10.109375" style="184" bestFit="1" customWidth="1"/>
    <col min="24" max="26" width="10.5546875" style="184" bestFit="1" customWidth="1"/>
    <col min="27" max="16384" width="9.109375" style="184"/>
  </cols>
  <sheetData>
    <row r="1" spans="1:28" ht="15.6" x14ac:dyDescent="0.3">
      <c r="A1" s="71" t="s">
        <v>56</v>
      </c>
      <c r="B1" s="72" t="s">
        <v>41</v>
      </c>
      <c r="C1" s="68" t="s">
        <v>17</v>
      </c>
      <c r="D1" s="68" t="s">
        <v>18</v>
      </c>
      <c r="E1" s="68" t="s">
        <v>19</v>
      </c>
      <c r="F1" s="68" t="s">
        <v>20</v>
      </c>
      <c r="G1" s="68" t="s">
        <v>21</v>
      </c>
      <c r="H1" s="68" t="s">
        <v>22</v>
      </c>
      <c r="I1" s="68" t="s">
        <v>23</v>
      </c>
      <c r="J1" s="68" t="s">
        <v>24</v>
      </c>
      <c r="K1" s="68" t="s">
        <v>25</v>
      </c>
      <c r="L1" s="68" t="s">
        <v>26</v>
      </c>
      <c r="M1" s="68" t="s">
        <v>27</v>
      </c>
      <c r="N1" s="68" t="s">
        <v>28</v>
      </c>
      <c r="O1" s="68" t="s">
        <v>29</v>
      </c>
      <c r="P1" s="68" t="s">
        <v>30</v>
      </c>
      <c r="Q1" s="68" t="s">
        <v>31</v>
      </c>
      <c r="R1" s="68" t="s">
        <v>32</v>
      </c>
      <c r="S1" s="68" t="s">
        <v>33</v>
      </c>
      <c r="T1" s="68" t="s">
        <v>34</v>
      </c>
      <c r="U1" s="68" t="s">
        <v>35</v>
      </c>
      <c r="V1" s="68" t="s">
        <v>36</v>
      </c>
      <c r="W1" s="68" t="s">
        <v>37</v>
      </c>
      <c r="X1" s="68" t="s">
        <v>38</v>
      </c>
      <c r="Y1" s="68" t="s">
        <v>39</v>
      </c>
      <c r="Z1" s="68" t="s">
        <v>40</v>
      </c>
    </row>
    <row r="2" spans="1:28" ht="21" customHeight="1" x14ac:dyDescent="0.3">
      <c r="A2" s="69" t="s">
        <v>1</v>
      </c>
      <c r="B2" s="81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8" ht="21" customHeight="1" x14ac:dyDescent="0.3">
      <c r="A3" s="62" t="s">
        <v>2</v>
      </c>
      <c r="B3" s="175">
        <f>'PY2022Q3 EX'!B3*100</f>
        <v>66</v>
      </c>
      <c r="C3" s="175">
        <f>'PY2022Q3 EX'!C3*100</f>
        <v>81.599999999999994</v>
      </c>
      <c r="D3" s="175">
        <f>'PY2022Q3 EX'!D3*100</f>
        <v>83.7</v>
      </c>
      <c r="E3" s="179">
        <f>'PY2022Q3 EX'!E3*100</f>
        <v>91.7</v>
      </c>
      <c r="F3" s="179">
        <f>'PY2022Q3 EX'!F3*100</f>
        <v>92.4</v>
      </c>
      <c r="G3" s="175">
        <f>'PY2022Q3 EX'!G3*100</f>
        <v>71.2</v>
      </c>
      <c r="H3" s="183">
        <f>'PY2022Q3 EX'!H3*100</f>
        <v>94.3</v>
      </c>
      <c r="I3" s="179">
        <f>'PY2022Q3 EX'!I3*100</f>
        <v>85.7</v>
      </c>
      <c r="J3" s="183">
        <f>'PY2022Q3 EX'!J3*100</f>
        <v>96.7</v>
      </c>
      <c r="K3" s="175">
        <f>'PY2022Q3 EX'!K3*100</f>
        <v>65</v>
      </c>
      <c r="L3" s="175">
        <f>'PY2022Q3 EX'!L3*100</f>
        <v>77.600000000000009</v>
      </c>
      <c r="M3" s="179">
        <f>'PY2022Q3 EX'!M3*100</f>
        <v>80.5</v>
      </c>
      <c r="N3" s="179">
        <f>'PY2022Q3 EX'!N3*100</f>
        <v>78.2</v>
      </c>
      <c r="O3" s="179">
        <f>'PY2022Q3 EX'!O3*100</f>
        <v>86.9</v>
      </c>
      <c r="P3" s="175">
        <f>'PY2022Q3 EX'!P3*100</f>
        <v>80.100000000000009</v>
      </c>
      <c r="Q3" s="179">
        <f>'PY2022Q3 EX'!Q3*100</f>
        <v>77.2</v>
      </c>
      <c r="R3" s="175">
        <f>'PY2022Q3 EX'!R3*100</f>
        <v>70.899999999999991</v>
      </c>
      <c r="S3" s="179">
        <f>'PY2022Q3 EX'!S3*100</f>
        <v>85.8</v>
      </c>
      <c r="T3" s="179">
        <f>'PY2022Q3 EX'!T3*100</f>
        <v>85.9</v>
      </c>
      <c r="U3" s="183">
        <f>'PY2022Q3 EX'!U3*100</f>
        <v>88.5</v>
      </c>
      <c r="V3" s="179">
        <f>'PY2022Q3 EX'!V3*100</f>
        <v>87.9</v>
      </c>
      <c r="W3" s="183">
        <f>'PY2022Q3 EX'!W3*100</f>
        <v>76.8</v>
      </c>
      <c r="X3" s="179">
        <f>'PY2022Q3 EX'!X3*100</f>
        <v>78</v>
      </c>
      <c r="Y3" s="179">
        <f>'PY2022Q3 EX'!Y3*100</f>
        <v>60.699999999999996</v>
      </c>
      <c r="Z3" s="175">
        <f>'PY2022Q3 EX'!Z3*100</f>
        <v>79</v>
      </c>
      <c r="AA3" s="1"/>
      <c r="AB3" s="1"/>
    </row>
    <row r="4" spans="1:28" ht="21" customHeight="1" x14ac:dyDescent="0.3">
      <c r="A4" s="62" t="s">
        <v>3</v>
      </c>
      <c r="B4" s="177">
        <v>7765</v>
      </c>
      <c r="C4" s="177">
        <v>8482.5</v>
      </c>
      <c r="D4" s="182">
        <v>8288</v>
      </c>
      <c r="E4" s="177">
        <v>8175</v>
      </c>
      <c r="F4" s="172">
        <v>12500</v>
      </c>
      <c r="G4" s="177">
        <v>6576</v>
      </c>
      <c r="H4" s="177">
        <v>7980.5</v>
      </c>
      <c r="I4" s="172">
        <v>10777</v>
      </c>
      <c r="J4" s="172">
        <v>12888</v>
      </c>
      <c r="K4" s="182">
        <v>8030</v>
      </c>
      <c r="L4" s="172">
        <v>8187</v>
      </c>
      <c r="M4" s="172">
        <v>9463</v>
      </c>
      <c r="N4" s="172">
        <v>8995</v>
      </c>
      <c r="O4" s="177">
        <v>8710</v>
      </c>
      <c r="P4" s="177">
        <v>10506</v>
      </c>
      <c r="Q4" s="177">
        <v>7800.5</v>
      </c>
      <c r="R4" s="177">
        <v>8836</v>
      </c>
      <c r="S4" s="172">
        <v>9290.5</v>
      </c>
      <c r="T4" s="172">
        <v>11768</v>
      </c>
      <c r="U4" s="172">
        <v>9509</v>
      </c>
      <c r="V4" s="172">
        <v>11925</v>
      </c>
      <c r="W4" s="172">
        <v>8089</v>
      </c>
      <c r="X4" s="172">
        <v>9982.7999999999993</v>
      </c>
      <c r="Y4" s="172">
        <v>7052</v>
      </c>
      <c r="Z4" s="172">
        <v>8619</v>
      </c>
      <c r="AB4" s="1"/>
    </row>
    <row r="5" spans="1:28" ht="21" customHeight="1" x14ac:dyDescent="0.3">
      <c r="A5" s="62" t="s">
        <v>10</v>
      </c>
      <c r="B5" s="151">
        <f>'PY2022Q3 EX'!B5*100</f>
        <v>65.900000000000006</v>
      </c>
      <c r="C5" s="178">
        <f>'PY2022Q3 EX'!C5*100</f>
        <v>84.3</v>
      </c>
      <c r="D5" s="178">
        <f>'PY2022Q3 EX'!D5*100</f>
        <v>85.7</v>
      </c>
      <c r="E5" s="178">
        <f>'PY2022Q3 EX'!E5*100</f>
        <v>82.5</v>
      </c>
      <c r="F5" s="173">
        <f>'PY2022Q3 EX'!F5*100</f>
        <v>91.9</v>
      </c>
      <c r="G5" s="151">
        <f>'PY2022Q3 EX'!G5*100</f>
        <v>67.100000000000009</v>
      </c>
      <c r="H5" s="173">
        <f>'PY2022Q3 EX'!H5*100</f>
        <v>90</v>
      </c>
      <c r="I5" s="178">
        <f>'PY2022Q3 EX'!I5*100</f>
        <v>88.9</v>
      </c>
      <c r="J5" s="173">
        <f>'PY2022Q3 EX'!J5*100</f>
        <v>96.1</v>
      </c>
      <c r="K5" s="151">
        <f>'PY2022Q3 EX'!K5*100</f>
        <v>68.100000000000009</v>
      </c>
      <c r="L5" s="178">
        <f>'PY2022Q3 EX'!L5*100</f>
        <v>83.3</v>
      </c>
      <c r="M5" s="178">
        <f>'PY2022Q3 EX'!M5*100</f>
        <v>79.600000000000009</v>
      </c>
      <c r="N5" s="178">
        <f>'PY2022Q3 EX'!N5*100</f>
        <v>76.3</v>
      </c>
      <c r="O5" s="178">
        <f>'PY2022Q3 EX'!O5*100</f>
        <v>85.2</v>
      </c>
      <c r="P5" s="178">
        <f>'PY2022Q3 EX'!P5*100</f>
        <v>82.8</v>
      </c>
      <c r="Q5" s="173">
        <f>'PY2022Q3 EX'!Q5*100</f>
        <v>78.3</v>
      </c>
      <c r="R5" s="151">
        <f>'PY2022Q3 EX'!R5*100</f>
        <v>72.899999999999991</v>
      </c>
      <c r="S5" s="178">
        <f>'PY2022Q3 EX'!S5*100</f>
        <v>84.1</v>
      </c>
      <c r="T5" s="173">
        <f>'PY2022Q3 EX'!T5*100</f>
        <v>88</v>
      </c>
      <c r="U5" s="178">
        <f>'PY2022Q3 EX'!U5*100</f>
        <v>79.7</v>
      </c>
      <c r="V5" s="178">
        <f>'PY2022Q3 EX'!V5*100</f>
        <v>88.3</v>
      </c>
      <c r="W5" s="173">
        <f>'PY2022Q3 EX'!W5*100</f>
        <v>77.900000000000006</v>
      </c>
      <c r="X5" s="178">
        <f>'PY2022Q3 EX'!X5*100</f>
        <v>79.800000000000011</v>
      </c>
      <c r="Y5" s="178">
        <f>'PY2022Q3 EX'!Y5*100</f>
        <v>60</v>
      </c>
      <c r="Z5" s="178">
        <f>'PY2022Q3 EX'!Z5*100</f>
        <v>83.6</v>
      </c>
      <c r="AA5" s="1"/>
      <c r="AB5" s="1"/>
    </row>
    <row r="6" spans="1:28" ht="21" customHeight="1" x14ac:dyDescent="0.3">
      <c r="A6" s="63" t="s">
        <v>13</v>
      </c>
      <c r="B6" s="178">
        <f>'PY2022Q3 EX'!B6*100</f>
        <v>66.8</v>
      </c>
      <c r="C6" s="151">
        <f>'PY2022Q3 EX'!C6*100</f>
        <v>72.3</v>
      </c>
      <c r="D6" s="178">
        <f>'PY2022Q3 EX'!D6*100</f>
        <v>84.1</v>
      </c>
      <c r="E6" s="151">
        <f>'PY2022Q3 EX'!E6*100</f>
        <v>75</v>
      </c>
      <c r="F6" s="173">
        <f>'PY2022Q3 EX'!F6*100</f>
        <v>91.3</v>
      </c>
      <c r="G6" s="151">
        <f>'PY2022Q3 EX'!G6*100</f>
        <v>59.3</v>
      </c>
      <c r="H6" s="173">
        <f>'PY2022Q3 EX'!H6*100</f>
        <v>92.9</v>
      </c>
      <c r="I6" s="151">
        <f>'PY2022Q3 EX'!I6*100</f>
        <v>63</v>
      </c>
      <c r="J6" s="173">
        <f>'PY2022Q3 EX'!J6*100</f>
        <v>92.7</v>
      </c>
      <c r="K6" s="151">
        <f>'PY2022Q3 EX'!K6*100</f>
        <v>54.500000000000007</v>
      </c>
      <c r="L6" s="173">
        <f>'PY2022Q3 EX'!L6*100</f>
        <v>83.2</v>
      </c>
      <c r="M6" s="178">
        <f>'PY2022Q3 EX'!M6*100</f>
        <v>69.199999999999989</v>
      </c>
      <c r="N6" s="151">
        <f>'PY2022Q3 EX'!N6*100</f>
        <v>63.4</v>
      </c>
      <c r="O6" s="178">
        <f>'PY2022Q3 EX'!O6*100</f>
        <v>76.5</v>
      </c>
      <c r="P6" s="151">
        <f>'PY2022Q3 EX'!P6*100</f>
        <v>67.2</v>
      </c>
      <c r="Q6" s="151">
        <f>'PY2022Q3 EX'!Q6*100</f>
        <v>46.7</v>
      </c>
      <c r="R6" s="178">
        <f>'PY2022Q3 EX'!R6*100</f>
        <v>84.1</v>
      </c>
      <c r="S6" s="173">
        <f>'PY2022Q3 EX'!S6*100</f>
        <v>78.8</v>
      </c>
      <c r="T6" s="151">
        <f>'PY2022Q3 EX'!T6*100</f>
        <v>66.400000000000006</v>
      </c>
      <c r="U6" s="173">
        <f>'PY2022Q3 EX'!U6*100</f>
        <v>87.5</v>
      </c>
      <c r="V6" s="173">
        <f>'PY2022Q3 EX'!V6*100</f>
        <v>88.6</v>
      </c>
      <c r="W6" s="151">
        <f>'PY2022Q3 EX'!W6*100</f>
        <v>72.2</v>
      </c>
      <c r="X6" s="173">
        <f>'PY2022Q3 EX'!X6*100</f>
        <v>72.899999999999991</v>
      </c>
      <c r="Y6" s="173">
        <f>'PY2022Q3 EX'!Y6*100</f>
        <v>55.900000000000006</v>
      </c>
      <c r="Z6" s="173">
        <f>'PY2022Q3 EX'!Z6*100</f>
        <v>81.5</v>
      </c>
      <c r="AA6" s="1"/>
      <c r="AB6" s="1"/>
    </row>
    <row r="7" spans="1:28" ht="21" customHeight="1" x14ac:dyDescent="0.3">
      <c r="A7" s="63" t="s">
        <v>16</v>
      </c>
      <c r="B7" s="173">
        <f>'PY2022Q3 EX'!B7*100</f>
        <v>65.5</v>
      </c>
      <c r="C7" s="151">
        <f>'PY2022Q3 EX'!C7*100</f>
        <v>33.900000000000006</v>
      </c>
      <c r="D7" s="178">
        <f>'PY2022Q3 EX'!D7*100</f>
        <v>81.699999999999989</v>
      </c>
      <c r="E7" s="151">
        <f>'PY2022Q3 EX'!E7*100</f>
        <v>65.2</v>
      </c>
      <c r="F7" s="151">
        <f>'PY2022Q3 EX'!F7*100</f>
        <v>57.199999999999996</v>
      </c>
      <c r="G7" s="178">
        <f>'PY2022Q3 EX'!G7*100</f>
        <v>54.800000000000004</v>
      </c>
      <c r="H7" s="151">
        <f>'PY2022Q3 EX'!H7*100</f>
        <v>55.600000000000009</v>
      </c>
      <c r="I7" s="151">
        <f>'PY2022Q3 EX'!I7*100</f>
        <v>39.1</v>
      </c>
      <c r="J7" s="178">
        <f>'PY2022Q3 EX'!J7*100</f>
        <v>63.3</v>
      </c>
      <c r="K7" s="173">
        <f>'PY2022Q3 EX'!K7*100</f>
        <v>52.5</v>
      </c>
      <c r="L7" s="151">
        <f>'PY2022Q3 EX'!L7*100</f>
        <v>62.2</v>
      </c>
      <c r="M7" s="173">
        <f>'PY2022Q3 EX'!M7*100</f>
        <v>81</v>
      </c>
      <c r="N7" s="151">
        <f>'PY2022Q3 EX'!N7*100</f>
        <v>63.5</v>
      </c>
      <c r="O7" s="178">
        <f>'PY2022Q3 EX'!O7*100</f>
        <v>71.3</v>
      </c>
      <c r="P7" s="151">
        <f>'PY2022Q3 EX'!P7*100</f>
        <v>56.3</v>
      </c>
      <c r="Q7" s="178">
        <f>'PY2022Q3 EX'!Q7*100</f>
        <v>70.199999999999989</v>
      </c>
      <c r="R7" s="173">
        <f>'PY2022Q3 EX'!R7*100</f>
        <v>85</v>
      </c>
      <c r="S7" s="173">
        <f>'PY2022Q3 EX'!S7*100</f>
        <v>71</v>
      </c>
      <c r="T7" s="173">
        <f>'PY2022Q3 EX'!T7*100</f>
        <v>75</v>
      </c>
      <c r="U7" s="178">
        <f>'PY2022Q3 EX'!U7*100</f>
        <v>72.899999999999991</v>
      </c>
      <c r="V7" s="178">
        <f>'PY2022Q3 EX'!V7*100</f>
        <v>77</v>
      </c>
      <c r="W7" s="151">
        <f>'PY2022Q3 EX'!W7*100</f>
        <v>71.5</v>
      </c>
      <c r="X7" s="173">
        <f>'PY2022Q3 EX'!X7*100</f>
        <v>61.9</v>
      </c>
      <c r="Y7" s="173">
        <f>'PY2022Q3 EX'!Y7*100</f>
        <v>94.6</v>
      </c>
      <c r="Z7" s="151">
        <f>'PY2022Q3 EX'!Z7*100</f>
        <v>55.2</v>
      </c>
      <c r="AA7" s="1"/>
      <c r="AB7" s="1"/>
    </row>
    <row r="8" spans="1:28" ht="21" customHeight="1" x14ac:dyDescent="0.3">
      <c r="A8" s="64" t="s">
        <v>14</v>
      </c>
      <c r="B8" s="7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B8" s="1"/>
    </row>
    <row r="9" spans="1:28" ht="21" customHeight="1" x14ac:dyDescent="0.3">
      <c r="A9" s="62" t="s">
        <v>2</v>
      </c>
      <c r="B9" s="151">
        <f>'PY2022Q3 EX'!B9*100</f>
        <v>73</v>
      </c>
      <c r="C9" s="173">
        <f>'PY2022Q3 EX'!C9*100</f>
        <v>84.6</v>
      </c>
      <c r="D9" s="173">
        <f>'PY2022Q3 EX'!D9*100</f>
        <v>100</v>
      </c>
      <c r="E9" s="173">
        <f>'PY2022Q3 EX'!E9*100</f>
        <v>90.9</v>
      </c>
      <c r="F9" s="173">
        <f>'PY2022Q3 EX'!F9*100</f>
        <v>100</v>
      </c>
      <c r="G9" s="151">
        <f>'PY2022Q3 EX'!G9*100</f>
        <v>66.7</v>
      </c>
      <c r="H9" s="173">
        <f>'PY2022Q3 EX'!H9*100</f>
        <v>100</v>
      </c>
      <c r="I9" s="151">
        <f>'PY2022Q3 EX'!I9*100</f>
        <v>0</v>
      </c>
      <c r="J9" s="173">
        <f>'PY2022Q3 EX'!J9*100</f>
        <v>93</v>
      </c>
      <c r="K9" s="151">
        <f>'PY2022Q3 EX'!K9*100</f>
        <v>46.7</v>
      </c>
      <c r="L9" s="151">
        <f>'PY2022Q3 EX'!L9*100</f>
        <v>71.399999999999991</v>
      </c>
      <c r="M9" s="178">
        <f>'PY2022Q3 EX'!M9*100</f>
        <v>73.5</v>
      </c>
      <c r="N9" s="178">
        <f>'PY2022Q3 EX'!N9*100</f>
        <v>78.900000000000006</v>
      </c>
      <c r="O9" s="173">
        <f>'PY2022Q3 EX'!O9*100</f>
        <v>95.7</v>
      </c>
      <c r="P9" s="151">
        <f>'PY2022Q3 EX'!P9*100</f>
        <v>73.2</v>
      </c>
      <c r="Q9" s="151">
        <f>'PY2022Q3 EX'!Q9*100</f>
        <v>74.599999999999994</v>
      </c>
      <c r="R9" s="151">
        <f>'PY2022Q3 EX'!R9*100</f>
        <v>74.7</v>
      </c>
      <c r="S9" s="178">
        <f>'PY2022Q3 EX'!S9*100</f>
        <v>83.8</v>
      </c>
      <c r="T9" s="178">
        <f>'PY2022Q3 EX'!T9*100</f>
        <v>73.7</v>
      </c>
      <c r="U9" s="173">
        <f>'PY2022Q3 EX'!U9*100</f>
        <v>100</v>
      </c>
      <c r="V9" s="151">
        <f>'PY2022Q3 EX'!V9*100</f>
        <v>78.600000000000009</v>
      </c>
      <c r="W9" s="178">
        <f>'PY2022Q3 EX'!W9*100</f>
        <v>73.599999999999994</v>
      </c>
      <c r="X9" s="178">
        <f>'PY2022Q3 EX'!X9*100</f>
        <v>71.5</v>
      </c>
      <c r="Y9" s="151">
        <f>'PY2022Q3 EX'!Y9*100</f>
        <v>69</v>
      </c>
      <c r="Z9" s="178">
        <f>'PY2022Q3 EX'!Z9*100</f>
        <v>83.8</v>
      </c>
      <c r="AA9" s="1"/>
      <c r="AB9" s="1"/>
    </row>
    <row r="10" spans="1:28" ht="21" customHeight="1" x14ac:dyDescent="0.3">
      <c r="A10" s="62" t="s">
        <v>3</v>
      </c>
      <c r="B10" s="177">
        <v>9766</v>
      </c>
      <c r="C10" s="172">
        <v>8007</v>
      </c>
      <c r="D10" s="172">
        <v>13259</v>
      </c>
      <c r="E10" s="172">
        <v>8005</v>
      </c>
      <c r="F10" s="172">
        <v>9287</v>
      </c>
      <c r="G10" s="172">
        <v>11454.5</v>
      </c>
      <c r="H10" s="172">
        <v>13571</v>
      </c>
      <c r="I10" s="151">
        <v>0</v>
      </c>
      <c r="J10" s="172">
        <v>11570</v>
      </c>
      <c r="K10" s="182">
        <v>6529</v>
      </c>
      <c r="L10" s="172">
        <v>11700</v>
      </c>
      <c r="M10" s="172">
        <v>9131</v>
      </c>
      <c r="N10" s="172">
        <v>9337</v>
      </c>
      <c r="O10" s="182">
        <v>10512</v>
      </c>
      <c r="P10" s="172">
        <v>11667</v>
      </c>
      <c r="Q10" s="177">
        <v>10043</v>
      </c>
      <c r="R10" s="172">
        <v>10359</v>
      </c>
      <c r="S10" s="172">
        <v>8691</v>
      </c>
      <c r="T10" s="172">
        <v>10400</v>
      </c>
      <c r="U10" s="172">
        <v>7987.2</v>
      </c>
      <c r="V10" s="172">
        <v>11214</v>
      </c>
      <c r="W10" s="182">
        <v>8935</v>
      </c>
      <c r="X10" s="172">
        <v>10499</v>
      </c>
      <c r="Y10" s="172">
        <v>9419</v>
      </c>
      <c r="Z10" s="172">
        <v>10140</v>
      </c>
      <c r="AB10" s="1"/>
    </row>
    <row r="11" spans="1:28" ht="21" customHeight="1" x14ac:dyDescent="0.3">
      <c r="A11" s="62" t="s">
        <v>10</v>
      </c>
      <c r="B11" s="178">
        <f>'PY2022Q3 EX'!B11*100</f>
        <v>74.3</v>
      </c>
      <c r="C11" s="178">
        <f>'PY2022Q3 EX'!C11*100</f>
        <v>80</v>
      </c>
      <c r="D11" s="173">
        <f>'PY2022Q3 EX'!D11*100</f>
        <v>75</v>
      </c>
      <c r="E11" s="173">
        <f>'PY2022Q3 EX'!E11*100</f>
        <v>90</v>
      </c>
      <c r="F11" s="173">
        <f>'PY2022Q3 EX'!F11*100</f>
        <v>100</v>
      </c>
      <c r="G11" s="178">
        <f>'PY2022Q3 EX'!G11*100</f>
        <v>80</v>
      </c>
      <c r="H11" s="173">
        <f>'PY2022Q3 EX'!H11*100</f>
        <v>100</v>
      </c>
      <c r="I11" s="151">
        <f>'PY2022Q3 EX'!I11*100</f>
        <v>0</v>
      </c>
      <c r="J11" s="173">
        <f>'PY2022Q3 EX'!J11*100</f>
        <v>87.1</v>
      </c>
      <c r="K11" s="151">
        <f>'PY2022Q3 EX'!K11*100</f>
        <v>33.300000000000004</v>
      </c>
      <c r="L11" s="151">
        <f>'PY2022Q3 EX'!L11*100</f>
        <v>60</v>
      </c>
      <c r="M11" s="173">
        <f>'PY2022Q3 EX'!M11*100</f>
        <v>84.399999999999991</v>
      </c>
      <c r="N11" s="173">
        <f>'PY2022Q3 EX'!N11*100</f>
        <v>80.800000000000011</v>
      </c>
      <c r="O11" s="173">
        <f>'PY2022Q3 EX'!O11*100</f>
        <v>92.2</v>
      </c>
      <c r="P11" s="178">
        <f>'PY2022Q3 EX'!P11*100</f>
        <v>79.3</v>
      </c>
      <c r="Q11" s="178">
        <f>'PY2022Q3 EX'!Q11*100</f>
        <v>78.5</v>
      </c>
      <c r="R11" s="151">
        <f>'PY2022Q3 EX'!R11*100</f>
        <v>73.7</v>
      </c>
      <c r="S11" s="173">
        <f>'PY2022Q3 EX'!S11*100</f>
        <v>82.199999999999989</v>
      </c>
      <c r="T11" s="173">
        <f>'PY2022Q3 EX'!T11*100</f>
        <v>70.7</v>
      </c>
      <c r="U11" s="173">
        <f>'PY2022Q3 EX'!U11*100</f>
        <v>100</v>
      </c>
      <c r="V11" s="178">
        <f>'PY2022Q3 EX'!V11*100</f>
        <v>84</v>
      </c>
      <c r="W11" s="173">
        <f>'PY2022Q3 EX'!W11*100</f>
        <v>79.800000000000011</v>
      </c>
      <c r="X11" s="178">
        <f>'PY2022Q3 EX'!X11*100</f>
        <v>76.900000000000006</v>
      </c>
      <c r="Y11" s="151">
        <f>'PY2022Q3 EX'!Y11*100</f>
        <v>69.399999999999991</v>
      </c>
      <c r="Z11" s="178">
        <f>'PY2022Q3 EX'!Z11*100</f>
        <v>80.800000000000011</v>
      </c>
      <c r="AA11" s="1"/>
      <c r="AB11" s="1"/>
    </row>
    <row r="12" spans="1:28" ht="21" customHeight="1" x14ac:dyDescent="0.3">
      <c r="A12" s="63" t="s">
        <v>13</v>
      </c>
      <c r="B12" s="178">
        <f>'PY2022Q3 EX'!B12*100</f>
        <v>78.400000000000006</v>
      </c>
      <c r="C12" s="151">
        <f>'PY2022Q3 EX'!C12*100</f>
        <v>80</v>
      </c>
      <c r="D12" s="173">
        <f>'PY2022Q3 EX'!D12*100</f>
        <v>100</v>
      </c>
      <c r="E12" s="173">
        <f>'PY2022Q3 EX'!E12*100</f>
        <v>77.8</v>
      </c>
      <c r="F12" s="151">
        <f>'PY2022Q3 EX'!F12*100</f>
        <v>0</v>
      </c>
      <c r="G12" s="173">
        <f>'PY2022Q3 EX'!G12*100</f>
        <v>100</v>
      </c>
      <c r="H12" s="173">
        <f>'PY2022Q3 EX'!H12*100</f>
        <v>100</v>
      </c>
      <c r="I12" s="151">
        <f>'PY2022Q3 EX'!I12*100</f>
        <v>0</v>
      </c>
      <c r="J12" s="173">
        <f>'PY2022Q3 EX'!J12*100</f>
        <v>83.3</v>
      </c>
      <c r="K12" s="151">
        <f>'PY2022Q3 EX'!K12*100</f>
        <v>60</v>
      </c>
      <c r="L12" s="173">
        <f>'PY2022Q3 EX'!L12*100</f>
        <v>100</v>
      </c>
      <c r="M12" s="173">
        <f>'PY2022Q3 EX'!M12*100</f>
        <v>90</v>
      </c>
      <c r="N12" s="173">
        <f>'PY2022Q3 EX'!N12*100</f>
        <v>78</v>
      </c>
      <c r="O12" s="173">
        <f>'PY2022Q3 EX'!O12*100</f>
        <v>93.8</v>
      </c>
      <c r="P12" s="173">
        <f>'PY2022Q3 EX'!P12*100</f>
        <v>87.3</v>
      </c>
      <c r="Q12" s="151">
        <f>'PY2022Q3 EX'!Q12*100</f>
        <v>55.500000000000007</v>
      </c>
      <c r="R12" s="178">
        <f>'PY2022Q3 EX'!R12*100</f>
        <v>86.6</v>
      </c>
      <c r="S12" s="173">
        <f>'PY2022Q3 EX'!S12*100</f>
        <v>79.800000000000011</v>
      </c>
      <c r="T12" s="151">
        <f>'PY2022Q3 EX'!T12*100</f>
        <v>36.1</v>
      </c>
      <c r="U12" s="173">
        <f>'PY2022Q3 EX'!U12*100</f>
        <v>100</v>
      </c>
      <c r="V12" s="173">
        <f>'PY2022Q3 EX'!V12*100</f>
        <v>93.8</v>
      </c>
      <c r="W12" s="178">
        <f>'PY2022Q3 EX'!W12*100</f>
        <v>86.2</v>
      </c>
      <c r="X12" s="173">
        <f>'PY2022Q3 EX'!X12*100</f>
        <v>81.5</v>
      </c>
      <c r="Y12" s="178">
        <f>'PY2022Q3 EX'!Y12*100</f>
        <v>77.100000000000009</v>
      </c>
      <c r="Z12" s="173">
        <f>'PY2022Q3 EX'!Z12*100</f>
        <v>91.100000000000009</v>
      </c>
      <c r="AA12" s="1"/>
      <c r="AB12" s="1"/>
    </row>
    <row r="13" spans="1:28" ht="21" customHeight="1" x14ac:dyDescent="0.3">
      <c r="A13" s="63" t="s">
        <v>16</v>
      </c>
      <c r="B13" s="173">
        <f>'PY2022Q3 EX'!B13*100</f>
        <v>67.400000000000006</v>
      </c>
      <c r="C13" s="151">
        <f>'PY2022Q3 EX'!C13*100</f>
        <v>37.5</v>
      </c>
      <c r="D13" s="173">
        <f>'PY2022Q3 EX'!D13*100</f>
        <v>80</v>
      </c>
      <c r="E13" s="151">
        <f>'PY2022Q3 EX'!E13*100</f>
        <v>0</v>
      </c>
      <c r="F13" s="173">
        <f>'PY2022Q3 EX'!F13*100</f>
        <v>90</v>
      </c>
      <c r="G13" s="151">
        <f>'PY2022Q3 EX'!G13*100</f>
        <v>0</v>
      </c>
      <c r="H13" s="151">
        <f>'PY2022Q3 EX'!H13*100</f>
        <v>0</v>
      </c>
      <c r="I13" s="151">
        <f>'PY2022Q3 EX'!I13*100</f>
        <v>33.300000000000004</v>
      </c>
      <c r="J13" s="173">
        <f>'PY2022Q3 EX'!J13*100</f>
        <v>75.599999999999994</v>
      </c>
      <c r="K13" s="173">
        <f>'PY2022Q3 EX'!K13*100</f>
        <v>66.7</v>
      </c>
      <c r="L13" s="173">
        <f>'PY2022Q3 EX'!L13*100</f>
        <v>100</v>
      </c>
      <c r="M13" s="173">
        <f>'PY2022Q3 EX'!M13*100</f>
        <v>74.3</v>
      </c>
      <c r="N13" s="151">
        <f>'PY2022Q3 EX'!N13*100</f>
        <v>69.099999999999994</v>
      </c>
      <c r="O13" s="173">
        <f>'PY2022Q3 EX'!O13*100</f>
        <v>78.900000000000006</v>
      </c>
      <c r="P13" s="151">
        <f>'PY2022Q3 EX'!P13*100</f>
        <v>39.800000000000004</v>
      </c>
      <c r="Q13" s="178">
        <f>'PY2022Q3 EX'!Q13*100</f>
        <v>72.5</v>
      </c>
      <c r="R13" s="173">
        <f>'PY2022Q3 EX'!R13*100</f>
        <v>65.5</v>
      </c>
      <c r="S13" s="151">
        <f>'PY2022Q3 EX'!S13*100</f>
        <v>63.6</v>
      </c>
      <c r="T13" s="173">
        <f>'PY2022Q3 EX'!T13*100</f>
        <v>86.7</v>
      </c>
      <c r="U13" s="173">
        <f>'PY2022Q3 EX'!U13*100</f>
        <v>100</v>
      </c>
      <c r="V13" s="173">
        <f>'PY2022Q3 EX'!V13*100</f>
        <v>100</v>
      </c>
      <c r="W13" s="173">
        <f>'PY2022Q3 EX'!W13*100</f>
        <v>77.100000000000009</v>
      </c>
      <c r="X13" s="173">
        <f>'PY2022Q3 EX'!X13*100</f>
        <v>67.2</v>
      </c>
      <c r="Y13" s="173">
        <f>'PY2022Q3 EX'!Y13*100</f>
        <v>86</v>
      </c>
      <c r="Z13" s="151">
        <f>'PY2022Q3 EX'!Z13*100</f>
        <v>64.7</v>
      </c>
      <c r="AA13" s="1"/>
      <c r="AB13" s="1"/>
    </row>
    <row r="14" spans="1:28" ht="21" customHeight="1" x14ac:dyDescent="0.3">
      <c r="A14" s="64" t="s">
        <v>15</v>
      </c>
      <c r="B14" s="7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B14" s="1"/>
    </row>
    <row r="15" spans="1:28" ht="21" customHeight="1" x14ac:dyDescent="0.3">
      <c r="A15" s="62" t="s">
        <v>2</v>
      </c>
      <c r="B15" s="178">
        <f>'PY2022Q3 EX'!B15*100</f>
        <v>74.099999999999994</v>
      </c>
      <c r="C15" s="173">
        <f>'PY2022Q3 EX'!C15*100</f>
        <v>81.8</v>
      </c>
      <c r="D15" s="151">
        <f>'PY2022Q3 EX'!D15*100</f>
        <v>41.4</v>
      </c>
      <c r="E15" s="178">
        <f>'PY2022Q3 EX'!E15*100</f>
        <v>73.599999999999994</v>
      </c>
      <c r="F15" s="151">
        <f>'PY2022Q3 EX'!F15*100</f>
        <v>70</v>
      </c>
      <c r="G15" s="151">
        <f>'PY2022Q3 EX'!G15*100</f>
        <v>67.400000000000006</v>
      </c>
      <c r="H15" s="151">
        <f>'PY2022Q3 EX'!H15*100</f>
        <v>66</v>
      </c>
      <c r="I15" s="151">
        <f>'PY2022Q3 EX'!I15*100</f>
        <v>65.600000000000009</v>
      </c>
      <c r="J15" s="173">
        <f>'PY2022Q3 EX'!J15*100</f>
        <v>87.5</v>
      </c>
      <c r="K15" s="151">
        <f>'PY2022Q3 EX'!K15*100</f>
        <v>68</v>
      </c>
      <c r="L15" s="173">
        <f>'PY2022Q3 EX'!L15*100</f>
        <v>80.900000000000006</v>
      </c>
      <c r="M15" s="173">
        <f>'PY2022Q3 EX'!M15*100</f>
        <v>86.9</v>
      </c>
      <c r="N15" s="151">
        <f>'PY2022Q3 EX'!N15*100</f>
        <v>70.199999999999989</v>
      </c>
      <c r="O15" s="178">
        <f>'PY2022Q3 EX'!O15*100</f>
        <v>82</v>
      </c>
      <c r="P15" s="178">
        <f>'PY2022Q3 EX'!P15*100</f>
        <v>82.199999999999989</v>
      </c>
      <c r="Q15" s="173">
        <f>'PY2022Q3 EX'!Q15*100</f>
        <v>80</v>
      </c>
      <c r="R15" s="151">
        <f>'PY2022Q3 EX'!R15*100</f>
        <v>65.400000000000006</v>
      </c>
      <c r="S15" s="173">
        <f>'PY2022Q3 EX'!S15*100</f>
        <v>80.400000000000006</v>
      </c>
      <c r="T15" s="151">
        <f>'PY2022Q3 EX'!T15*100</f>
        <v>62.5</v>
      </c>
      <c r="U15" s="178">
        <f>'PY2022Q3 EX'!U15*100</f>
        <v>74.8</v>
      </c>
      <c r="V15" s="151">
        <f>'PY2022Q3 EX'!V15*100</f>
        <v>64.7</v>
      </c>
      <c r="W15" s="173">
        <f>'PY2022Q3 EX'!W15*100</f>
        <v>73.5</v>
      </c>
      <c r="X15" s="178">
        <f>'PY2022Q3 EX'!X15*100</f>
        <v>72.5</v>
      </c>
      <c r="Y15" s="178">
        <f>'PY2022Q3 EX'!Y15*100</f>
        <v>73.7</v>
      </c>
      <c r="Z15" s="178">
        <f>'PY2022Q3 EX'!Z15*100</f>
        <v>81.100000000000009</v>
      </c>
      <c r="AA15" s="1"/>
      <c r="AB15" s="1"/>
    </row>
    <row r="16" spans="1:28" ht="21" customHeight="1" x14ac:dyDescent="0.3">
      <c r="A16" s="62" t="s">
        <v>3</v>
      </c>
      <c r="B16" s="172">
        <v>5059</v>
      </c>
      <c r="C16" s="172">
        <v>4441.5</v>
      </c>
      <c r="D16" s="182">
        <v>2123.2199999999998</v>
      </c>
      <c r="E16" s="172">
        <v>5152</v>
      </c>
      <c r="F16" s="182">
        <v>3275.5</v>
      </c>
      <c r="G16" s="172">
        <v>3774</v>
      </c>
      <c r="H16" s="172">
        <v>3620</v>
      </c>
      <c r="I16" s="172">
        <v>3185</v>
      </c>
      <c r="J16" s="172">
        <v>5246</v>
      </c>
      <c r="K16" s="172">
        <v>3937</v>
      </c>
      <c r="L16" s="172">
        <v>4397</v>
      </c>
      <c r="M16" s="172">
        <v>3860.07</v>
      </c>
      <c r="N16" s="172">
        <v>5130.5</v>
      </c>
      <c r="O16" s="172">
        <v>5298</v>
      </c>
      <c r="P16" s="172">
        <v>5281.5</v>
      </c>
      <c r="Q16" s="177">
        <v>4471</v>
      </c>
      <c r="R16" s="172">
        <v>3640</v>
      </c>
      <c r="S16" s="172">
        <v>3625</v>
      </c>
      <c r="T16" s="172">
        <v>6936</v>
      </c>
      <c r="U16" s="172">
        <v>4727</v>
      </c>
      <c r="V16" s="177">
        <v>3041</v>
      </c>
      <c r="W16" s="172">
        <v>4734</v>
      </c>
      <c r="X16" s="172">
        <v>4740</v>
      </c>
      <c r="Y16" s="172">
        <v>5477</v>
      </c>
      <c r="Z16" s="172">
        <v>4961.8999999999996</v>
      </c>
      <c r="AB16" s="1"/>
    </row>
    <row r="17" spans="1:28" ht="21" customHeight="1" x14ac:dyDescent="0.3">
      <c r="A17" s="62" t="s">
        <v>10</v>
      </c>
      <c r="B17" s="178">
        <f>'PY2022Q3 EX'!B17*100</f>
        <v>72.5</v>
      </c>
      <c r="C17" s="173">
        <f>'PY2022Q3 EX'!C17*100</f>
        <v>82.8</v>
      </c>
      <c r="D17" s="151">
        <f>'PY2022Q3 EX'!D17*100</f>
        <v>57.599999999999994</v>
      </c>
      <c r="E17" s="151">
        <f>'PY2022Q3 EX'!E17*100</f>
        <v>69.099999999999994</v>
      </c>
      <c r="F17" s="151">
        <f>'PY2022Q3 EX'!F17*100</f>
        <v>66.7</v>
      </c>
      <c r="G17" s="178">
        <f>'PY2022Q3 EX'!G17*100</f>
        <v>68.100000000000009</v>
      </c>
      <c r="H17" s="151">
        <f>'PY2022Q3 EX'!H17*100</f>
        <v>65.5</v>
      </c>
      <c r="I17" s="151">
        <f>'PY2022Q3 EX'!I17*100</f>
        <v>61.9</v>
      </c>
      <c r="J17" s="173">
        <f>'PY2022Q3 EX'!J17*100</f>
        <v>83.399999999999991</v>
      </c>
      <c r="K17" s="178">
        <f>'PY2022Q3 EX'!K17*100</f>
        <v>68.8</v>
      </c>
      <c r="L17" s="178">
        <f>'PY2022Q3 EX'!L17*100</f>
        <v>75</v>
      </c>
      <c r="M17" s="173">
        <f>'PY2022Q3 EX'!M17*100</f>
        <v>87.2</v>
      </c>
      <c r="N17" s="178">
        <f>'PY2022Q3 EX'!N17*100</f>
        <v>69.899999999999991</v>
      </c>
      <c r="O17" s="178">
        <f>'PY2022Q3 EX'!O17*100</f>
        <v>81.5</v>
      </c>
      <c r="P17" s="173">
        <f>'PY2022Q3 EX'!P17*100</f>
        <v>82</v>
      </c>
      <c r="Q17" s="173">
        <f>'PY2022Q3 EX'!Q17*100</f>
        <v>78.7</v>
      </c>
      <c r="R17" s="178">
        <f>'PY2022Q3 EX'!R17*100</f>
        <v>66.100000000000009</v>
      </c>
      <c r="S17" s="173">
        <f>'PY2022Q3 EX'!S17*100</f>
        <v>75.900000000000006</v>
      </c>
      <c r="T17" s="173">
        <f>'PY2022Q3 EX'!T17*100</f>
        <v>75</v>
      </c>
      <c r="U17" s="178">
        <f>'PY2022Q3 EX'!U17*100</f>
        <v>76.900000000000006</v>
      </c>
      <c r="V17" s="151">
        <f>'PY2022Q3 EX'!V17*100</f>
        <v>69.5</v>
      </c>
      <c r="W17" s="173">
        <f>'PY2022Q3 EX'!W17*100</f>
        <v>73.5</v>
      </c>
      <c r="X17" s="173">
        <f>'PY2022Q3 EX'!X17*100</f>
        <v>76.3</v>
      </c>
      <c r="Y17" s="178">
        <f>'PY2022Q3 EX'!Y17*100</f>
        <v>70.899999999999991</v>
      </c>
      <c r="Z17" s="173">
        <f>'PY2022Q3 EX'!Z17*100</f>
        <v>83.8</v>
      </c>
      <c r="AA17" s="1"/>
      <c r="AB17" s="1"/>
    </row>
    <row r="18" spans="1:28" ht="21" customHeight="1" x14ac:dyDescent="0.3">
      <c r="A18" s="63" t="s">
        <v>13</v>
      </c>
      <c r="B18" s="151">
        <f>'PY2022Q3 EX'!B18*100</f>
        <v>62.7</v>
      </c>
      <c r="C18" s="178">
        <f>'PY2022Q3 EX'!C18*100</f>
        <v>78.600000000000009</v>
      </c>
      <c r="D18" s="151">
        <f>'PY2022Q3 EX'!D18*100</f>
        <v>30</v>
      </c>
      <c r="E18" s="151">
        <f>'PY2022Q3 EX'!E18*100</f>
        <v>45.2</v>
      </c>
      <c r="F18" s="151">
        <f>'PY2022Q3 EX'!F18*100</f>
        <v>37.5</v>
      </c>
      <c r="G18" s="151">
        <f>'PY2022Q3 EX'!G18*100</f>
        <v>39.200000000000003</v>
      </c>
      <c r="H18" s="173">
        <f>'PY2022Q3 EX'!H18*100</f>
        <v>64.7</v>
      </c>
      <c r="I18" s="151">
        <f>'PY2022Q3 EX'!I18*100</f>
        <v>32</v>
      </c>
      <c r="J18" s="173">
        <f>'PY2022Q3 EX'!J18*100</f>
        <v>80.400000000000006</v>
      </c>
      <c r="K18" s="178">
        <f>'PY2022Q3 EX'!K18*100</f>
        <v>86.5</v>
      </c>
      <c r="L18" s="173">
        <f>'PY2022Q3 EX'!L18*100</f>
        <v>96.5</v>
      </c>
      <c r="M18" s="173">
        <f>'PY2022Q3 EX'!M18*100</f>
        <v>98.8</v>
      </c>
      <c r="N18" s="151">
        <f>'PY2022Q3 EX'!N18*100</f>
        <v>69.199999999999989</v>
      </c>
      <c r="O18" s="151">
        <f>'PY2022Q3 EX'!O18*100</f>
        <v>61.4</v>
      </c>
      <c r="P18" s="178">
        <f>'PY2022Q3 EX'!P18*100</f>
        <v>81.5</v>
      </c>
      <c r="Q18" s="173">
        <f>'PY2022Q3 EX'!Q18*100</f>
        <v>51.7</v>
      </c>
      <c r="R18" s="173">
        <f>'PY2022Q3 EX'!R18*100</f>
        <v>94.199999999999989</v>
      </c>
      <c r="S18" s="151">
        <f>'PY2022Q3 EX'!S18*100</f>
        <v>72.7</v>
      </c>
      <c r="T18" s="173">
        <f>'PY2022Q3 EX'!T18*100</f>
        <v>81.8</v>
      </c>
      <c r="U18" s="178">
        <f>'PY2022Q3 EX'!U18*100</f>
        <v>92.300000000000011</v>
      </c>
      <c r="V18" s="173">
        <f>'PY2022Q3 EX'!V18*100</f>
        <v>100</v>
      </c>
      <c r="W18" s="173">
        <f>'PY2022Q3 EX'!W18*100</f>
        <v>92.9</v>
      </c>
      <c r="X18" s="151">
        <f>'PY2022Q3 EX'!X18*100</f>
        <v>36.5</v>
      </c>
      <c r="Y18" s="178">
        <f>'PY2022Q3 EX'!Y18*100</f>
        <v>55.900000000000006</v>
      </c>
      <c r="Z18" s="178">
        <f>'PY2022Q3 EX'!Z18*100</f>
        <v>63.6</v>
      </c>
      <c r="AA18" s="1"/>
      <c r="AB18" s="1"/>
    </row>
    <row r="19" spans="1:28" ht="21" customHeight="1" x14ac:dyDescent="0.3">
      <c r="A19" s="63" t="s">
        <v>16</v>
      </c>
      <c r="B19" s="173">
        <f>'PY2022Q3 EX'!B19*100</f>
        <v>67.800000000000011</v>
      </c>
      <c r="C19" s="151">
        <f>'PY2022Q3 EX'!C19*100</f>
        <v>56.000000000000007</v>
      </c>
      <c r="D19" s="151">
        <f>'PY2022Q3 EX'!D19*100</f>
        <v>31.3</v>
      </c>
      <c r="E19" s="173">
        <f>'PY2022Q3 EX'!E19*100</f>
        <v>59.599999999999994</v>
      </c>
      <c r="F19" s="173">
        <f>'PY2022Q3 EX'!F19*100</f>
        <v>66.7</v>
      </c>
      <c r="G19" s="173">
        <f>'PY2022Q3 EX'!G19*100</f>
        <v>32.300000000000004</v>
      </c>
      <c r="H19" s="173">
        <f>'PY2022Q3 EX'!H19*100</f>
        <v>84.899999999999991</v>
      </c>
      <c r="I19" s="173">
        <f>'PY2022Q3 EX'!I19*100</f>
        <v>55.000000000000007</v>
      </c>
      <c r="J19" s="173">
        <f>'PY2022Q3 EX'!J19*100</f>
        <v>79.3</v>
      </c>
      <c r="K19" s="173">
        <f>'PY2022Q3 EX'!K19*100</f>
        <v>54.500000000000007</v>
      </c>
      <c r="L19" s="151">
        <f>'PY2022Q3 EX'!L19*100</f>
        <v>72.399999999999991</v>
      </c>
      <c r="M19" s="178">
        <f>'PY2022Q3 EX'!M19*100</f>
        <v>80.800000000000011</v>
      </c>
      <c r="N19" s="151">
        <f>'PY2022Q3 EX'!N19*100</f>
        <v>48.1</v>
      </c>
      <c r="O19" s="173">
        <f>'PY2022Q3 EX'!O19*100</f>
        <v>69.099999999999994</v>
      </c>
      <c r="P19" s="151">
        <f>'PY2022Q3 EX'!P19*100</f>
        <v>52.6</v>
      </c>
      <c r="Q19" s="173">
        <f>'PY2022Q3 EX'!Q19*100</f>
        <v>65.5</v>
      </c>
      <c r="R19" s="173">
        <f>'PY2022Q3 EX'!R19*100</f>
        <v>94.8</v>
      </c>
      <c r="S19" s="173">
        <f>'PY2022Q3 EX'!S19*100</f>
        <v>70.399999999999991</v>
      </c>
      <c r="T19" s="173">
        <f>'PY2022Q3 EX'!T19*100</f>
        <v>72.2</v>
      </c>
      <c r="U19" s="151">
        <f>'PY2022Q3 EX'!U19*100</f>
        <v>63</v>
      </c>
      <c r="V19" s="173">
        <f>'PY2022Q3 EX'!V19*100</f>
        <v>88.2</v>
      </c>
      <c r="W19" s="173">
        <f>'PY2022Q3 EX'!W19*100</f>
        <v>85.8</v>
      </c>
      <c r="X19" s="173">
        <f>'PY2022Q3 EX'!X19*100</f>
        <v>72.599999999999994</v>
      </c>
      <c r="Y19" s="173">
        <f>'PY2022Q3 EX'!Y19*100</f>
        <v>76.7</v>
      </c>
      <c r="Z19" s="151">
        <f>'PY2022Q3 EX'!Z19*100</f>
        <v>61.8</v>
      </c>
      <c r="AA19" s="1"/>
      <c r="AB19" s="1"/>
    </row>
    <row r="20" spans="1:28" ht="21" customHeight="1" x14ac:dyDescent="0.3">
      <c r="A20" s="64" t="s">
        <v>6</v>
      </c>
      <c r="B20" s="7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B20" s="1"/>
    </row>
    <row r="21" spans="1:28" ht="21" customHeight="1" x14ac:dyDescent="0.3">
      <c r="A21" s="62" t="s">
        <v>2</v>
      </c>
      <c r="B21" s="173">
        <f>'PY2022Q3 EX'!B21*100</f>
        <v>66.7</v>
      </c>
      <c r="C21" s="173">
        <f>'PY2022Q3 EX'!C21*100</f>
        <v>68.100000000000009</v>
      </c>
      <c r="D21" s="178">
        <f>'PY2022Q3 EX'!D21*100</f>
        <v>64.099999999999994</v>
      </c>
      <c r="E21" s="173">
        <f>'PY2022Q3 EX'!E21*100</f>
        <v>70.8</v>
      </c>
      <c r="F21" s="178">
        <f>'PY2022Q3 EX'!F21*100</f>
        <v>64</v>
      </c>
      <c r="G21" s="173">
        <f>'PY2022Q3 EX'!G21*100</f>
        <v>69.5</v>
      </c>
      <c r="H21" s="173">
        <f>'PY2022Q3 EX'!H21*100</f>
        <v>71.099999999999994</v>
      </c>
      <c r="I21" s="151">
        <f>'PY2022Q3 EX'!I21*100</f>
        <v>60.8</v>
      </c>
      <c r="J21" s="178">
        <f>'PY2022Q3 EX'!J21*100</f>
        <v>67.7</v>
      </c>
      <c r="K21" s="173">
        <f>'PY2022Q3 EX'!K21*100</f>
        <v>66.8</v>
      </c>
      <c r="L21" s="173">
        <f>'PY2022Q3 EX'!L21*100</f>
        <v>73</v>
      </c>
      <c r="M21" s="173">
        <f>'PY2022Q3 EX'!M21*100</f>
        <v>66</v>
      </c>
      <c r="N21" s="173">
        <f>'PY2022Q3 EX'!N21*100</f>
        <v>71.599999999999994</v>
      </c>
      <c r="O21" s="178">
        <f>'PY2022Q3 EX'!O21*100</f>
        <v>64</v>
      </c>
      <c r="P21" s="173">
        <f>'PY2022Q3 EX'!P21*100</f>
        <v>65.600000000000009</v>
      </c>
      <c r="Q21" s="173">
        <f>'PY2022Q3 EX'!Q21*100</f>
        <v>67.900000000000006</v>
      </c>
      <c r="R21" s="173">
        <f>'PY2022Q3 EX'!R21*100</f>
        <v>62.2</v>
      </c>
      <c r="S21" s="173">
        <f>'PY2022Q3 EX'!S21*100</f>
        <v>65.3</v>
      </c>
      <c r="T21" s="173">
        <f>'PY2022Q3 EX'!T21*100</f>
        <v>69</v>
      </c>
      <c r="U21" s="173">
        <f>'PY2022Q3 EX'!U21*100</f>
        <v>71.5</v>
      </c>
      <c r="V21" s="178">
        <f>'PY2022Q3 EX'!V21*100</f>
        <v>63.5</v>
      </c>
      <c r="W21" s="173">
        <f>'PY2022Q3 EX'!W21*100</f>
        <v>69.8</v>
      </c>
      <c r="X21" s="173">
        <f>'PY2022Q3 EX'!X21*100</f>
        <v>69.899999999999991</v>
      </c>
      <c r="Y21" s="173">
        <f>'PY2022Q3 EX'!Y21*100</f>
        <v>63.9</v>
      </c>
      <c r="Z21" s="178">
        <f>'PY2022Q3 EX'!Z21*100</f>
        <v>70.8</v>
      </c>
      <c r="AA21" s="1"/>
      <c r="AB21" s="1"/>
    </row>
    <row r="22" spans="1:28" ht="21" customHeight="1" x14ac:dyDescent="0.3">
      <c r="A22" s="62" t="s">
        <v>3</v>
      </c>
      <c r="B22" s="172">
        <v>7009</v>
      </c>
      <c r="C22" s="172">
        <v>6990.5</v>
      </c>
      <c r="D22" s="172">
        <v>7773.5</v>
      </c>
      <c r="E22" s="172">
        <v>5665.5</v>
      </c>
      <c r="F22" s="172">
        <v>6617.5</v>
      </c>
      <c r="G22" s="172">
        <v>5313</v>
      </c>
      <c r="H22" s="172">
        <v>6460</v>
      </c>
      <c r="I22" s="172">
        <v>4959</v>
      </c>
      <c r="J22" s="172">
        <v>7781.5</v>
      </c>
      <c r="K22" s="172">
        <v>6956</v>
      </c>
      <c r="L22" s="172">
        <v>6197</v>
      </c>
      <c r="M22" s="172">
        <v>7065</v>
      </c>
      <c r="N22" s="172">
        <v>7280</v>
      </c>
      <c r="O22" s="172">
        <v>6455</v>
      </c>
      <c r="P22" s="172">
        <v>7421</v>
      </c>
      <c r="Q22" s="172">
        <v>7199.5</v>
      </c>
      <c r="R22" s="172">
        <v>6762</v>
      </c>
      <c r="S22" s="172">
        <v>6393</v>
      </c>
      <c r="T22" s="172">
        <v>7772.5</v>
      </c>
      <c r="U22" s="172">
        <v>6310</v>
      </c>
      <c r="V22" s="172">
        <v>6989</v>
      </c>
      <c r="W22" s="172">
        <v>6907.5</v>
      </c>
      <c r="X22" s="172">
        <v>8838.5</v>
      </c>
      <c r="Y22" s="172">
        <v>7061</v>
      </c>
      <c r="Z22" s="172">
        <v>7647</v>
      </c>
      <c r="AB22" s="1"/>
    </row>
    <row r="23" spans="1:28" ht="21" customHeight="1" x14ac:dyDescent="0.3">
      <c r="A23" s="65" t="s">
        <v>10</v>
      </c>
      <c r="B23" s="173">
        <f>'PY2022Q3 EX'!B23*100</f>
        <v>65.5</v>
      </c>
      <c r="C23" s="173">
        <f>'PY2022Q3 EX'!C23*100</f>
        <v>69.5</v>
      </c>
      <c r="D23" s="173">
        <f>'PY2022Q3 EX'!D23*100</f>
        <v>66.7</v>
      </c>
      <c r="E23" s="173">
        <f>'PY2022Q3 EX'!E23*100</f>
        <v>69</v>
      </c>
      <c r="F23" s="178">
        <f>'PY2022Q3 EX'!F23*100</f>
        <v>63</v>
      </c>
      <c r="G23" s="173">
        <f>'PY2022Q3 EX'!G23*100</f>
        <v>69.199999999999989</v>
      </c>
      <c r="H23" s="173">
        <f>'PY2022Q3 EX'!H23*100</f>
        <v>71.3</v>
      </c>
      <c r="I23" s="151">
        <f>'PY2022Q3 EX'!I23*100</f>
        <v>60.099999999999994</v>
      </c>
      <c r="J23" s="178">
        <f>'PY2022Q3 EX'!J23*100</f>
        <v>69</v>
      </c>
      <c r="K23" s="173">
        <f>'PY2022Q3 EX'!K23*100</f>
        <v>69.699999999999989</v>
      </c>
      <c r="L23" s="173">
        <f>'PY2022Q3 EX'!L23*100</f>
        <v>71.099999999999994</v>
      </c>
      <c r="M23" s="173">
        <f>'PY2022Q3 EX'!M23*100</f>
        <v>66.400000000000006</v>
      </c>
      <c r="N23" s="173">
        <f>'PY2022Q3 EX'!N23*100</f>
        <v>72.8</v>
      </c>
      <c r="O23" s="173">
        <f>'PY2022Q3 EX'!O23*100</f>
        <v>64.3</v>
      </c>
      <c r="P23" s="173">
        <f>'PY2022Q3 EX'!P23*100</f>
        <v>66.400000000000006</v>
      </c>
      <c r="Q23" s="173">
        <f>'PY2022Q3 EX'!Q23*100</f>
        <v>68.600000000000009</v>
      </c>
      <c r="R23" s="173">
        <f>'PY2022Q3 EX'!R23*100</f>
        <v>60.199999999999996</v>
      </c>
      <c r="S23" s="178">
        <f>'PY2022Q3 EX'!S23*100</f>
        <v>65.400000000000006</v>
      </c>
      <c r="T23" s="173">
        <f>'PY2022Q3 EX'!T23*100</f>
        <v>67.300000000000011</v>
      </c>
      <c r="U23" s="173">
        <f>'PY2022Q3 EX'!U23*100</f>
        <v>69.5</v>
      </c>
      <c r="V23" s="173">
        <f>'PY2022Q3 EX'!V23*100</f>
        <v>64.3</v>
      </c>
      <c r="W23" s="173">
        <f>'PY2022Q3 EX'!W23*100</f>
        <v>68.899999999999991</v>
      </c>
      <c r="X23" s="173">
        <f>'PY2022Q3 EX'!X23*100</f>
        <v>71.899999999999991</v>
      </c>
      <c r="Y23" s="173">
        <f>'PY2022Q3 EX'!Y23*100</f>
        <v>61.4</v>
      </c>
      <c r="Z23" s="173">
        <f>'PY2022Q3 EX'!Z23*100</f>
        <v>68</v>
      </c>
      <c r="AA23" s="1"/>
      <c r="AB23" s="1"/>
    </row>
    <row r="26" spans="1:28" x14ac:dyDescent="0.3">
      <c r="A26" s="209" t="s">
        <v>7</v>
      </c>
      <c r="B26" s="209"/>
      <c r="C26" s="209"/>
    </row>
    <row r="27" spans="1:28" x14ac:dyDescent="0.3">
      <c r="A27" s="210" t="s">
        <v>8</v>
      </c>
      <c r="B27" s="210"/>
      <c r="C27" s="210"/>
    </row>
    <row r="28" spans="1:28" x14ac:dyDescent="0.3">
      <c r="A28" s="211" t="s">
        <v>9</v>
      </c>
      <c r="B28" s="211"/>
      <c r="C28" s="211"/>
    </row>
  </sheetData>
  <mergeCells count="3">
    <mergeCell ref="A26:C26"/>
    <mergeCell ref="A27:C27"/>
    <mergeCell ref="A28:C28"/>
  </mergeCells>
  <pageMargins left="0.25" right="0.25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E7FE-A935-41EB-8DF8-FA4235A4E01B}">
  <dimension ref="A1:AB28"/>
  <sheetViews>
    <sheetView zoomScale="60" zoomScaleNormal="60" workbookViewId="0">
      <selection activeCell="C3" sqref="C3"/>
    </sheetView>
  </sheetViews>
  <sheetFormatPr defaultColWidth="9.109375" defaultRowHeight="14.4" x14ac:dyDescent="0.3"/>
  <cols>
    <col min="1" max="1" width="34.109375" style="16" bestFit="1" customWidth="1"/>
    <col min="2" max="2" width="10.77734375" style="163" bestFit="1" customWidth="1"/>
    <col min="3" max="3" width="9.44140625" style="163" bestFit="1" customWidth="1"/>
    <col min="4" max="11" width="9.88671875" style="163" bestFit="1" customWidth="1"/>
    <col min="12" max="12" width="9.44140625" style="163" bestFit="1" customWidth="1"/>
    <col min="13" max="13" width="9" style="163" bestFit="1" customWidth="1"/>
    <col min="14" max="21" width="9.44140625" style="163" bestFit="1" customWidth="1"/>
    <col min="22" max="22" width="9.88671875" style="163" bestFit="1" customWidth="1"/>
    <col min="23" max="23" width="9.44140625" style="163" bestFit="1" customWidth="1"/>
    <col min="24" max="26" width="9.88671875" style="163" bestFit="1" customWidth="1"/>
    <col min="27" max="16384" width="9.109375" style="16"/>
  </cols>
  <sheetData>
    <row r="1" spans="1:28" ht="15.6" x14ac:dyDescent="0.3">
      <c r="A1" s="71" t="s">
        <v>55</v>
      </c>
      <c r="B1" s="156" t="s">
        <v>41</v>
      </c>
      <c r="C1" s="157" t="s">
        <v>17</v>
      </c>
      <c r="D1" s="157" t="s">
        <v>18</v>
      </c>
      <c r="E1" s="157" t="s">
        <v>19</v>
      </c>
      <c r="F1" s="157" t="s">
        <v>20</v>
      </c>
      <c r="G1" s="157" t="s">
        <v>21</v>
      </c>
      <c r="H1" s="157" t="s">
        <v>22</v>
      </c>
      <c r="I1" s="157" t="s">
        <v>23</v>
      </c>
      <c r="J1" s="157" t="s">
        <v>24</v>
      </c>
      <c r="K1" s="157" t="s">
        <v>25</v>
      </c>
      <c r="L1" s="157" t="s">
        <v>26</v>
      </c>
      <c r="M1" s="157" t="s">
        <v>27</v>
      </c>
      <c r="N1" s="157" t="s">
        <v>28</v>
      </c>
      <c r="O1" s="157" t="s">
        <v>29</v>
      </c>
      <c r="P1" s="157" t="s">
        <v>30</v>
      </c>
      <c r="Q1" s="157" t="s">
        <v>31</v>
      </c>
      <c r="R1" s="157" t="s">
        <v>32</v>
      </c>
      <c r="S1" s="157" t="s">
        <v>33</v>
      </c>
      <c r="T1" s="157" t="s">
        <v>34</v>
      </c>
      <c r="U1" s="157" t="s">
        <v>35</v>
      </c>
      <c r="V1" s="157" t="s">
        <v>36</v>
      </c>
      <c r="W1" s="157" t="s">
        <v>37</v>
      </c>
      <c r="X1" s="157" t="s">
        <v>38</v>
      </c>
      <c r="Y1" s="157" t="s">
        <v>39</v>
      </c>
      <c r="Z1" s="157" t="s">
        <v>40</v>
      </c>
    </row>
    <row r="2" spans="1:28" ht="21" customHeight="1" x14ac:dyDescent="0.3">
      <c r="A2" s="69" t="s">
        <v>1</v>
      </c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60"/>
    </row>
    <row r="3" spans="1:28" ht="21" customHeight="1" x14ac:dyDescent="0.3">
      <c r="A3" s="62" t="s">
        <v>2</v>
      </c>
      <c r="B3" s="145">
        <v>62.6</v>
      </c>
      <c r="C3" s="164">
        <v>78.599999999999994</v>
      </c>
      <c r="D3" s="164">
        <v>83.3</v>
      </c>
      <c r="E3" s="168">
        <v>89.8</v>
      </c>
      <c r="F3" s="168">
        <v>89.4</v>
      </c>
      <c r="G3" s="164">
        <v>65.400000000000006</v>
      </c>
      <c r="H3" s="168">
        <v>87.9</v>
      </c>
      <c r="I3" s="164">
        <v>84.4</v>
      </c>
      <c r="J3" s="166">
        <v>97.4</v>
      </c>
      <c r="K3" s="164">
        <v>59.1</v>
      </c>
      <c r="L3" s="164">
        <v>74.8</v>
      </c>
      <c r="M3" s="168">
        <v>76.900000000000006</v>
      </c>
      <c r="N3" s="168">
        <v>75.3</v>
      </c>
      <c r="O3" s="168">
        <v>82.8</v>
      </c>
      <c r="P3" s="164">
        <v>75.8</v>
      </c>
      <c r="Q3" s="164">
        <v>71.7</v>
      </c>
      <c r="R3" s="164">
        <v>65.3</v>
      </c>
      <c r="S3" s="168">
        <v>82.6</v>
      </c>
      <c r="T3" s="168">
        <v>84.3</v>
      </c>
      <c r="U3" s="166">
        <v>89.7</v>
      </c>
      <c r="V3" s="168">
        <v>89.9</v>
      </c>
      <c r="W3" s="166">
        <v>72.3</v>
      </c>
      <c r="X3" s="168">
        <v>78.400000000000006</v>
      </c>
      <c r="Y3" s="164">
        <v>56.3</v>
      </c>
      <c r="Z3" s="168">
        <v>81</v>
      </c>
      <c r="AA3" s="1"/>
      <c r="AB3" s="1"/>
    </row>
    <row r="4" spans="1:28" ht="21" customHeight="1" x14ac:dyDescent="0.3">
      <c r="A4" s="62" t="s">
        <v>3</v>
      </c>
      <c r="B4" s="174">
        <v>7685</v>
      </c>
      <c r="C4" s="165">
        <v>7774</v>
      </c>
      <c r="D4" s="165">
        <v>8051</v>
      </c>
      <c r="E4" s="169">
        <v>7876</v>
      </c>
      <c r="F4" s="167">
        <v>11758</v>
      </c>
      <c r="G4" s="165">
        <v>6326</v>
      </c>
      <c r="H4" s="165">
        <v>7395</v>
      </c>
      <c r="I4" s="167">
        <v>10767</v>
      </c>
      <c r="J4" s="167">
        <v>12919</v>
      </c>
      <c r="K4" s="165">
        <v>7129</v>
      </c>
      <c r="L4" s="167">
        <v>8180</v>
      </c>
      <c r="M4" s="167">
        <v>9703</v>
      </c>
      <c r="N4" s="167">
        <v>8877</v>
      </c>
      <c r="O4" s="167">
        <v>8884</v>
      </c>
      <c r="P4" s="169">
        <v>10619</v>
      </c>
      <c r="Q4" s="169">
        <v>7821</v>
      </c>
      <c r="R4" s="169">
        <v>8836</v>
      </c>
      <c r="S4" s="167">
        <v>9100</v>
      </c>
      <c r="T4" s="167">
        <v>11066</v>
      </c>
      <c r="U4" s="169">
        <v>9134</v>
      </c>
      <c r="V4" s="167">
        <v>11925</v>
      </c>
      <c r="W4" s="167">
        <v>7783</v>
      </c>
      <c r="X4" s="167">
        <v>9710</v>
      </c>
      <c r="Y4" s="167">
        <v>6981</v>
      </c>
      <c r="Z4" s="167">
        <v>8365</v>
      </c>
      <c r="AB4" s="1"/>
    </row>
    <row r="5" spans="1:28" ht="21" customHeight="1" x14ac:dyDescent="0.3">
      <c r="A5" s="62" t="s">
        <v>10</v>
      </c>
      <c r="B5" s="151">
        <v>61.6</v>
      </c>
      <c r="C5" s="164">
        <v>80.3</v>
      </c>
      <c r="D5" s="168">
        <v>87.3</v>
      </c>
      <c r="E5" s="164">
        <v>77.5</v>
      </c>
      <c r="F5" s="166">
        <v>91.3</v>
      </c>
      <c r="G5" s="164">
        <v>56.1</v>
      </c>
      <c r="H5" s="168">
        <v>86.5</v>
      </c>
      <c r="I5" s="168">
        <v>88</v>
      </c>
      <c r="J5" s="166">
        <v>96</v>
      </c>
      <c r="K5" s="164">
        <v>65.400000000000006</v>
      </c>
      <c r="L5" s="164">
        <v>80.400000000000006</v>
      </c>
      <c r="M5" s="168">
        <v>73.400000000000006</v>
      </c>
      <c r="N5" s="164">
        <v>70.7</v>
      </c>
      <c r="O5" s="168">
        <v>82.6</v>
      </c>
      <c r="P5" s="164">
        <v>75.400000000000006</v>
      </c>
      <c r="Q5" s="168">
        <v>73.3</v>
      </c>
      <c r="R5" s="164">
        <v>67.5</v>
      </c>
      <c r="S5" s="168">
        <v>83.8</v>
      </c>
      <c r="T5" s="166">
        <v>88.3</v>
      </c>
      <c r="U5" s="168">
        <v>78.8</v>
      </c>
      <c r="V5" s="168">
        <v>88.3</v>
      </c>
      <c r="W5" s="166">
        <v>73.5</v>
      </c>
      <c r="X5" s="168">
        <v>78.900000000000006</v>
      </c>
      <c r="Y5" s="164">
        <v>55.1</v>
      </c>
      <c r="Z5" s="164">
        <v>79.5</v>
      </c>
      <c r="AA5" s="1"/>
      <c r="AB5" s="1"/>
    </row>
    <row r="6" spans="1:28" ht="21" customHeight="1" x14ac:dyDescent="0.3">
      <c r="A6" s="63" t="s">
        <v>13</v>
      </c>
      <c r="B6" s="171">
        <v>67.3</v>
      </c>
      <c r="C6" s="164">
        <v>76.599999999999994</v>
      </c>
      <c r="D6" s="166">
        <v>87.2</v>
      </c>
      <c r="E6" s="168">
        <v>78.8</v>
      </c>
      <c r="F6" s="166">
        <v>92.6</v>
      </c>
      <c r="G6" s="164">
        <v>53.2</v>
      </c>
      <c r="H6" s="166">
        <v>89.6</v>
      </c>
      <c r="I6" s="164">
        <v>60</v>
      </c>
      <c r="J6" s="166">
        <v>93.1</v>
      </c>
      <c r="K6" s="164">
        <v>59.6</v>
      </c>
      <c r="L6" s="166">
        <v>82.7</v>
      </c>
      <c r="M6" s="168">
        <v>69.8</v>
      </c>
      <c r="N6" s="164">
        <v>62.5</v>
      </c>
      <c r="O6" s="166">
        <v>80</v>
      </c>
      <c r="P6" s="164">
        <v>67.099999999999994</v>
      </c>
      <c r="Q6" s="164">
        <v>50</v>
      </c>
      <c r="R6" s="168">
        <v>85.2</v>
      </c>
      <c r="S6" s="168">
        <v>77</v>
      </c>
      <c r="T6" s="164">
        <v>67.3</v>
      </c>
      <c r="U6" s="166">
        <v>85.7</v>
      </c>
      <c r="V6" s="166">
        <v>89.7</v>
      </c>
      <c r="W6" s="164">
        <v>71.3</v>
      </c>
      <c r="X6" s="166">
        <v>74.7</v>
      </c>
      <c r="Y6" s="166">
        <v>55.6</v>
      </c>
      <c r="Z6" s="166">
        <v>80.7</v>
      </c>
      <c r="AA6" s="1"/>
      <c r="AB6" s="1"/>
    </row>
    <row r="7" spans="1:28" ht="21" customHeight="1" x14ac:dyDescent="0.3">
      <c r="A7" s="63" t="s">
        <v>16</v>
      </c>
      <c r="B7" s="173">
        <v>69.900000000000006</v>
      </c>
      <c r="C7" s="164">
        <v>52.1</v>
      </c>
      <c r="D7" s="168">
        <v>83.1</v>
      </c>
      <c r="E7" s="166">
        <v>84.6</v>
      </c>
      <c r="F7" s="164">
        <v>51.6</v>
      </c>
      <c r="G7" s="168">
        <v>56.5</v>
      </c>
      <c r="H7" s="164">
        <v>72.3</v>
      </c>
      <c r="I7" s="168">
        <v>55.6</v>
      </c>
      <c r="J7" s="166">
        <v>79.599999999999994</v>
      </c>
      <c r="K7" s="166">
        <v>54.2</v>
      </c>
      <c r="L7" s="164">
        <v>69.2</v>
      </c>
      <c r="M7" s="166">
        <v>81.400000000000006</v>
      </c>
      <c r="N7" s="168">
        <v>66.5</v>
      </c>
      <c r="O7" s="168">
        <v>72.5</v>
      </c>
      <c r="P7" s="164">
        <v>56.6</v>
      </c>
      <c r="Q7" s="168">
        <v>67.099999999999994</v>
      </c>
      <c r="R7" s="166">
        <v>78.2</v>
      </c>
      <c r="S7" s="166">
        <v>78.099999999999994</v>
      </c>
      <c r="T7" s="166">
        <v>78.3</v>
      </c>
      <c r="U7" s="166">
        <v>86</v>
      </c>
      <c r="V7" s="166">
        <v>85.4</v>
      </c>
      <c r="W7" s="164">
        <v>67.5</v>
      </c>
      <c r="X7" s="166">
        <v>67.900000000000006</v>
      </c>
      <c r="Y7" s="166">
        <v>91.7</v>
      </c>
      <c r="Z7" s="164">
        <v>52.8</v>
      </c>
      <c r="AA7" s="1"/>
      <c r="AB7" s="1"/>
    </row>
    <row r="8" spans="1:28" ht="21" customHeight="1" x14ac:dyDescent="0.3">
      <c r="A8" s="64" t="s">
        <v>14</v>
      </c>
      <c r="B8" s="15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2"/>
      <c r="AB8" s="1"/>
    </row>
    <row r="9" spans="1:28" ht="21" customHeight="1" x14ac:dyDescent="0.3">
      <c r="A9" s="62" t="s">
        <v>2</v>
      </c>
      <c r="B9" s="151">
        <v>70.599999999999994</v>
      </c>
      <c r="C9" s="166">
        <v>90</v>
      </c>
      <c r="D9" s="166">
        <v>80</v>
      </c>
      <c r="E9" s="166">
        <v>91.7</v>
      </c>
      <c r="F9" s="166">
        <v>100</v>
      </c>
      <c r="G9" s="164">
        <v>75</v>
      </c>
      <c r="H9" s="166">
        <v>100</v>
      </c>
      <c r="I9" s="164">
        <v>0</v>
      </c>
      <c r="J9" s="166">
        <v>92.7</v>
      </c>
      <c r="K9" s="164">
        <v>46.7</v>
      </c>
      <c r="L9" s="164">
        <v>60</v>
      </c>
      <c r="M9" s="168">
        <v>75.5</v>
      </c>
      <c r="N9" s="168">
        <v>75.900000000000006</v>
      </c>
      <c r="O9" s="166">
        <v>93.9</v>
      </c>
      <c r="P9" s="164">
        <v>71.8</v>
      </c>
      <c r="Q9" s="164">
        <v>70.8</v>
      </c>
      <c r="R9" s="164">
        <v>66.900000000000006</v>
      </c>
      <c r="S9" s="168">
        <v>81.400000000000006</v>
      </c>
      <c r="T9" s="168">
        <v>71.3</v>
      </c>
      <c r="U9" s="166">
        <v>100</v>
      </c>
      <c r="V9" s="164">
        <v>74.099999999999994</v>
      </c>
      <c r="W9" s="168">
        <v>71.099999999999994</v>
      </c>
      <c r="X9" s="164">
        <v>70.900000000000006</v>
      </c>
      <c r="Y9" s="164">
        <v>66.5</v>
      </c>
      <c r="Z9" s="168">
        <v>84.6</v>
      </c>
      <c r="AA9" s="1"/>
      <c r="AB9" s="1"/>
    </row>
    <row r="10" spans="1:28" ht="21" customHeight="1" x14ac:dyDescent="0.3">
      <c r="A10" s="62" t="s">
        <v>3</v>
      </c>
      <c r="B10" s="174">
        <v>9639</v>
      </c>
      <c r="C10" s="167">
        <v>7047</v>
      </c>
      <c r="D10" s="167">
        <v>12898</v>
      </c>
      <c r="E10" s="167">
        <v>7934</v>
      </c>
      <c r="F10" s="165">
        <v>6761</v>
      </c>
      <c r="G10" s="167">
        <v>9118</v>
      </c>
      <c r="H10" s="167">
        <v>9239</v>
      </c>
      <c r="I10" s="165">
        <v>0</v>
      </c>
      <c r="J10" s="167">
        <v>12899</v>
      </c>
      <c r="K10" s="165">
        <v>6529</v>
      </c>
      <c r="L10" s="167">
        <v>13475</v>
      </c>
      <c r="M10" s="167">
        <v>9704</v>
      </c>
      <c r="N10" s="167">
        <v>8931</v>
      </c>
      <c r="O10" s="165">
        <v>10456</v>
      </c>
      <c r="P10" s="167">
        <v>11667</v>
      </c>
      <c r="Q10" s="169">
        <v>10112</v>
      </c>
      <c r="R10" s="167">
        <v>11115</v>
      </c>
      <c r="S10" s="169">
        <v>8128</v>
      </c>
      <c r="T10" s="169">
        <v>10025</v>
      </c>
      <c r="U10" s="167">
        <v>7800</v>
      </c>
      <c r="V10" s="167">
        <v>11511</v>
      </c>
      <c r="W10" s="169">
        <v>9455</v>
      </c>
      <c r="X10" s="167">
        <v>11026</v>
      </c>
      <c r="Y10" s="167">
        <v>9178</v>
      </c>
      <c r="Z10" s="167">
        <v>9184</v>
      </c>
      <c r="AB10" s="1"/>
    </row>
    <row r="11" spans="1:28" ht="21" customHeight="1" x14ac:dyDescent="0.3">
      <c r="A11" s="62" t="s">
        <v>10</v>
      </c>
      <c r="B11" s="171">
        <v>71</v>
      </c>
      <c r="C11" s="164">
        <v>60</v>
      </c>
      <c r="D11" s="164">
        <v>50</v>
      </c>
      <c r="E11" s="166">
        <v>87.5</v>
      </c>
      <c r="F11" s="166">
        <v>100</v>
      </c>
      <c r="G11" s="164">
        <v>75</v>
      </c>
      <c r="H11" s="166">
        <v>100</v>
      </c>
      <c r="I11" s="166">
        <v>100</v>
      </c>
      <c r="J11" s="166">
        <v>83.3</v>
      </c>
      <c r="K11" s="164">
        <v>45.5</v>
      </c>
      <c r="L11" s="168">
        <v>80</v>
      </c>
      <c r="M11" s="166">
        <v>80.900000000000006</v>
      </c>
      <c r="N11" s="168">
        <v>75.7</v>
      </c>
      <c r="O11" s="166">
        <v>91.8</v>
      </c>
      <c r="P11" s="168">
        <v>77.2</v>
      </c>
      <c r="Q11" s="164">
        <v>72.3</v>
      </c>
      <c r="R11" s="164">
        <v>63.6</v>
      </c>
      <c r="S11" s="166">
        <v>80.2</v>
      </c>
      <c r="T11" s="166">
        <v>68.7</v>
      </c>
      <c r="U11" s="166">
        <v>100</v>
      </c>
      <c r="V11" s="164">
        <v>82.1</v>
      </c>
      <c r="W11" s="166">
        <v>78.099999999999994</v>
      </c>
      <c r="X11" s="168">
        <v>74.5</v>
      </c>
      <c r="Y11" s="164">
        <v>66.5</v>
      </c>
      <c r="Z11" s="164">
        <v>74.5</v>
      </c>
      <c r="AA11" s="1"/>
      <c r="AB11" s="1"/>
    </row>
    <row r="12" spans="1:28" ht="21" customHeight="1" x14ac:dyDescent="0.3">
      <c r="A12" s="63" t="s">
        <v>13</v>
      </c>
      <c r="B12" s="171">
        <v>78.8</v>
      </c>
      <c r="C12" s="164">
        <v>80</v>
      </c>
      <c r="D12" s="166">
        <v>100</v>
      </c>
      <c r="E12" s="166">
        <v>85.7</v>
      </c>
      <c r="F12" s="164">
        <v>50</v>
      </c>
      <c r="G12" s="166">
        <v>100</v>
      </c>
      <c r="H12" s="166">
        <v>100</v>
      </c>
      <c r="I12" s="166">
        <v>100</v>
      </c>
      <c r="J12" s="166">
        <v>86.7</v>
      </c>
      <c r="K12" s="164">
        <v>66.7</v>
      </c>
      <c r="L12" s="166">
        <v>100</v>
      </c>
      <c r="M12" s="166">
        <v>87.5</v>
      </c>
      <c r="N12" s="166">
        <v>79.8</v>
      </c>
      <c r="O12" s="166">
        <v>93.8</v>
      </c>
      <c r="P12" s="166">
        <v>86.9</v>
      </c>
      <c r="Q12" s="164">
        <v>57.6</v>
      </c>
      <c r="R12" s="168">
        <v>87.4</v>
      </c>
      <c r="S12" s="166">
        <v>78.900000000000006</v>
      </c>
      <c r="T12" s="164">
        <v>25.9</v>
      </c>
      <c r="U12" s="166">
        <v>100</v>
      </c>
      <c r="V12" s="166">
        <v>93.8</v>
      </c>
      <c r="W12" s="168">
        <v>84.4</v>
      </c>
      <c r="X12" s="166">
        <v>82.4</v>
      </c>
      <c r="Y12" s="168">
        <v>76.8</v>
      </c>
      <c r="Z12" s="166">
        <v>92.7</v>
      </c>
      <c r="AA12" s="1"/>
      <c r="AB12" s="1"/>
    </row>
    <row r="13" spans="1:28" ht="21" customHeight="1" x14ac:dyDescent="0.3">
      <c r="A13" s="63" t="s">
        <v>16</v>
      </c>
      <c r="B13" s="173">
        <v>69</v>
      </c>
      <c r="C13" s="164">
        <v>47.4</v>
      </c>
      <c r="D13" s="166">
        <v>66.7</v>
      </c>
      <c r="E13" s="164">
        <v>0</v>
      </c>
      <c r="F13" s="166">
        <v>81.8</v>
      </c>
      <c r="G13" s="164">
        <v>0</v>
      </c>
      <c r="H13" s="164">
        <v>0</v>
      </c>
      <c r="I13" s="164">
        <v>66.7</v>
      </c>
      <c r="J13" s="166">
        <v>82</v>
      </c>
      <c r="K13" s="166">
        <v>62.5</v>
      </c>
      <c r="L13" s="164">
        <v>33.299999999999997</v>
      </c>
      <c r="M13" s="168">
        <v>69.2</v>
      </c>
      <c r="N13" s="168">
        <v>78.5</v>
      </c>
      <c r="O13" s="168">
        <v>73.900000000000006</v>
      </c>
      <c r="P13" s="164">
        <v>39.200000000000003</v>
      </c>
      <c r="Q13" s="164">
        <v>64.099999999999994</v>
      </c>
      <c r="R13" s="166">
        <v>59.6</v>
      </c>
      <c r="S13" s="168">
        <v>68.900000000000006</v>
      </c>
      <c r="T13" s="164">
        <v>56.5</v>
      </c>
      <c r="U13" s="166">
        <v>100</v>
      </c>
      <c r="V13" s="166">
        <v>92.3</v>
      </c>
      <c r="W13" s="166">
        <v>75.8</v>
      </c>
      <c r="X13" s="166">
        <v>78.7</v>
      </c>
      <c r="Y13" s="166">
        <v>87.7</v>
      </c>
      <c r="Z13" s="164">
        <v>65.2</v>
      </c>
      <c r="AA13" s="1"/>
      <c r="AB13" s="1"/>
    </row>
    <row r="14" spans="1:28" ht="21" customHeight="1" x14ac:dyDescent="0.3">
      <c r="A14" s="64" t="s">
        <v>15</v>
      </c>
      <c r="B14" s="70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60"/>
      <c r="AB14" s="1"/>
    </row>
    <row r="15" spans="1:28" ht="21" customHeight="1" x14ac:dyDescent="0.3">
      <c r="A15" s="62" t="s">
        <v>2</v>
      </c>
      <c r="B15" s="151">
        <v>70.5</v>
      </c>
      <c r="C15" s="168">
        <v>72.2</v>
      </c>
      <c r="D15" s="164">
        <v>40</v>
      </c>
      <c r="E15" s="164">
        <v>67.400000000000006</v>
      </c>
      <c r="F15" s="164">
        <v>61.9</v>
      </c>
      <c r="G15" s="164">
        <v>64.400000000000006</v>
      </c>
      <c r="H15" s="164">
        <v>61.3</v>
      </c>
      <c r="I15" s="164">
        <v>60.5</v>
      </c>
      <c r="J15" s="166">
        <v>84.4</v>
      </c>
      <c r="K15" s="164">
        <v>62</v>
      </c>
      <c r="L15" s="166">
        <v>82</v>
      </c>
      <c r="M15" s="166">
        <v>87</v>
      </c>
      <c r="N15" s="164">
        <v>66.400000000000006</v>
      </c>
      <c r="O15" s="168">
        <v>78</v>
      </c>
      <c r="P15" s="168">
        <v>81</v>
      </c>
      <c r="Q15" s="168">
        <v>75.8</v>
      </c>
      <c r="R15" s="164">
        <v>63.8</v>
      </c>
      <c r="S15" s="166">
        <v>78.8</v>
      </c>
      <c r="T15" s="164">
        <v>54.1</v>
      </c>
      <c r="U15" s="168">
        <v>76</v>
      </c>
      <c r="V15" s="164">
        <v>66.900000000000006</v>
      </c>
      <c r="W15" s="168">
        <v>71.5</v>
      </c>
      <c r="X15" s="168">
        <v>70.400000000000006</v>
      </c>
      <c r="Y15" s="168">
        <v>69.8</v>
      </c>
      <c r="Z15" s="168">
        <v>79.2</v>
      </c>
      <c r="AA15" s="1"/>
      <c r="AB15" s="1"/>
    </row>
    <row r="16" spans="1:28" ht="21" customHeight="1" x14ac:dyDescent="0.3">
      <c r="A16" s="62" t="s">
        <v>3</v>
      </c>
      <c r="B16" s="172">
        <v>5031</v>
      </c>
      <c r="C16" s="167">
        <v>4341</v>
      </c>
      <c r="D16" s="165">
        <v>2123</v>
      </c>
      <c r="E16" s="167">
        <v>4814</v>
      </c>
      <c r="F16" s="165">
        <v>3031</v>
      </c>
      <c r="G16" s="167">
        <v>3493</v>
      </c>
      <c r="H16" s="165">
        <v>1257</v>
      </c>
      <c r="I16" s="167">
        <v>3166</v>
      </c>
      <c r="J16" s="167">
        <v>4446</v>
      </c>
      <c r="K16" s="167">
        <v>3788</v>
      </c>
      <c r="L16" s="167">
        <v>4432</v>
      </c>
      <c r="M16" s="167">
        <v>3783</v>
      </c>
      <c r="N16" s="167">
        <v>5211</v>
      </c>
      <c r="O16" s="167">
        <v>4735</v>
      </c>
      <c r="P16" s="167">
        <v>4965</v>
      </c>
      <c r="Q16" s="167">
        <v>4736</v>
      </c>
      <c r="R16" s="167">
        <v>3611</v>
      </c>
      <c r="S16" s="167">
        <v>3441</v>
      </c>
      <c r="T16" s="167">
        <v>7001</v>
      </c>
      <c r="U16" s="167">
        <v>4540</v>
      </c>
      <c r="V16" s="167">
        <v>3453</v>
      </c>
      <c r="W16" s="167">
        <v>4767</v>
      </c>
      <c r="X16" s="167">
        <v>4718</v>
      </c>
      <c r="Y16" s="167">
        <v>5468</v>
      </c>
      <c r="Z16" s="167">
        <v>4871</v>
      </c>
      <c r="AB16" s="1"/>
    </row>
    <row r="17" spans="1:28" ht="21" customHeight="1" x14ac:dyDescent="0.3">
      <c r="A17" s="62" t="s">
        <v>10</v>
      </c>
      <c r="B17" s="151">
        <v>68</v>
      </c>
      <c r="C17" s="166">
        <v>75</v>
      </c>
      <c r="D17" s="164">
        <v>54.1</v>
      </c>
      <c r="E17" s="164">
        <v>64.400000000000006</v>
      </c>
      <c r="F17" s="164">
        <v>58.3</v>
      </c>
      <c r="G17" s="164">
        <v>65.2</v>
      </c>
      <c r="H17" s="164">
        <v>60</v>
      </c>
      <c r="I17" s="164">
        <v>59.5</v>
      </c>
      <c r="J17" s="166">
        <v>82.4</v>
      </c>
      <c r="K17" s="164">
        <v>61.9</v>
      </c>
      <c r="L17" s="168">
        <v>70.900000000000006</v>
      </c>
      <c r="M17" s="166">
        <v>88.9</v>
      </c>
      <c r="N17" s="164">
        <v>63.9</v>
      </c>
      <c r="O17" s="168">
        <v>80.2</v>
      </c>
      <c r="P17" s="168">
        <v>77</v>
      </c>
      <c r="Q17" s="166">
        <v>75</v>
      </c>
      <c r="R17" s="164">
        <v>62.9</v>
      </c>
      <c r="S17" s="168">
        <v>72</v>
      </c>
      <c r="T17" s="166">
        <v>70</v>
      </c>
      <c r="U17" s="168">
        <v>78.400000000000006</v>
      </c>
      <c r="V17" s="164">
        <v>67.8</v>
      </c>
      <c r="W17" s="166">
        <v>75</v>
      </c>
      <c r="X17" s="166">
        <v>75.099999999999994</v>
      </c>
      <c r="Y17" s="164">
        <v>65.599999999999994</v>
      </c>
      <c r="Z17" s="166">
        <v>79.8</v>
      </c>
      <c r="AA17" s="1"/>
      <c r="AB17" s="1"/>
    </row>
    <row r="18" spans="1:28" ht="21" customHeight="1" x14ac:dyDescent="0.3">
      <c r="A18" s="63" t="s">
        <v>13</v>
      </c>
      <c r="B18" s="151">
        <v>62.2</v>
      </c>
      <c r="C18" s="164">
        <v>71.900000000000006</v>
      </c>
      <c r="D18" s="164">
        <v>33.299999999999997</v>
      </c>
      <c r="E18" s="164">
        <v>43.7</v>
      </c>
      <c r="F18" s="164">
        <v>33.299999999999997</v>
      </c>
      <c r="G18" s="164">
        <v>41</v>
      </c>
      <c r="H18" s="166">
        <v>63.5</v>
      </c>
      <c r="I18" s="164">
        <v>30.8</v>
      </c>
      <c r="J18" s="166">
        <v>82.4</v>
      </c>
      <c r="K18" s="168">
        <v>85.2</v>
      </c>
      <c r="L18" s="166">
        <v>96.7</v>
      </c>
      <c r="M18" s="166">
        <v>100</v>
      </c>
      <c r="N18" s="164">
        <v>68.2</v>
      </c>
      <c r="O18" s="168">
        <v>64.3</v>
      </c>
      <c r="P18" s="168">
        <v>80.3</v>
      </c>
      <c r="Q18" s="164">
        <v>39.700000000000003</v>
      </c>
      <c r="R18" s="166">
        <v>94.6</v>
      </c>
      <c r="S18" s="164">
        <v>67.2</v>
      </c>
      <c r="T18" s="166">
        <v>87</v>
      </c>
      <c r="U18" s="168">
        <v>93.4</v>
      </c>
      <c r="V18" s="166">
        <v>100</v>
      </c>
      <c r="W18" s="166">
        <v>94.1</v>
      </c>
      <c r="X18" s="164">
        <v>39.799999999999997</v>
      </c>
      <c r="Y18" s="168">
        <v>55.1</v>
      </c>
      <c r="Z18" s="168">
        <v>64.599999999999994</v>
      </c>
      <c r="AA18" s="1"/>
      <c r="AB18" s="1"/>
    </row>
    <row r="19" spans="1:28" ht="21" customHeight="1" x14ac:dyDescent="0.3">
      <c r="A19" s="63" t="s">
        <v>16</v>
      </c>
      <c r="B19" s="173">
        <v>65.599999999999994</v>
      </c>
      <c r="C19" s="164">
        <v>54.9</v>
      </c>
      <c r="D19" s="166">
        <v>50</v>
      </c>
      <c r="E19" s="166">
        <v>58.2</v>
      </c>
      <c r="F19" s="166">
        <v>55.6</v>
      </c>
      <c r="G19" s="164">
        <v>22.6</v>
      </c>
      <c r="H19" s="166">
        <v>84.7</v>
      </c>
      <c r="I19" s="166">
        <v>56.4</v>
      </c>
      <c r="J19" s="166">
        <v>79.8</v>
      </c>
      <c r="K19" s="164">
        <v>0</v>
      </c>
      <c r="L19" s="168">
        <v>80.8</v>
      </c>
      <c r="M19" s="166">
        <v>86.6</v>
      </c>
      <c r="N19" s="164">
        <v>47.4</v>
      </c>
      <c r="O19" s="166">
        <v>76.5</v>
      </c>
      <c r="P19" s="164">
        <v>50.7</v>
      </c>
      <c r="Q19" s="166">
        <v>52.2</v>
      </c>
      <c r="R19" s="168">
        <v>78.900000000000006</v>
      </c>
      <c r="S19" s="168">
        <v>60</v>
      </c>
      <c r="T19" s="168">
        <v>66.7</v>
      </c>
      <c r="U19" s="164">
        <v>68.599999999999994</v>
      </c>
      <c r="V19" s="166">
        <v>86</v>
      </c>
      <c r="W19" s="166">
        <v>85</v>
      </c>
      <c r="X19" s="166">
        <v>81.2</v>
      </c>
      <c r="Y19" s="166">
        <v>81.599999999999994</v>
      </c>
      <c r="Z19" s="164">
        <v>54.5</v>
      </c>
      <c r="AA19" s="1"/>
      <c r="AB19" s="1"/>
    </row>
    <row r="20" spans="1:28" ht="21" customHeight="1" x14ac:dyDescent="0.3">
      <c r="A20" s="64" t="s">
        <v>6</v>
      </c>
      <c r="B20" s="155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B20" s="1"/>
    </row>
    <row r="21" spans="1:28" ht="21" customHeight="1" x14ac:dyDescent="0.3">
      <c r="A21" s="62" t="s">
        <v>2</v>
      </c>
      <c r="B21" s="171">
        <v>61.4</v>
      </c>
      <c r="C21" s="164">
        <v>60.1</v>
      </c>
      <c r="D21" s="168">
        <v>59.8</v>
      </c>
      <c r="E21" s="168">
        <v>66.900000000000006</v>
      </c>
      <c r="F21" s="164">
        <v>58.9</v>
      </c>
      <c r="G21" s="168">
        <v>65.7</v>
      </c>
      <c r="H21" s="168">
        <v>65.5</v>
      </c>
      <c r="I21" s="164">
        <v>56.1</v>
      </c>
      <c r="J21" s="168">
        <v>64.099999999999994</v>
      </c>
      <c r="K21" s="168">
        <v>64.3</v>
      </c>
      <c r="L21" s="166">
        <v>70.099999999999994</v>
      </c>
      <c r="M21" s="168">
        <v>61.6</v>
      </c>
      <c r="N21" s="166">
        <v>68.400000000000006</v>
      </c>
      <c r="O21" s="168">
        <v>60.7</v>
      </c>
      <c r="P21" s="168">
        <v>60.2</v>
      </c>
      <c r="Q21" s="168">
        <v>63.4</v>
      </c>
      <c r="R21" s="168">
        <v>56.6</v>
      </c>
      <c r="S21" s="168">
        <v>60.8</v>
      </c>
      <c r="T21" s="168">
        <v>63.6</v>
      </c>
      <c r="U21" s="168">
        <v>67.2</v>
      </c>
      <c r="V21" s="168">
        <v>61.9</v>
      </c>
      <c r="W21" s="166">
        <v>66.599999999999994</v>
      </c>
      <c r="X21" s="166">
        <v>67.400000000000006</v>
      </c>
      <c r="Y21" s="168">
        <v>56.9</v>
      </c>
      <c r="Z21" s="164">
        <v>62.6</v>
      </c>
      <c r="AA21" s="1"/>
      <c r="AB21" s="1"/>
    </row>
    <row r="22" spans="1:28" ht="21" customHeight="1" x14ac:dyDescent="0.3">
      <c r="A22" s="62" t="s">
        <v>3</v>
      </c>
      <c r="B22" s="172">
        <v>6742</v>
      </c>
      <c r="C22" s="167">
        <v>6378</v>
      </c>
      <c r="D22" s="167">
        <v>7754</v>
      </c>
      <c r="E22" s="167">
        <v>5768</v>
      </c>
      <c r="F22" s="167">
        <v>6541</v>
      </c>
      <c r="G22" s="167">
        <v>4861</v>
      </c>
      <c r="H22" s="167">
        <v>5883</v>
      </c>
      <c r="I22" s="167">
        <v>5061</v>
      </c>
      <c r="J22" s="167">
        <v>7385</v>
      </c>
      <c r="K22" s="169">
        <v>6751</v>
      </c>
      <c r="L22" s="167">
        <v>5925</v>
      </c>
      <c r="M22" s="167">
        <v>6877</v>
      </c>
      <c r="N22" s="167">
        <v>7009</v>
      </c>
      <c r="O22" s="167">
        <v>6216</v>
      </c>
      <c r="P22" s="167">
        <v>6808</v>
      </c>
      <c r="Q22" s="167">
        <v>6962</v>
      </c>
      <c r="R22" s="167">
        <v>6470</v>
      </c>
      <c r="S22" s="167">
        <v>5893</v>
      </c>
      <c r="T22" s="167">
        <v>6768</v>
      </c>
      <c r="U22" s="167">
        <v>6184</v>
      </c>
      <c r="V22" s="167">
        <v>6734</v>
      </c>
      <c r="W22" s="167">
        <v>6570</v>
      </c>
      <c r="X22" s="167">
        <v>8622</v>
      </c>
      <c r="Y22" s="167">
        <v>6948</v>
      </c>
      <c r="Z22" s="167">
        <v>6474</v>
      </c>
      <c r="AB22" s="1"/>
    </row>
    <row r="23" spans="1:28" ht="21" customHeight="1" x14ac:dyDescent="0.3">
      <c r="A23" s="65" t="s">
        <v>10</v>
      </c>
      <c r="B23" s="171">
        <v>60.5</v>
      </c>
      <c r="C23" s="168">
        <v>61.7</v>
      </c>
      <c r="D23" s="168">
        <v>59</v>
      </c>
      <c r="E23" s="168">
        <v>64.099999999999994</v>
      </c>
      <c r="F23" s="164">
        <v>58.1</v>
      </c>
      <c r="G23" s="168">
        <v>64.099999999999994</v>
      </c>
      <c r="H23" s="168">
        <v>64.8</v>
      </c>
      <c r="I23" s="164">
        <v>58.7</v>
      </c>
      <c r="J23" s="168">
        <v>65.599999999999994</v>
      </c>
      <c r="K23" s="168">
        <v>65.8</v>
      </c>
      <c r="L23" s="168">
        <v>67.8</v>
      </c>
      <c r="M23" s="168">
        <v>61.6</v>
      </c>
      <c r="N23" s="168">
        <v>67.3</v>
      </c>
      <c r="O23" s="168">
        <v>62.3</v>
      </c>
      <c r="P23" s="168">
        <v>61.4</v>
      </c>
      <c r="Q23" s="166">
        <v>65.099999999999994</v>
      </c>
      <c r="R23" s="164">
        <v>48.3</v>
      </c>
      <c r="S23" s="168">
        <v>63</v>
      </c>
      <c r="T23" s="168">
        <v>61</v>
      </c>
      <c r="U23" s="168">
        <v>66.2</v>
      </c>
      <c r="V23" s="166">
        <v>65.2</v>
      </c>
      <c r="W23" s="166">
        <v>63.3</v>
      </c>
      <c r="X23" s="166">
        <v>67.900000000000006</v>
      </c>
      <c r="Y23" s="168">
        <v>57.1</v>
      </c>
      <c r="Z23" s="164">
        <v>56.8</v>
      </c>
      <c r="AA23" s="1"/>
      <c r="AB23" s="1"/>
    </row>
    <row r="24" spans="1:28" x14ac:dyDescent="0.3">
      <c r="R24" s="170"/>
    </row>
    <row r="26" spans="1:28" x14ac:dyDescent="0.3">
      <c r="A26" s="209" t="s">
        <v>59</v>
      </c>
      <c r="B26" s="209"/>
      <c r="C26" s="209"/>
    </row>
    <row r="27" spans="1:28" x14ac:dyDescent="0.3">
      <c r="A27" s="210" t="s">
        <v>60</v>
      </c>
      <c r="B27" s="210"/>
      <c r="C27" s="210"/>
    </row>
    <row r="28" spans="1:28" x14ac:dyDescent="0.3">
      <c r="A28" s="211" t="s">
        <v>61</v>
      </c>
      <c r="B28" s="211"/>
      <c r="C28" s="211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C012-9D3B-4CE4-8746-65B20CF865AD}">
  <dimension ref="A1:AB28"/>
  <sheetViews>
    <sheetView zoomScale="70" zoomScaleNormal="70" zoomScaleSheetLayoutView="80" workbookViewId="0">
      <selection activeCell="Z26" sqref="Z26"/>
    </sheetView>
  </sheetViews>
  <sheetFormatPr defaultRowHeight="14.4" x14ac:dyDescent="0.3"/>
  <cols>
    <col min="1" max="1" width="34.109375" bestFit="1" customWidth="1"/>
    <col min="2" max="2" width="10.109375" style="16" bestFit="1" customWidth="1"/>
    <col min="3" max="3" width="10.88671875" bestFit="1" customWidth="1"/>
    <col min="4" max="4" width="11.6640625" bestFit="1" customWidth="1"/>
    <col min="5" max="7" width="10.6640625" bestFit="1" customWidth="1"/>
    <col min="8" max="8" width="11.6640625" bestFit="1" customWidth="1"/>
    <col min="9" max="9" width="10.5546875" bestFit="1" customWidth="1"/>
    <col min="10" max="10" width="11.6640625" bestFit="1" customWidth="1"/>
    <col min="11" max="11" width="10.6640625" bestFit="1" customWidth="1"/>
    <col min="12" max="13" width="11.6640625" bestFit="1" customWidth="1"/>
    <col min="14" max="14" width="10.6640625" bestFit="1" customWidth="1"/>
    <col min="15" max="18" width="11.6640625" bestFit="1" customWidth="1"/>
    <col min="19" max="21" width="10.6640625" bestFit="1" customWidth="1"/>
    <col min="22" max="22" width="11.6640625" bestFit="1" customWidth="1"/>
    <col min="23" max="23" width="10.6640625" bestFit="1" customWidth="1"/>
    <col min="24" max="24" width="11.6640625" bestFit="1" customWidth="1"/>
    <col min="25" max="25" width="10.6640625" bestFit="1" customWidth="1"/>
    <col min="26" max="26" width="11.6640625" bestFit="1" customWidth="1"/>
  </cols>
  <sheetData>
    <row r="1" spans="1:28" ht="21" customHeight="1" x14ac:dyDescent="0.3">
      <c r="A1" s="71" t="s">
        <v>54</v>
      </c>
      <c r="B1" s="72" t="s">
        <v>41</v>
      </c>
      <c r="C1" s="68" t="s">
        <v>17</v>
      </c>
      <c r="D1" s="68" t="s">
        <v>18</v>
      </c>
      <c r="E1" s="68" t="s">
        <v>19</v>
      </c>
      <c r="F1" s="68" t="s">
        <v>20</v>
      </c>
      <c r="G1" s="68" t="s">
        <v>21</v>
      </c>
      <c r="H1" s="68" t="s">
        <v>22</v>
      </c>
      <c r="I1" s="68" t="s">
        <v>23</v>
      </c>
      <c r="J1" s="68" t="s">
        <v>24</v>
      </c>
      <c r="K1" s="68" t="s">
        <v>25</v>
      </c>
      <c r="L1" s="68" t="s">
        <v>26</v>
      </c>
      <c r="M1" s="68" t="s">
        <v>27</v>
      </c>
      <c r="N1" s="68" t="s">
        <v>28</v>
      </c>
      <c r="O1" s="68" t="s">
        <v>29</v>
      </c>
      <c r="P1" s="68" t="s">
        <v>30</v>
      </c>
      <c r="Q1" s="68" t="s">
        <v>31</v>
      </c>
      <c r="R1" s="68" t="s">
        <v>32</v>
      </c>
      <c r="S1" s="68" t="s">
        <v>33</v>
      </c>
      <c r="T1" s="68" t="s">
        <v>34</v>
      </c>
      <c r="U1" s="68" t="s">
        <v>35</v>
      </c>
      <c r="V1" s="68" t="s">
        <v>36</v>
      </c>
      <c r="W1" s="68" t="s">
        <v>37</v>
      </c>
      <c r="X1" s="68" t="s">
        <v>38</v>
      </c>
      <c r="Y1" s="68" t="s">
        <v>39</v>
      </c>
      <c r="Z1" s="68" t="s">
        <v>40</v>
      </c>
    </row>
    <row r="2" spans="1:28" ht="21" customHeight="1" x14ac:dyDescent="0.3">
      <c r="A2" s="19" t="s">
        <v>1</v>
      </c>
      <c r="B2" s="81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8" ht="21" customHeight="1" x14ac:dyDescent="0.3">
      <c r="A3" s="62" t="s">
        <v>2</v>
      </c>
      <c r="B3" s="145">
        <v>66.2</v>
      </c>
      <c r="C3" s="146">
        <v>86.1</v>
      </c>
      <c r="D3" s="147">
        <v>88.6</v>
      </c>
      <c r="E3" s="147">
        <v>85</v>
      </c>
      <c r="F3" s="147">
        <v>91.9</v>
      </c>
      <c r="G3" s="148">
        <v>72.900000000000006</v>
      </c>
      <c r="H3" s="149">
        <v>95</v>
      </c>
      <c r="I3" s="148">
        <v>81.5</v>
      </c>
      <c r="J3" s="149">
        <v>97.5</v>
      </c>
      <c r="K3" s="148">
        <v>64.599999999999994</v>
      </c>
      <c r="L3" s="147">
        <v>84.6</v>
      </c>
      <c r="M3" s="147">
        <v>80.900000000000006</v>
      </c>
      <c r="N3" s="147">
        <v>77.099999999999994</v>
      </c>
      <c r="O3" s="147">
        <v>83.3</v>
      </c>
      <c r="P3" s="148">
        <v>81.8</v>
      </c>
      <c r="Q3" s="147">
        <v>78</v>
      </c>
      <c r="R3" s="148">
        <v>76</v>
      </c>
      <c r="S3" s="147">
        <v>86.7</v>
      </c>
      <c r="T3" s="147">
        <v>88</v>
      </c>
      <c r="U3" s="149">
        <v>88.1</v>
      </c>
      <c r="V3" s="147">
        <v>90.9</v>
      </c>
      <c r="W3" s="149">
        <v>76.3</v>
      </c>
      <c r="X3" s="147">
        <v>79.8</v>
      </c>
      <c r="Y3" s="147">
        <v>60.2</v>
      </c>
      <c r="Z3" s="147">
        <v>84.2</v>
      </c>
      <c r="AA3" s="1"/>
      <c r="AB3" s="1"/>
    </row>
    <row r="4" spans="1:28" ht="21" customHeight="1" x14ac:dyDescent="0.3">
      <c r="A4" s="62" t="s">
        <v>3</v>
      </c>
      <c r="B4" s="97">
        <v>7772</v>
      </c>
      <c r="C4" s="102">
        <v>9624</v>
      </c>
      <c r="D4" s="99">
        <v>7792</v>
      </c>
      <c r="E4" s="101">
        <v>7876</v>
      </c>
      <c r="F4" s="98">
        <v>12397</v>
      </c>
      <c r="G4" s="99">
        <v>6533</v>
      </c>
      <c r="H4" s="98">
        <v>8497</v>
      </c>
      <c r="I4" s="98">
        <v>10258</v>
      </c>
      <c r="J4" s="98">
        <v>12965</v>
      </c>
      <c r="K4" s="99">
        <v>8070</v>
      </c>
      <c r="L4" s="98">
        <v>9195</v>
      </c>
      <c r="M4" s="98">
        <v>9703</v>
      </c>
      <c r="N4" s="98">
        <v>8835</v>
      </c>
      <c r="O4" s="98">
        <v>8884</v>
      </c>
      <c r="P4" s="101">
        <v>10506</v>
      </c>
      <c r="Q4" s="98">
        <v>9815</v>
      </c>
      <c r="R4" s="101">
        <v>9204</v>
      </c>
      <c r="S4" s="98">
        <v>9417</v>
      </c>
      <c r="T4" s="98">
        <v>11996</v>
      </c>
      <c r="U4" s="98">
        <v>9751</v>
      </c>
      <c r="V4" s="98">
        <v>11826</v>
      </c>
      <c r="W4" s="98">
        <v>7985</v>
      </c>
      <c r="X4" s="98">
        <v>9995</v>
      </c>
      <c r="Y4" s="98">
        <v>7008</v>
      </c>
      <c r="Z4" s="98">
        <v>8458</v>
      </c>
      <c r="AB4" s="1"/>
    </row>
    <row r="5" spans="1:28" ht="21" customHeight="1" x14ac:dyDescent="0.3">
      <c r="A5" s="62" t="s">
        <v>10</v>
      </c>
      <c r="B5" s="150">
        <v>83.8</v>
      </c>
      <c r="C5" s="146">
        <v>91.5</v>
      </c>
      <c r="D5" s="147">
        <v>92.7</v>
      </c>
      <c r="E5" s="149">
        <v>89.5</v>
      </c>
      <c r="F5" s="149">
        <v>94</v>
      </c>
      <c r="G5" s="148">
        <v>67.400000000000006</v>
      </c>
      <c r="H5" s="147">
        <v>83.6</v>
      </c>
      <c r="I5" s="149">
        <v>100</v>
      </c>
      <c r="J5" s="149">
        <v>97.1</v>
      </c>
      <c r="K5" s="148">
        <v>71.599999999999994</v>
      </c>
      <c r="L5" s="149">
        <v>92.3</v>
      </c>
      <c r="M5" s="149">
        <v>86.3</v>
      </c>
      <c r="N5" s="149">
        <v>82.8</v>
      </c>
      <c r="O5" s="149">
        <v>92</v>
      </c>
      <c r="P5" s="149">
        <v>90.6</v>
      </c>
      <c r="Q5" s="149">
        <v>79.8</v>
      </c>
      <c r="R5" s="147">
        <v>86.6</v>
      </c>
      <c r="S5" s="147">
        <v>85.8</v>
      </c>
      <c r="T5" s="149">
        <v>91.7</v>
      </c>
      <c r="U5" s="149">
        <v>86.7</v>
      </c>
      <c r="V5" s="149">
        <v>94.9</v>
      </c>
      <c r="W5" s="149">
        <v>75.400000000000006</v>
      </c>
      <c r="X5" s="149">
        <v>92.4</v>
      </c>
      <c r="Y5" s="148">
        <v>50.2</v>
      </c>
      <c r="Z5" s="147">
        <v>85</v>
      </c>
      <c r="AB5" s="1"/>
    </row>
    <row r="6" spans="1:28" ht="21" customHeight="1" x14ac:dyDescent="0.3">
      <c r="A6" s="63" t="s">
        <v>13</v>
      </c>
      <c r="B6" s="150">
        <v>79.7</v>
      </c>
      <c r="C6" s="146">
        <v>81.900000000000006</v>
      </c>
      <c r="D6" s="149">
        <v>90.7</v>
      </c>
      <c r="E6" s="149">
        <v>100</v>
      </c>
      <c r="F6" s="149">
        <v>97.2</v>
      </c>
      <c r="G6" s="147">
        <v>85</v>
      </c>
      <c r="H6" s="147">
        <v>85.5</v>
      </c>
      <c r="I6" s="149">
        <v>92.9</v>
      </c>
      <c r="J6" s="149">
        <v>95.3</v>
      </c>
      <c r="K6" s="148">
        <v>69.2</v>
      </c>
      <c r="L6" s="149">
        <v>82.3</v>
      </c>
      <c r="M6" s="147">
        <v>68.400000000000006</v>
      </c>
      <c r="N6" s="147">
        <v>69.599999999999994</v>
      </c>
      <c r="O6" s="149">
        <v>85.2</v>
      </c>
      <c r="P6" s="147">
        <v>80.400000000000006</v>
      </c>
      <c r="Q6" s="147">
        <v>63.5</v>
      </c>
      <c r="R6" s="149">
        <v>90.4</v>
      </c>
      <c r="S6" s="147">
        <v>76.3</v>
      </c>
      <c r="T6" s="149">
        <v>84.5</v>
      </c>
      <c r="U6" s="149">
        <v>93.3</v>
      </c>
      <c r="V6" s="149">
        <v>92.9</v>
      </c>
      <c r="W6" s="148">
        <v>76.3</v>
      </c>
      <c r="X6" s="149">
        <v>89.4</v>
      </c>
      <c r="Y6" s="148">
        <v>44.8</v>
      </c>
      <c r="Z6" s="147">
        <v>77.7</v>
      </c>
      <c r="AB6" s="1"/>
    </row>
    <row r="7" spans="1:28" ht="21" customHeight="1" x14ac:dyDescent="0.3">
      <c r="A7" s="63" t="s">
        <v>16</v>
      </c>
      <c r="B7" s="150">
        <v>70.5</v>
      </c>
      <c r="C7" s="146">
        <v>56</v>
      </c>
      <c r="D7" s="148">
        <v>63.1</v>
      </c>
      <c r="E7" s="149">
        <v>76.7</v>
      </c>
      <c r="F7" s="147">
        <v>78.900000000000006</v>
      </c>
      <c r="G7" s="148">
        <v>50</v>
      </c>
      <c r="H7" s="149">
        <v>90.8</v>
      </c>
      <c r="I7" s="149">
        <v>70.599999999999994</v>
      </c>
      <c r="J7" s="149">
        <v>77.599999999999994</v>
      </c>
      <c r="K7" s="148">
        <v>32.799999999999997</v>
      </c>
      <c r="L7" s="147">
        <v>75</v>
      </c>
      <c r="M7" s="149">
        <v>83.7</v>
      </c>
      <c r="N7" s="147">
        <v>67.400000000000006</v>
      </c>
      <c r="O7" s="148">
        <v>67.2</v>
      </c>
      <c r="P7" s="148">
        <v>58.3</v>
      </c>
      <c r="Q7" s="148">
        <v>63.5</v>
      </c>
      <c r="R7" s="149">
        <v>78.400000000000006</v>
      </c>
      <c r="S7" s="149">
        <v>77</v>
      </c>
      <c r="T7" s="149">
        <v>76</v>
      </c>
      <c r="U7" s="149">
        <v>83.9</v>
      </c>
      <c r="V7" s="149">
        <v>85.6</v>
      </c>
      <c r="W7" s="148">
        <v>69</v>
      </c>
      <c r="X7" s="149">
        <v>74.5</v>
      </c>
      <c r="Y7" s="149">
        <v>93</v>
      </c>
      <c r="Z7" s="148">
        <v>57.1</v>
      </c>
      <c r="AB7" s="1"/>
    </row>
    <row r="8" spans="1:28" ht="21" customHeight="1" x14ac:dyDescent="0.3">
      <c r="A8" s="64" t="s">
        <v>14</v>
      </c>
      <c r="B8" s="7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B8" s="1"/>
    </row>
    <row r="9" spans="1:28" ht="21" customHeight="1" x14ac:dyDescent="0.3">
      <c r="A9" s="62" t="s">
        <v>2</v>
      </c>
      <c r="B9" s="151">
        <v>73.5</v>
      </c>
      <c r="C9" s="152">
        <v>100</v>
      </c>
      <c r="D9" s="149">
        <v>100</v>
      </c>
      <c r="E9" s="149">
        <v>90</v>
      </c>
      <c r="F9" s="149">
        <v>100</v>
      </c>
      <c r="G9" s="148">
        <v>80</v>
      </c>
      <c r="H9" s="149">
        <v>100</v>
      </c>
      <c r="I9" s="148">
        <v>0</v>
      </c>
      <c r="J9" s="149">
        <v>90.3</v>
      </c>
      <c r="K9" s="148">
        <v>33.299999999999997</v>
      </c>
      <c r="L9" s="148">
        <v>60</v>
      </c>
      <c r="M9" s="147">
        <v>73.3</v>
      </c>
      <c r="N9" s="147">
        <v>79.900000000000006</v>
      </c>
      <c r="O9" s="149">
        <v>94.1</v>
      </c>
      <c r="P9" s="148">
        <v>78.599999999999994</v>
      </c>
      <c r="Q9" s="147">
        <v>78.5</v>
      </c>
      <c r="R9" s="148">
        <v>73.7</v>
      </c>
      <c r="S9" s="147">
        <v>83.2</v>
      </c>
      <c r="T9" s="147">
        <v>71.7</v>
      </c>
      <c r="U9" s="149">
        <v>100</v>
      </c>
      <c r="V9" s="148">
        <v>76</v>
      </c>
      <c r="W9" s="149">
        <v>77.7</v>
      </c>
      <c r="X9" s="147">
        <v>73.400000000000006</v>
      </c>
      <c r="Y9" s="148">
        <v>68.599999999999994</v>
      </c>
      <c r="Z9" s="147">
        <v>82.7</v>
      </c>
      <c r="AB9" s="1"/>
    </row>
    <row r="10" spans="1:28" ht="21" customHeight="1" x14ac:dyDescent="0.3">
      <c r="A10" s="62" t="s">
        <v>3</v>
      </c>
      <c r="B10" s="97">
        <v>9771</v>
      </c>
      <c r="C10" s="102">
        <v>8250</v>
      </c>
      <c r="D10" s="98">
        <v>10405</v>
      </c>
      <c r="E10" s="98">
        <v>7934</v>
      </c>
      <c r="F10" s="99">
        <v>6761</v>
      </c>
      <c r="G10" s="98">
        <v>9307</v>
      </c>
      <c r="H10" s="98">
        <v>11685</v>
      </c>
      <c r="I10" s="100" t="s">
        <v>58</v>
      </c>
      <c r="J10" s="98">
        <v>12090</v>
      </c>
      <c r="K10" s="99">
        <v>6414</v>
      </c>
      <c r="L10" s="98">
        <v>16250</v>
      </c>
      <c r="M10" s="98">
        <v>10146</v>
      </c>
      <c r="N10" s="98">
        <v>9274</v>
      </c>
      <c r="O10" s="99">
        <v>10456</v>
      </c>
      <c r="P10" s="98">
        <v>11409</v>
      </c>
      <c r="Q10" s="101">
        <v>10092</v>
      </c>
      <c r="R10" s="98">
        <v>10509</v>
      </c>
      <c r="S10" s="98">
        <v>8691</v>
      </c>
      <c r="T10" s="101">
        <v>9692</v>
      </c>
      <c r="U10" s="101">
        <v>7242</v>
      </c>
      <c r="V10" s="98">
        <v>10858</v>
      </c>
      <c r="W10" s="101">
        <v>9455</v>
      </c>
      <c r="X10" s="98">
        <v>11417</v>
      </c>
      <c r="Y10" s="98">
        <v>9419</v>
      </c>
      <c r="Z10" s="98">
        <v>10023</v>
      </c>
      <c r="AB10" s="1"/>
    </row>
    <row r="11" spans="1:28" ht="21" customHeight="1" x14ac:dyDescent="0.3">
      <c r="A11" s="62" t="s">
        <v>10</v>
      </c>
      <c r="B11" s="150">
        <v>87.8</v>
      </c>
      <c r="C11" s="146">
        <v>75</v>
      </c>
      <c r="D11" s="149">
        <v>100</v>
      </c>
      <c r="E11" s="149">
        <v>100</v>
      </c>
      <c r="F11" s="149">
        <v>100</v>
      </c>
      <c r="G11" s="149">
        <v>100</v>
      </c>
      <c r="H11" s="149">
        <v>100</v>
      </c>
      <c r="I11" s="149">
        <v>100</v>
      </c>
      <c r="J11" s="147">
        <v>78.900000000000006</v>
      </c>
      <c r="K11" s="149">
        <v>100</v>
      </c>
      <c r="L11" s="149">
        <v>100</v>
      </c>
      <c r="M11" s="149">
        <v>88</v>
      </c>
      <c r="N11" s="149">
        <v>86.6</v>
      </c>
      <c r="O11" s="147">
        <v>88</v>
      </c>
      <c r="P11" s="149">
        <v>90.4</v>
      </c>
      <c r="Q11" s="149">
        <v>82.6</v>
      </c>
      <c r="R11" s="147">
        <v>82.5</v>
      </c>
      <c r="S11" s="149">
        <v>91.8</v>
      </c>
      <c r="T11" s="149">
        <v>100</v>
      </c>
      <c r="U11" s="149">
        <v>100</v>
      </c>
      <c r="V11" s="149">
        <v>100</v>
      </c>
      <c r="W11" s="149">
        <v>88.7</v>
      </c>
      <c r="X11" s="149">
        <v>91.5</v>
      </c>
      <c r="Y11" s="147">
        <v>80</v>
      </c>
      <c r="Z11" s="149">
        <v>89.5</v>
      </c>
      <c r="AB11" s="1"/>
    </row>
    <row r="12" spans="1:28" ht="21" customHeight="1" x14ac:dyDescent="0.3">
      <c r="A12" s="63" t="s">
        <v>13</v>
      </c>
      <c r="B12" s="150">
        <v>85.6</v>
      </c>
      <c r="C12" s="153">
        <v>75</v>
      </c>
      <c r="D12" s="149">
        <v>100</v>
      </c>
      <c r="E12" s="149">
        <v>100</v>
      </c>
      <c r="F12" s="149">
        <v>100</v>
      </c>
      <c r="G12" s="148">
        <v>0</v>
      </c>
      <c r="H12" s="147">
        <v>75</v>
      </c>
      <c r="I12" s="149">
        <v>100</v>
      </c>
      <c r="J12" s="149">
        <v>89.5</v>
      </c>
      <c r="K12" s="149">
        <v>100</v>
      </c>
      <c r="L12" s="149">
        <v>100</v>
      </c>
      <c r="M12" s="149">
        <v>100</v>
      </c>
      <c r="N12" s="149">
        <v>86.1</v>
      </c>
      <c r="O12" s="149">
        <v>89.3</v>
      </c>
      <c r="P12" s="149">
        <v>93.5</v>
      </c>
      <c r="Q12" s="149">
        <v>73.8</v>
      </c>
      <c r="R12" s="147">
        <v>90.3</v>
      </c>
      <c r="S12" s="149">
        <v>77.400000000000006</v>
      </c>
      <c r="T12" s="148">
        <v>25</v>
      </c>
      <c r="U12" s="149">
        <v>100</v>
      </c>
      <c r="V12" s="149">
        <v>100</v>
      </c>
      <c r="W12" s="147">
        <v>87</v>
      </c>
      <c r="X12" s="149">
        <v>89.5</v>
      </c>
      <c r="Y12" s="149">
        <v>100</v>
      </c>
      <c r="Z12" s="149">
        <v>82.4</v>
      </c>
      <c r="AB12" s="1"/>
    </row>
    <row r="13" spans="1:28" ht="21" customHeight="1" x14ac:dyDescent="0.3">
      <c r="A13" s="63" t="s">
        <v>16</v>
      </c>
      <c r="B13" s="150">
        <v>72.599999999999994</v>
      </c>
      <c r="C13" s="153">
        <v>52.9</v>
      </c>
      <c r="D13" s="149">
        <v>85.7</v>
      </c>
      <c r="E13" s="149">
        <v>100</v>
      </c>
      <c r="F13" s="149">
        <v>87.5</v>
      </c>
      <c r="G13" s="148">
        <v>0</v>
      </c>
      <c r="H13" s="149">
        <v>100</v>
      </c>
      <c r="I13" s="148">
        <v>66.7</v>
      </c>
      <c r="J13" s="149">
        <v>89.1</v>
      </c>
      <c r="K13" s="149">
        <v>57.1</v>
      </c>
      <c r="L13" s="148">
        <v>66.7</v>
      </c>
      <c r="M13" s="149">
        <v>76.7</v>
      </c>
      <c r="N13" s="147">
        <v>73</v>
      </c>
      <c r="O13" s="147">
        <v>72</v>
      </c>
      <c r="P13" s="148">
        <v>45</v>
      </c>
      <c r="Q13" s="147">
        <v>69.7</v>
      </c>
      <c r="R13" s="149">
        <v>66.099999999999994</v>
      </c>
      <c r="S13" s="149">
        <v>78.3</v>
      </c>
      <c r="T13" s="149">
        <v>76.900000000000006</v>
      </c>
      <c r="U13" s="149">
        <v>100</v>
      </c>
      <c r="V13" s="149">
        <v>100</v>
      </c>
      <c r="W13" s="149">
        <v>75</v>
      </c>
      <c r="X13" s="149">
        <v>84.2</v>
      </c>
      <c r="Y13" s="149">
        <v>88.8</v>
      </c>
      <c r="Z13" s="147">
        <v>70.2</v>
      </c>
      <c r="AB13" s="1"/>
    </row>
    <row r="14" spans="1:28" ht="21" customHeight="1" x14ac:dyDescent="0.3">
      <c r="A14" s="64" t="s">
        <v>15</v>
      </c>
      <c r="B14" s="7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B14" s="1"/>
    </row>
    <row r="15" spans="1:28" ht="21" customHeight="1" x14ac:dyDescent="0.3">
      <c r="A15" s="62" t="s">
        <v>2</v>
      </c>
      <c r="B15" s="154">
        <v>73.900000000000006</v>
      </c>
      <c r="C15" s="152">
        <v>81.3</v>
      </c>
      <c r="D15" s="148">
        <v>48.5</v>
      </c>
      <c r="E15" s="147">
        <v>73.400000000000006</v>
      </c>
      <c r="F15" s="148">
        <v>70.8</v>
      </c>
      <c r="G15" s="147">
        <v>69</v>
      </c>
      <c r="H15" s="147">
        <v>75.900000000000006</v>
      </c>
      <c r="I15" s="148">
        <v>67</v>
      </c>
      <c r="J15" s="149">
        <v>85.2</v>
      </c>
      <c r="K15" s="147">
        <v>70.5</v>
      </c>
      <c r="L15" s="149">
        <v>85</v>
      </c>
      <c r="M15" s="149">
        <v>90.7</v>
      </c>
      <c r="N15" s="148">
        <v>69.5</v>
      </c>
      <c r="O15" s="147">
        <v>81.5</v>
      </c>
      <c r="P15" s="147">
        <v>82.3</v>
      </c>
      <c r="Q15" s="148">
        <v>67.8</v>
      </c>
      <c r="R15" s="148">
        <v>66.7</v>
      </c>
      <c r="S15" s="149">
        <v>72.2</v>
      </c>
      <c r="T15" s="148">
        <v>57.5</v>
      </c>
      <c r="U15" s="147">
        <v>75</v>
      </c>
      <c r="V15" s="147">
        <v>74.8</v>
      </c>
      <c r="W15" s="149">
        <v>75</v>
      </c>
      <c r="X15" s="147">
        <v>73</v>
      </c>
      <c r="Y15" s="147">
        <v>73.3</v>
      </c>
      <c r="Z15" s="149">
        <v>84.9</v>
      </c>
      <c r="AB15" s="1"/>
    </row>
    <row r="16" spans="1:28" ht="21" customHeight="1" x14ac:dyDescent="0.3">
      <c r="A16" s="62" t="s">
        <v>3</v>
      </c>
      <c r="B16" s="96">
        <v>5070</v>
      </c>
      <c r="C16" s="102">
        <v>4628</v>
      </c>
      <c r="D16" s="99">
        <v>3266</v>
      </c>
      <c r="E16" s="98">
        <v>4996</v>
      </c>
      <c r="F16" s="99">
        <v>3236</v>
      </c>
      <c r="G16" s="98">
        <v>3748</v>
      </c>
      <c r="H16" s="101">
        <v>2952</v>
      </c>
      <c r="I16" s="98">
        <v>3367</v>
      </c>
      <c r="J16" s="98">
        <v>4503</v>
      </c>
      <c r="K16" s="98">
        <v>4064</v>
      </c>
      <c r="L16" s="98">
        <v>4405</v>
      </c>
      <c r="M16" s="98">
        <v>3810</v>
      </c>
      <c r="N16" s="98">
        <v>5231</v>
      </c>
      <c r="O16" s="98">
        <v>4413</v>
      </c>
      <c r="P16" s="98">
        <v>4866</v>
      </c>
      <c r="Q16" s="98">
        <v>5474</v>
      </c>
      <c r="R16" s="98">
        <v>3632</v>
      </c>
      <c r="S16" s="101">
        <v>3193</v>
      </c>
      <c r="T16" s="98">
        <v>7065</v>
      </c>
      <c r="U16" s="98">
        <v>4392</v>
      </c>
      <c r="V16" s="101">
        <v>3050</v>
      </c>
      <c r="W16" s="98">
        <v>4030</v>
      </c>
      <c r="X16" s="98">
        <v>4703</v>
      </c>
      <c r="Y16" s="98">
        <v>5551</v>
      </c>
      <c r="Z16" s="98">
        <v>5238</v>
      </c>
      <c r="AB16" s="1"/>
    </row>
    <row r="17" spans="1:28" ht="21" customHeight="1" x14ac:dyDescent="0.3">
      <c r="A17" s="62" t="s">
        <v>10</v>
      </c>
      <c r="B17" s="150">
        <v>81.599999999999994</v>
      </c>
      <c r="C17" s="152">
        <v>76.099999999999994</v>
      </c>
      <c r="D17" s="147">
        <v>72.7</v>
      </c>
      <c r="E17" s="149">
        <v>79.099999999999994</v>
      </c>
      <c r="F17" s="149">
        <v>100</v>
      </c>
      <c r="G17" s="147">
        <v>70.8</v>
      </c>
      <c r="H17" s="148">
        <v>63.1</v>
      </c>
      <c r="I17" s="149">
        <v>92.6</v>
      </c>
      <c r="J17" s="149">
        <v>84.2</v>
      </c>
      <c r="K17" s="149">
        <v>76.099999999999994</v>
      </c>
      <c r="L17" s="149">
        <v>79.400000000000006</v>
      </c>
      <c r="M17" s="149">
        <v>91.5</v>
      </c>
      <c r="N17" s="149">
        <v>80.599999999999994</v>
      </c>
      <c r="O17" s="149">
        <v>85.2</v>
      </c>
      <c r="P17" s="149">
        <v>86.4</v>
      </c>
      <c r="Q17" s="147">
        <v>70.599999999999994</v>
      </c>
      <c r="R17" s="149">
        <v>75.400000000000006</v>
      </c>
      <c r="S17" s="147">
        <v>67.599999999999994</v>
      </c>
      <c r="T17" s="149">
        <v>75</v>
      </c>
      <c r="U17" s="149">
        <v>88</v>
      </c>
      <c r="V17" s="149">
        <v>82.4</v>
      </c>
      <c r="W17" s="149">
        <v>75.5</v>
      </c>
      <c r="X17" s="149">
        <v>88.5</v>
      </c>
      <c r="Y17" s="149">
        <v>100</v>
      </c>
      <c r="Z17" s="149">
        <v>86.9</v>
      </c>
      <c r="AB17" s="1"/>
    </row>
    <row r="18" spans="1:28" ht="21" customHeight="1" x14ac:dyDescent="0.3">
      <c r="A18" s="63" t="s">
        <v>13</v>
      </c>
      <c r="B18" s="150">
        <v>80.5</v>
      </c>
      <c r="C18" s="153">
        <v>58.6</v>
      </c>
      <c r="D18" s="148">
        <v>60</v>
      </c>
      <c r="E18" s="148">
        <v>45.2</v>
      </c>
      <c r="F18" s="148">
        <v>66.7</v>
      </c>
      <c r="G18" s="149">
        <v>64</v>
      </c>
      <c r="H18" s="149">
        <v>63.2</v>
      </c>
      <c r="I18" s="149">
        <v>96.3</v>
      </c>
      <c r="J18" s="149">
        <v>89.8</v>
      </c>
      <c r="K18" s="148">
        <v>75</v>
      </c>
      <c r="L18" s="149">
        <v>98.5</v>
      </c>
      <c r="M18" s="149">
        <v>98.8</v>
      </c>
      <c r="N18" s="149">
        <v>90.5</v>
      </c>
      <c r="O18" s="149">
        <v>77.599999999999994</v>
      </c>
      <c r="P18" s="147">
        <v>79.8</v>
      </c>
      <c r="Q18" s="148">
        <v>35.700000000000003</v>
      </c>
      <c r="R18" s="149">
        <v>94</v>
      </c>
      <c r="S18" s="148">
        <v>64.3</v>
      </c>
      <c r="T18" s="149">
        <v>87.5</v>
      </c>
      <c r="U18" s="149">
        <v>100</v>
      </c>
      <c r="V18" s="149">
        <v>100</v>
      </c>
      <c r="W18" s="147">
        <v>84</v>
      </c>
      <c r="X18" s="149">
        <v>68.8</v>
      </c>
      <c r="Y18" s="149">
        <v>100</v>
      </c>
      <c r="Z18" s="149">
        <v>70.3</v>
      </c>
      <c r="AB18" s="1"/>
    </row>
    <row r="19" spans="1:28" ht="21" customHeight="1" x14ac:dyDescent="0.3">
      <c r="A19" s="63" t="s">
        <v>16</v>
      </c>
      <c r="B19" s="150">
        <v>64.5</v>
      </c>
      <c r="C19" s="153">
        <v>58.4</v>
      </c>
      <c r="D19" s="148">
        <v>28.6</v>
      </c>
      <c r="E19" s="149">
        <v>60.3</v>
      </c>
      <c r="F19" s="148">
        <v>28.6</v>
      </c>
      <c r="G19" s="149">
        <v>33.299999999999997</v>
      </c>
      <c r="H19" s="147">
        <v>73.900000000000006</v>
      </c>
      <c r="I19" s="149">
        <v>93.8</v>
      </c>
      <c r="J19" s="149">
        <v>84.9</v>
      </c>
      <c r="K19" s="148">
        <v>0</v>
      </c>
      <c r="L19" s="147">
        <v>86</v>
      </c>
      <c r="M19" s="147">
        <v>84.6</v>
      </c>
      <c r="N19" s="148">
        <v>51.9</v>
      </c>
      <c r="O19" s="149">
        <v>66.7</v>
      </c>
      <c r="P19" s="148">
        <v>55.7</v>
      </c>
      <c r="Q19" s="149">
        <v>46.8</v>
      </c>
      <c r="R19" s="147">
        <v>73.2</v>
      </c>
      <c r="S19" s="149">
        <v>66.7</v>
      </c>
      <c r="T19" s="147">
        <v>61.9</v>
      </c>
      <c r="U19" s="147">
        <v>73.7</v>
      </c>
      <c r="V19" s="149">
        <v>92.9</v>
      </c>
      <c r="W19" s="149">
        <v>83.6</v>
      </c>
      <c r="X19" s="149">
        <v>74.2</v>
      </c>
      <c r="Y19" s="149">
        <v>70.599999999999994</v>
      </c>
      <c r="Z19" s="148">
        <v>62.1</v>
      </c>
      <c r="AB19" s="1"/>
    </row>
    <row r="20" spans="1:28" ht="21" customHeight="1" x14ac:dyDescent="0.3">
      <c r="A20" s="64" t="s">
        <v>6</v>
      </c>
      <c r="B20" s="7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B20" s="1"/>
    </row>
    <row r="21" spans="1:28" ht="21" customHeight="1" x14ac:dyDescent="0.3">
      <c r="A21" s="62" t="s">
        <v>2</v>
      </c>
      <c r="B21" s="154">
        <v>63.3</v>
      </c>
      <c r="C21" s="146">
        <v>66.8</v>
      </c>
      <c r="D21" s="147">
        <v>65.3</v>
      </c>
      <c r="E21" s="149">
        <v>69.400000000000006</v>
      </c>
      <c r="F21" s="147">
        <v>60.5</v>
      </c>
      <c r="G21" s="149">
        <v>68.3</v>
      </c>
      <c r="H21" s="149">
        <v>70.400000000000006</v>
      </c>
      <c r="I21" s="148">
        <v>58.3</v>
      </c>
      <c r="J21" s="147">
        <v>64.900000000000006</v>
      </c>
      <c r="K21" s="149">
        <v>67.5</v>
      </c>
      <c r="L21" s="149">
        <v>71</v>
      </c>
      <c r="M21" s="147">
        <v>62.4</v>
      </c>
      <c r="N21" s="149">
        <v>69.7</v>
      </c>
      <c r="O21" s="147">
        <v>62.7</v>
      </c>
      <c r="P21" s="147">
        <v>60.9</v>
      </c>
      <c r="Q21" s="147">
        <v>63.8</v>
      </c>
      <c r="R21" s="149">
        <v>58.6</v>
      </c>
      <c r="S21" s="149">
        <v>61.3</v>
      </c>
      <c r="T21" s="147">
        <v>64.5</v>
      </c>
      <c r="U21" s="147">
        <v>69.7</v>
      </c>
      <c r="V21" s="147">
        <v>63</v>
      </c>
      <c r="W21" s="149">
        <v>65.8</v>
      </c>
      <c r="X21" s="149">
        <v>71.099999999999994</v>
      </c>
      <c r="Y21" s="147">
        <v>59.8</v>
      </c>
      <c r="Z21" s="149">
        <v>71.900000000000006</v>
      </c>
      <c r="AB21" s="1"/>
    </row>
    <row r="22" spans="1:28" ht="21" customHeight="1" x14ac:dyDescent="0.3">
      <c r="A22" s="62" t="s">
        <v>3</v>
      </c>
      <c r="B22" s="96">
        <v>6794</v>
      </c>
      <c r="C22" s="102">
        <v>6336</v>
      </c>
      <c r="D22" s="98">
        <v>7497</v>
      </c>
      <c r="E22" s="98">
        <v>5826</v>
      </c>
      <c r="F22" s="98">
        <v>6497</v>
      </c>
      <c r="G22" s="98">
        <v>5151</v>
      </c>
      <c r="H22" s="98">
        <v>6063</v>
      </c>
      <c r="I22" s="98">
        <v>5146</v>
      </c>
      <c r="J22" s="98">
        <v>7282</v>
      </c>
      <c r="K22" s="98">
        <v>7033</v>
      </c>
      <c r="L22" s="98">
        <v>5990</v>
      </c>
      <c r="M22" s="98">
        <v>6887</v>
      </c>
      <c r="N22" s="98">
        <v>6990</v>
      </c>
      <c r="O22" s="98">
        <v>6262</v>
      </c>
      <c r="P22" s="98">
        <v>6839</v>
      </c>
      <c r="Q22" s="98">
        <v>7281</v>
      </c>
      <c r="R22" s="98">
        <v>6562</v>
      </c>
      <c r="S22" s="98">
        <v>5795</v>
      </c>
      <c r="T22" s="98">
        <v>7079</v>
      </c>
      <c r="U22" s="98">
        <v>6141</v>
      </c>
      <c r="V22" s="98">
        <v>6686</v>
      </c>
      <c r="W22" s="98">
        <v>6661</v>
      </c>
      <c r="X22" s="98">
        <v>8605</v>
      </c>
      <c r="Y22" s="98">
        <v>6966</v>
      </c>
      <c r="Z22" s="98">
        <v>7206</v>
      </c>
      <c r="AB22" s="1"/>
    </row>
    <row r="23" spans="1:28" ht="21" customHeight="1" x14ac:dyDescent="0.3">
      <c r="A23" s="65" t="s">
        <v>10</v>
      </c>
      <c r="B23" s="150">
        <v>63.5</v>
      </c>
      <c r="C23" s="152">
        <v>71</v>
      </c>
      <c r="D23" s="149">
        <v>67.099999999999994</v>
      </c>
      <c r="E23" s="147">
        <v>65.099999999999994</v>
      </c>
      <c r="F23" s="147">
        <v>61.3</v>
      </c>
      <c r="G23" s="149">
        <v>68.400000000000006</v>
      </c>
      <c r="H23" s="149">
        <v>70.3</v>
      </c>
      <c r="I23" s="148">
        <v>58.4</v>
      </c>
      <c r="J23" s="149">
        <v>68.7</v>
      </c>
      <c r="K23" s="149">
        <v>70.2</v>
      </c>
      <c r="L23" s="149">
        <v>70.900000000000006</v>
      </c>
      <c r="M23" s="147">
        <v>64.900000000000006</v>
      </c>
      <c r="N23" s="147">
        <v>68.099999999999994</v>
      </c>
      <c r="O23" s="149">
        <v>65.099999999999994</v>
      </c>
      <c r="P23" s="149">
        <v>63.6</v>
      </c>
      <c r="Q23" s="149">
        <v>68.8</v>
      </c>
      <c r="R23" s="147">
        <v>53.1</v>
      </c>
      <c r="S23" s="149">
        <v>66.5</v>
      </c>
      <c r="T23" s="149">
        <v>64.5</v>
      </c>
      <c r="U23" s="149">
        <v>67.900000000000006</v>
      </c>
      <c r="V23" s="149">
        <v>68.599999999999994</v>
      </c>
      <c r="W23" s="149">
        <v>64.5</v>
      </c>
      <c r="X23" s="149">
        <v>67.400000000000006</v>
      </c>
      <c r="Y23" s="147">
        <v>58.5</v>
      </c>
      <c r="Z23" s="147">
        <v>67.2</v>
      </c>
      <c r="AB23" s="1"/>
    </row>
    <row r="26" spans="1:28" x14ac:dyDescent="0.3">
      <c r="A26" s="209" t="s">
        <v>7</v>
      </c>
      <c r="B26" s="209"/>
      <c r="C26" s="209"/>
    </row>
    <row r="27" spans="1:28" x14ac:dyDescent="0.3">
      <c r="A27" s="210" t="s">
        <v>8</v>
      </c>
      <c r="B27" s="210"/>
      <c r="C27" s="210"/>
    </row>
    <row r="28" spans="1:28" x14ac:dyDescent="0.3">
      <c r="A28" s="211" t="s">
        <v>9</v>
      </c>
      <c r="B28" s="211"/>
      <c r="C28" s="211"/>
    </row>
  </sheetData>
  <mergeCells count="3">
    <mergeCell ref="A26:C26"/>
    <mergeCell ref="A27:C27"/>
    <mergeCell ref="A28:C28"/>
  </mergeCells>
  <phoneticPr fontId="9" type="noConversion"/>
  <conditionalFormatting sqref="D25">
    <cfRule type="colorScale" priority="52">
      <colorScale>
        <cfvo type="min"/>
        <cfvo type="percentile" val="50"/>
        <cfvo type="max"/>
        <color rgb="FFFFFF00"/>
        <color theme="9" tint="0.39997558519241921"/>
        <color theme="4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23B9-A874-4EDE-848E-B379F58D6BC3}">
  <dimension ref="A1:AB28"/>
  <sheetViews>
    <sheetView workbookViewId="0">
      <selection activeCell="B3" sqref="B3"/>
    </sheetView>
  </sheetViews>
  <sheetFormatPr defaultColWidth="9.109375" defaultRowHeight="14.4" x14ac:dyDescent="0.3"/>
  <cols>
    <col min="1" max="1" width="34.109375" style="16" bestFit="1" customWidth="1"/>
    <col min="2" max="2" width="10.109375" style="16" bestFit="1" customWidth="1"/>
    <col min="3" max="16384" width="9.109375" style="16"/>
  </cols>
  <sheetData>
    <row r="1" spans="1:28" ht="21" customHeight="1" x14ac:dyDescent="0.3">
      <c r="A1" s="71" t="s">
        <v>56</v>
      </c>
      <c r="B1" s="72" t="s">
        <v>41</v>
      </c>
      <c r="C1" s="68" t="s">
        <v>17</v>
      </c>
      <c r="D1" s="68" t="s">
        <v>18</v>
      </c>
      <c r="E1" s="68" t="s">
        <v>19</v>
      </c>
      <c r="F1" s="68" t="s">
        <v>20</v>
      </c>
      <c r="G1" s="68" t="s">
        <v>21</v>
      </c>
      <c r="H1" s="68" t="s">
        <v>22</v>
      </c>
      <c r="I1" s="68" t="s">
        <v>23</v>
      </c>
      <c r="J1" s="68" t="s">
        <v>24</v>
      </c>
      <c r="K1" s="68" t="s">
        <v>25</v>
      </c>
      <c r="L1" s="68" t="s">
        <v>26</v>
      </c>
      <c r="M1" s="68" t="s">
        <v>27</v>
      </c>
      <c r="N1" s="68" t="s">
        <v>28</v>
      </c>
      <c r="O1" s="68" t="s">
        <v>29</v>
      </c>
      <c r="P1" s="68" t="s">
        <v>30</v>
      </c>
      <c r="Q1" s="68" t="s">
        <v>31</v>
      </c>
      <c r="R1" s="68" t="s">
        <v>32</v>
      </c>
      <c r="S1" s="68" t="s">
        <v>33</v>
      </c>
      <c r="T1" s="68" t="s">
        <v>34</v>
      </c>
      <c r="U1" s="68" t="s">
        <v>35</v>
      </c>
      <c r="V1" s="68" t="s">
        <v>36</v>
      </c>
      <c r="W1" s="68" t="s">
        <v>37</v>
      </c>
      <c r="X1" s="68" t="s">
        <v>38</v>
      </c>
      <c r="Y1" s="68" t="s">
        <v>39</v>
      </c>
      <c r="Z1" s="68" t="s">
        <v>40</v>
      </c>
    </row>
    <row r="2" spans="1:28" ht="21" customHeight="1" x14ac:dyDescent="0.3">
      <c r="A2" s="69" t="s">
        <v>1</v>
      </c>
      <c r="B2" s="81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</row>
    <row r="3" spans="1:28" ht="21" customHeight="1" x14ac:dyDescent="0.3">
      <c r="A3" s="62" t="s">
        <v>2</v>
      </c>
      <c r="B3" s="181">
        <v>0.66</v>
      </c>
      <c r="C3" s="176">
        <v>0.81599999999999995</v>
      </c>
      <c r="D3" s="176">
        <v>0.83699999999999997</v>
      </c>
      <c r="E3" s="176">
        <v>0.91700000000000004</v>
      </c>
      <c r="F3" s="176">
        <v>0.92400000000000004</v>
      </c>
      <c r="G3" s="181">
        <v>0.71199999999999997</v>
      </c>
      <c r="H3" s="181">
        <v>0.94299999999999995</v>
      </c>
      <c r="I3" s="181">
        <v>0.85699999999999998</v>
      </c>
      <c r="J3" s="181">
        <v>0.96699999999999997</v>
      </c>
      <c r="K3" s="181">
        <v>0.65</v>
      </c>
      <c r="L3" s="181">
        <v>0.77600000000000002</v>
      </c>
      <c r="M3" s="181">
        <v>0.80500000000000005</v>
      </c>
      <c r="N3" s="181">
        <v>0.78200000000000003</v>
      </c>
      <c r="O3" s="181">
        <v>0.86899999999999999</v>
      </c>
      <c r="P3" s="181">
        <v>0.80100000000000005</v>
      </c>
      <c r="Q3" s="181">
        <v>0.77200000000000002</v>
      </c>
      <c r="R3" s="181">
        <v>0.70899999999999996</v>
      </c>
      <c r="S3" s="181">
        <v>0.85799999999999998</v>
      </c>
      <c r="T3" s="181">
        <v>0.85899999999999999</v>
      </c>
      <c r="U3" s="181">
        <v>0.88500000000000001</v>
      </c>
      <c r="V3" s="181">
        <v>0.879</v>
      </c>
      <c r="W3" s="181">
        <v>0.76800000000000002</v>
      </c>
      <c r="X3" s="181">
        <v>0.78</v>
      </c>
      <c r="Y3" s="181">
        <v>0.60699999999999998</v>
      </c>
      <c r="Z3" s="181">
        <v>0.79</v>
      </c>
      <c r="AA3" s="1"/>
      <c r="AB3" s="1"/>
    </row>
    <row r="4" spans="1:28" ht="21" customHeight="1" x14ac:dyDescent="0.3">
      <c r="A4" s="62" t="s">
        <v>3</v>
      </c>
      <c r="B4" s="76">
        <v>7765</v>
      </c>
      <c r="C4" s="76">
        <v>8482.5</v>
      </c>
      <c r="D4" s="76">
        <v>8288</v>
      </c>
      <c r="E4" s="76">
        <v>8175</v>
      </c>
      <c r="F4" s="76">
        <v>12500</v>
      </c>
      <c r="G4" s="76">
        <v>6576</v>
      </c>
      <c r="H4" s="76">
        <v>7980.5</v>
      </c>
      <c r="I4" s="76">
        <v>10777</v>
      </c>
      <c r="J4" s="76">
        <v>12888</v>
      </c>
      <c r="K4" s="76">
        <v>8030</v>
      </c>
      <c r="L4" s="76">
        <v>8187</v>
      </c>
      <c r="M4" s="76">
        <v>9463</v>
      </c>
      <c r="N4" s="76">
        <v>8995</v>
      </c>
      <c r="O4" s="76">
        <v>8710</v>
      </c>
      <c r="P4" s="76">
        <v>10506</v>
      </c>
      <c r="Q4" s="76">
        <v>7800.5</v>
      </c>
      <c r="R4" s="76">
        <v>8836</v>
      </c>
      <c r="S4" s="76">
        <v>9290.5</v>
      </c>
      <c r="T4" s="76">
        <v>11768</v>
      </c>
      <c r="U4" s="76">
        <v>9509</v>
      </c>
      <c r="V4" s="76">
        <v>11925</v>
      </c>
      <c r="W4" s="76">
        <v>8089</v>
      </c>
      <c r="X4" s="76">
        <v>9982.7999999999993</v>
      </c>
      <c r="Y4" s="76">
        <v>7052</v>
      </c>
      <c r="Z4" s="76">
        <v>8619</v>
      </c>
      <c r="AB4" s="1"/>
    </row>
    <row r="5" spans="1:28" ht="21" customHeight="1" x14ac:dyDescent="0.3">
      <c r="A5" s="62" t="s">
        <v>10</v>
      </c>
      <c r="B5" s="78">
        <v>0.65900000000000003</v>
      </c>
      <c r="C5" s="78">
        <v>0.84299999999999997</v>
      </c>
      <c r="D5" s="78">
        <v>0.85699999999999998</v>
      </c>
      <c r="E5" s="78">
        <v>0.82499999999999996</v>
      </c>
      <c r="F5" s="78">
        <v>0.91900000000000004</v>
      </c>
      <c r="G5" s="78">
        <v>0.67100000000000004</v>
      </c>
      <c r="H5" s="78">
        <v>0.9</v>
      </c>
      <c r="I5" s="78">
        <v>0.88900000000000001</v>
      </c>
      <c r="J5" s="78">
        <v>0.96099999999999997</v>
      </c>
      <c r="K5" s="78">
        <v>0.68100000000000005</v>
      </c>
      <c r="L5" s="78">
        <v>0.83299999999999996</v>
      </c>
      <c r="M5" s="78">
        <v>0.79600000000000004</v>
      </c>
      <c r="N5" s="78">
        <v>0.76300000000000001</v>
      </c>
      <c r="O5" s="78">
        <v>0.85199999999999998</v>
      </c>
      <c r="P5" s="78">
        <v>0.82799999999999996</v>
      </c>
      <c r="Q5" s="78">
        <v>0.78300000000000003</v>
      </c>
      <c r="R5" s="78">
        <v>0.72899999999999998</v>
      </c>
      <c r="S5" s="78">
        <v>0.84099999999999997</v>
      </c>
      <c r="T5" s="78">
        <v>0.88</v>
      </c>
      <c r="U5" s="78">
        <v>0.79700000000000004</v>
      </c>
      <c r="V5" s="78">
        <v>0.88300000000000001</v>
      </c>
      <c r="W5" s="78">
        <v>0.77900000000000003</v>
      </c>
      <c r="X5" s="78">
        <v>0.79800000000000004</v>
      </c>
      <c r="Y5" s="78">
        <v>0.6</v>
      </c>
      <c r="Z5" s="78">
        <v>0.83599999999999997</v>
      </c>
      <c r="AA5" s="1"/>
      <c r="AB5" s="1"/>
    </row>
    <row r="6" spans="1:28" ht="21" customHeight="1" x14ac:dyDescent="0.3">
      <c r="A6" s="63" t="s">
        <v>13</v>
      </c>
      <c r="B6" s="78">
        <v>0.66800000000000004</v>
      </c>
      <c r="C6" s="157">
        <v>0.72299999999999998</v>
      </c>
      <c r="D6" s="157">
        <v>0.84099999999999997</v>
      </c>
      <c r="E6" s="157">
        <v>0.75</v>
      </c>
      <c r="F6" s="157">
        <v>0.91300000000000003</v>
      </c>
      <c r="G6" s="157">
        <v>0.59299999999999997</v>
      </c>
      <c r="H6" s="157">
        <v>0.92900000000000005</v>
      </c>
      <c r="I6" s="157">
        <v>0.63</v>
      </c>
      <c r="J6" s="157">
        <v>0.92700000000000005</v>
      </c>
      <c r="K6" s="157">
        <v>0.54500000000000004</v>
      </c>
      <c r="L6" s="157">
        <v>0.83199999999999996</v>
      </c>
      <c r="M6" s="157">
        <v>0.69199999999999995</v>
      </c>
      <c r="N6" s="157">
        <v>0.63400000000000001</v>
      </c>
      <c r="O6" s="157">
        <v>0.76500000000000001</v>
      </c>
      <c r="P6" s="157">
        <v>0.67200000000000004</v>
      </c>
      <c r="Q6" s="157">
        <v>0.46700000000000003</v>
      </c>
      <c r="R6" s="157">
        <v>0.84099999999999997</v>
      </c>
      <c r="S6" s="157">
        <v>0.78800000000000003</v>
      </c>
      <c r="T6" s="157">
        <v>0.66400000000000003</v>
      </c>
      <c r="U6" s="157">
        <v>0.875</v>
      </c>
      <c r="V6" s="157">
        <v>0.88600000000000001</v>
      </c>
      <c r="W6" s="157">
        <v>0.72199999999999998</v>
      </c>
      <c r="X6" s="157">
        <v>0.72899999999999998</v>
      </c>
      <c r="Y6" s="157">
        <v>0.55900000000000005</v>
      </c>
      <c r="Z6" s="157">
        <v>0.81499999999999995</v>
      </c>
      <c r="AA6" s="1"/>
      <c r="AB6" s="1"/>
    </row>
    <row r="7" spans="1:28" ht="21" customHeight="1" x14ac:dyDescent="0.3">
      <c r="A7" s="63" t="s">
        <v>16</v>
      </c>
      <c r="B7" s="78">
        <v>0.65500000000000003</v>
      </c>
      <c r="C7" s="78">
        <v>0.33900000000000002</v>
      </c>
      <c r="D7" s="78">
        <v>0.81699999999999995</v>
      </c>
      <c r="E7" s="78">
        <v>0.65200000000000002</v>
      </c>
      <c r="F7" s="78">
        <v>0.57199999999999995</v>
      </c>
      <c r="G7" s="78">
        <v>0.54800000000000004</v>
      </c>
      <c r="H7" s="78">
        <v>0.55600000000000005</v>
      </c>
      <c r="I7" s="78">
        <v>0.39100000000000001</v>
      </c>
      <c r="J7" s="78">
        <v>0.63300000000000001</v>
      </c>
      <c r="K7" s="78">
        <v>0.52500000000000002</v>
      </c>
      <c r="L7" s="78">
        <v>0.622</v>
      </c>
      <c r="M7" s="78">
        <v>0.81</v>
      </c>
      <c r="N7" s="78">
        <v>0.63500000000000001</v>
      </c>
      <c r="O7" s="78">
        <v>0.71299999999999997</v>
      </c>
      <c r="P7" s="78">
        <v>0.56299999999999994</v>
      </c>
      <c r="Q7" s="78">
        <v>0.70199999999999996</v>
      </c>
      <c r="R7" s="78">
        <v>0.85</v>
      </c>
      <c r="S7" s="78">
        <v>0.71</v>
      </c>
      <c r="T7" s="78">
        <v>0.75</v>
      </c>
      <c r="U7" s="78">
        <v>0.72899999999999998</v>
      </c>
      <c r="V7" s="78">
        <v>0.77</v>
      </c>
      <c r="W7" s="78">
        <v>0.71499999999999997</v>
      </c>
      <c r="X7" s="78">
        <v>0.61899999999999999</v>
      </c>
      <c r="Y7" s="78">
        <v>0.94599999999999995</v>
      </c>
      <c r="Z7" s="78">
        <v>0.55200000000000005</v>
      </c>
      <c r="AA7" s="1"/>
      <c r="AB7" s="1"/>
    </row>
    <row r="8" spans="1:28" ht="21" customHeight="1" x14ac:dyDescent="0.3">
      <c r="A8" s="64" t="s">
        <v>14</v>
      </c>
      <c r="B8" s="7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/>
      <c r="AB8" s="1"/>
    </row>
    <row r="9" spans="1:28" ht="21" customHeight="1" x14ac:dyDescent="0.3">
      <c r="A9" s="62" t="s">
        <v>2</v>
      </c>
      <c r="B9" s="78">
        <v>0.73</v>
      </c>
      <c r="C9" s="78">
        <v>0.84599999999999997</v>
      </c>
      <c r="D9" s="78">
        <v>1</v>
      </c>
      <c r="E9" s="78">
        <v>0.90900000000000003</v>
      </c>
      <c r="F9" s="78">
        <v>1</v>
      </c>
      <c r="G9" s="78">
        <v>0.66700000000000004</v>
      </c>
      <c r="H9" s="78">
        <v>1</v>
      </c>
      <c r="I9" s="78">
        <v>0</v>
      </c>
      <c r="J9" s="78">
        <v>0.93</v>
      </c>
      <c r="K9" s="78">
        <v>0.46700000000000003</v>
      </c>
      <c r="L9" s="78">
        <v>0.71399999999999997</v>
      </c>
      <c r="M9" s="78">
        <v>0.73499999999999999</v>
      </c>
      <c r="N9" s="78">
        <v>0.78900000000000003</v>
      </c>
      <c r="O9" s="78">
        <v>0.95699999999999996</v>
      </c>
      <c r="P9" s="78">
        <v>0.73199999999999998</v>
      </c>
      <c r="Q9" s="78">
        <v>0.746</v>
      </c>
      <c r="R9" s="78">
        <v>0.747</v>
      </c>
      <c r="S9" s="78">
        <v>0.83799999999999997</v>
      </c>
      <c r="T9" s="78">
        <v>0.73699999999999999</v>
      </c>
      <c r="U9" s="78">
        <v>1</v>
      </c>
      <c r="V9" s="78">
        <v>0.78600000000000003</v>
      </c>
      <c r="W9" s="78">
        <v>0.73599999999999999</v>
      </c>
      <c r="X9" s="78">
        <v>0.71499999999999997</v>
      </c>
      <c r="Y9" s="78">
        <v>0.69</v>
      </c>
      <c r="Z9" s="78">
        <v>0.83799999999999997</v>
      </c>
      <c r="AA9" s="1"/>
      <c r="AB9" s="1"/>
    </row>
    <row r="10" spans="1:28" ht="21" customHeight="1" x14ac:dyDescent="0.3">
      <c r="A10" s="62" t="s">
        <v>3</v>
      </c>
      <c r="B10" s="76">
        <v>9766</v>
      </c>
      <c r="C10" s="76">
        <v>8007</v>
      </c>
      <c r="D10" s="76">
        <v>13259</v>
      </c>
      <c r="E10" s="76">
        <v>8005</v>
      </c>
      <c r="F10" s="76">
        <v>9287</v>
      </c>
      <c r="G10" s="76">
        <v>11454.5</v>
      </c>
      <c r="H10" s="76">
        <v>13571</v>
      </c>
      <c r="I10" s="78">
        <v>0</v>
      </c>
      <c r="J10" s="76">
        <v>11570</v>
      </c>
      <c r="K10" s="76">
        <v>6529</v>
      </c>
      <c r="L10" s="76">
        <v>11700</v>
      </c>
      <c r="M10" s="76">
        <v>9131</v>
      </c>
      <c r="N10" s="76">
        <v>9337</v>
      </c>
      <c r="O10" s="76">
        <v>10512</v>
      </c>
      <c r="P10" s="76">
        <v>11667</v>
      </c>
      <c r="Q10" s="76">
        <v>10043</v>
      </c>
      <c r="R10" s="76">
        <v>10359</v>
      </c>
      <c r="S10" s="76">
        <v>8691</v>
      </c>
      <c r="T10" s="76">
        <v>10400</v>
      </c>
      <c r="U10" s="76">
        <v>7987.2</v>
      </c>
      <c r="V10" s="76">
        <v>11214</v>
      </c>
      <c r="W10" s="76">
        <v>8935</v>
      </c>
      <c r="X10" s="76">
        <v>10499</v>
      </c>
      <c r="Y10" s="76">
        <v>9419</v>
      </c>
      <c r="Z10" s="76">
        <v>10140</v>
      </c>
      <c r="AB10" s="1"/>
    </row>
    <row r="11" spans="1:28" ht="21" customHeight="1" x14ac:dyDescent="0.3">
      <c r="A11" s="62" t="s">
        <v>10</v>
      </c>
      <c r="B11" s="78">
        <v>0.74299999999999999</v>
      </c>
      <c r="C11" s="78">
        <v>0.8</v>
      </c>
      <c r="D11" s="78">
        <v>0.75</v>
      </c>
      <c r="E11" s="78">
        <v>0.9</v>
      </c>
      <c r="F11" s="78">
        <v>1</v>
      </c>
      <c r="G11" s="78">
        <v>0.8</v>
      </c>
      <c r="H11" s="78">
        <v>1</v>
      </c>
      <c r="I11" s="78">
        <v>0</v>
      </c>
      <c r="J11" s="78">
        <v>0.871</v>
      </c>
      <c r="K11" s="78">
        <v>0.33300000000000002</v>
      </c>
      <c r="L11" s="78">
        <v>0.6</v>
      </c>
      <c r="M11" s="78">
        <v>0.84399999999999997</v>
      </c>
      <c r="N11" s="78">
        <v>0.80800000000000005</v>
      </c>
      <c r="O11" s="78">
        <v>0.92200000000000004</v>
      </c>
      <c r="P11" s="78">
        <v>0.79300000000000004</v>
      </c>
      <c r="Q11" s="78">
        <v>0.78500000000000003</v>
      </c>
      <c r="R11" s="78">
        <v>0.73699999999999999</v>
      </c>
      <c r="S11" s="78">
        <v>0.82199999999999995</v>
      </c>
      <c r="T11" s="78">
        <v>0.70699999999999996</v>
      </c>
      <c r="U11" s="78">
        <v>1</v>
      </c>
      <c r="V11" s="78">
        <v>0.84</v>
      </c>
      <c r="W11" s="78">
        <v>0.79800000000000004</v>
      </c>
      <c r="X11" s="78">
        <v>0.76900000000000002</v>
      </c>
      <c r="Y11" s="78">
        <v>0.69399999999999995</v>
      </c>
      <c r="Z11" s="78">
        <v>0.80800000000000005</v>
      </c>
      <c r="AA11" s="1"/>
      <c r="AB11" s="1"/>
    </row>
    <row r="12" spans="1:28" ht="21" customHeight="1" x14ac:dyDescent="0.3">
      <c r="A12" s="63" t="s">
        <v>13</v>
      </c>
      <c r="B12" s="78">
        <v>0.78400000000000003</v>
      </c>
      <c r="C12" s="78">
        <v>0.8</v>
      </c>
      <c r="D12" s="78">
        <v>1</v>
      </c>
      <c r="E12" s="78">
        <v>0.77800000000000002</v>
      </c>
      <c r="F12" s="78">
        <v>0</v>
      </c>
      <c r="G12" s="78">
        <v>1</v>
      </c>
      <c r="H12" s="78">
        <v>1</v>
      </c>
      <c r="I12" s="78">
        <v>0</v>
      </c>
      <c r="J12" s="78">
        <v>0.83299999999999996</v>
      </c>
      <c r="K12" s="78">
        <v>0.6</v>
      </c>
      <c r="L12" s="78">
        <v>1</v>
      </c>
      <c r="M12" s="78">
        <v>0.9</v>
      </c>
      <c r="N12" s="78">
        <v>0.78</v>
      </c>
      <c r="O12" s="78">
        <v>0.93799999999999994</v>
      </c>
      <c r="P12" s="78">
        <v>0.873</v>
      </c>
      <c r="Q12" s="78">
        <v>0.55500000000000005</v>
      </c>
      <c r="R12" s="78">
        <v>0.86599999999999999</v>
      </c>
      <c r="S12" s="78">
        <v>0.79800000000000004</v>
      </c>
      <c r="T12" s="78">
        <v>0.36099999999999999</v>
      </c>
      <c r="U12" s="78">
        <v>1</v>
      </c>
      <c r="V12" s="78">
        <v>0.93799999999999994</v>
      </c>
      <c r="W12" s="78">
        <v>0.86199999999999999</v>
      </c>
      <c r="X12" s="78">
        <v>0.81499999999999995</v>
      </c>
      <c r="Y12" s="78">
        <v>0.77100000000000002</v>
      </c>
      <c r="Z12" s="78">
        <v>0.91100000000000003</v>
      </c>
      <c r="AA12" s="1"/>
      <c r="AB12" s="1"/>
    </row>
    <row r="13" spans="1:28" ht="21" customHeight="1" x14ac:dyDescent="0.3">
      <c r="A13" s="63" t="s">
        <v>16</v>
      </c>
      <c r="B13" s="78">
        <v>0.67400000000000004</v>
      </c>
      <c r="C13" s="78">
        <v>0.375</v>
      </c>
      <c r="D13" s="78">
        <v>0.8</v>
      </c>
      <c r="E13" s="78">
        <v>0</v>
      </c>
      <c r="F13" s="78">
        <v>0.9</v>
      </c>
      <c r="G13" s="78">
        <v>0</v>
      </c>
      <c r="H13" s="78">
        <v>0</v>
      </c>
      <c r="I13" s="78">
        <v>0.33300000000000002</v>
      </c>
      <c r="J13" s="78">
        <v>0.75600000000000001</v>
      </c>
      <c r="K13" s="78">
        <v>0.66700000000000004</v>
      </c>
      <c r="L13" s="78">
        <v>1</v>
      </c>
      <c r="M13" s="78">
        <v>0.74299999999999999</v>
      </c>
      <c r="N13" s="78">
        <v>0.69099999999999995</v>
      </c>
      <c r="O13" s="78">
        <v>0.78900000000000003</v>
      </c>
      <c r="P13" s="78">
        <v>0.39800000000000002</v>
      </c>
      <c r="Q13" s="78">
        <v>0.72499999999999998</v>
      </c>
      <c r="R13" s="78">
        <v>0.65500000000000003</v>
      </c>
      <c r="S13" s="78">
        <v>0.63600000000000001</v>
      </c>
      <c r="T13" s="78">
        <v>0.86699999999999999</v>
      </c>
      <c r="U13" s="78">
        <v>1</v>
      </c>
      <c r="V13" s="78">
        <v>1</v>
      </c>
      <c r="W13" s="78">
        <v>0.77100000000000002</v>
      </c>
      <c r="X13" s="78">
        <v>0.67200000000000004</v>
      </c>
      <c r="Y13" s="78">
        <v>0.86</v>
      </c>
      <c r="Z13" s="78">
        <v>0.64700000000000002</v>
      </c>
      <c r="AA13" s="1"/>
      <c r="AB13" s="1"/>
    </row>
    <row r="14" spans="1:28" ht="21" customHeight="1" x14ac:dyDescent="0.3">
      <c r="A14" s="64" t="s">
        <v>15</v>
      </c>
      <c r="B14" s="70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B14" s="1"/>
    </row>
    <row r="15" spans="1:28" ht="21" customHeight="1" x14ac:dyDescent="0.3">
      <c r="A15" s="62" t="s">
        <v>2</v>
      </c>
      <c r="B15" s="78">
        <v>0.74099999999999999</v>
      </c>
      <c r="C15" s="78">
        <v>0.81799999999999995</v>
      </c>
      <c r="D15" s="78">
        <v>0.41399999999999998</v>
      </c>
      <c r="E15" s="78">
        <v>0.73599999999999999</v>
      </c>
      <c r="F15" s="78">
        <v>0.7</v>
      </c>
      <c r="G15" s="78">
        <v>0.67400000000000004</v>
      </c>
      <c r="H15" s="78">
        <v>0.66</v>
      </c>
      <c r="I15" s="78">
        <v>0.65600000000000003</v>
      </c>
      <c r="J15" s="78">
        <v>0.875</v>
      </c>
      <c r="K15" s="78">
        <v>0.68</v>
      </c>
      <c r="L15" s="78">
        <v>0.80900000000000005</v>
      </c>
      <c r="M15" s="78">
        <v>0.86899999999999999</v>
      </c>
      <c r="N15" s="78">
        <v>0.70199999999999996</v>
      </c>
      <c r="O15" s="78">
        <v>0.82</v>
      </c>
      <c r="P15" s="78">
        <v>0.82199999999999995</v>
      </c>
      <c r="Q15" s="78">
        <v>0.8</v>
      </c>
      <c r="R15" s="78">
        <v>0.65400000000000003</v>
      </c>
      <c r="S15" s="78">
        <v>0.80400000000000005</v>
      </c>
      <c r="T15" s="78">
        <v>0.625</v>
      </c>
      <c r="U15" s="78">
        <v>0.748</v>
      </c>
      <c r="V15" s="78">
        <v>0.64700000000000002</v>
      </c>
      <c r="W15" s="78">
        <v>0.73499999999999999</v>
      </c>
      <c r="X15" s="78">
        <v>0.72499999999999998</v>
      </c>
      <c r="Y15" s="78">
        <v>0.73699999999999999</v>
      </c>
      <c r="Z15" s="78">
        <v>0.81100000000000005</v>
      </c>
      <c r="AA15" s="1"/>
      <c r="AB15" s="1"/>
    </row>
    <row r="16" spans="1:28" ht="21" customHeight="1" x14ac:dyDescent="0.3">
      <c r="A16" s="62" t="s">
        <v>3</v>
      </c>
      <c r="B16" s="76">
        <v>5059</v>
      </c>
      <c r="C16" s="76">
        <v>4441.5</v>
      </c>
      <c r="D16" s="76">
        <v>2123.2199999999998</v>
      </c>
      <c r="E16" s="76">
        <v>5152</v>
      </c>
      <c r="F16" s="76">
        <v>3275.5</v>
      </c>
      <c r="G16" s="76">
        <v>3774</v>
      </c>
      <c r="H16" s="76">
        <v>3620</v>
      </c>
      <c r="I16" s="76">
        <v>3185</v>
      </c>
      <c r="J16" s="76">
        <v>5246</v>
      </c>
      <c r="K16" s="76">
        <v>3937</v>
      </c>
      <c r="L16" s="76">
        <v>4397</v>
      </c>
      <c r="M16" s="76">
        <v>3860.07</v>
      </c>
      <c r="N16" s="76">
        <v>5130.5</v>
      </c>
      <c r="O16" s="76">
        <v>5298</v>
      </c>
      <c r="P16" s="76">
        <v>5281.5</v>
      </c>
      <c r="Q16" s="76">
        <v>4471</v>
      </c>
      <c r="R16" s="76">
        <v>3640</v>
      </c>
      <c r="S16" s="76">
        <v>3625</v>
      </c>
      <c r="T16" s="76">
        <v>6936</v>
      </c>
      <c r="U16" s="76">
        <v>4727</v>
      </c>
      <c r="V16" s="76">
        <v>3041</v>
      </c>
      <c r="W16" s="76">
        <v>4734</v>
      </c>
      <c r="X16" s="76">
        <v>4740</v>
      </c>
      <c r="Y16" s="76">
        <v>5477</v>
      </c>
      <c r="Z16" s="76">
        <v>4961.8999999999996</v>
      </c>
      <c r="AB16" s="1"/>
    </row>
    <row r="17" spans="1:28" ht="21" customHeight="1" x14ac:dyDescent="0.3">
      <c r="A17" s="62" t="s">
        <v>10</v>
      </c>
      <c r="B17" s="78">
        <v>0.72499999999999998</v>
      </c>
      <c r="C17" s="78">
        <v>0.82799999999999996</v>
      </c>
      <c r="D17" s="78">
        <v>0.57599999999999996</v>
      </c>
      <c r="E17" s="78">
        <v>0.69099999999999995</v>
      </c>
      <c r="F17" s="78">
        <v>0.66700000000000004</v>
      </c>
      <c r="G17" s="78">
        <v>0.68100000000000005</v>
      </c>
      <c r="H17" s="78">
        <v>0.65500000000000003</v>
      </c>
      <c r="I17" s="78">
        <v>0.61899999999999999</v>
      </c>
      <c r="J17" s="78">
        <v>0.83399999999999996</v>
      </c>
      <c r="K17" s="78">
        <v>0.68799999999999994</v>
      </c>
      <c r="L17" s="78">
        <v>0.75</v>
      </c>
      <c r="M17" s="78">
        <v>0.872</v>
      </c>
      <c r="N17" s="78">
        <v>0.69899999999999995</v>
      </c>
      <c r="O17" s="78">
        <v>0.81499999999999995</v>
      </c>
      <c r="P17" s="78">
        <v>0.82</v>
      </c>
      <c r="Q17" s="78">
        <v>0.78700000000000003</v>
      </c>
      <c r="R17" s="78">
        <v>0.66100000000000003</v>
      </c>
      <c r="S17" s="78">
        <v>0.75900000000000001</v>
      </c>
      <c r="T17" s="78">
        <v>0.75</v>
      </c>
      <c r="U17" s="78">
        <v>0.76900000000000002</v>
      </c>
      <c r="V17" s="78">
        <v>0.69499999999999995</v>
      </c>
      <c r="W17" s="78">
        <v>0.73499999999999999</v>
      </c>
      <c r="X17" s="78">
        <v>0.76300000000000001</v>
      </c>
      <c r="Y17" s="78">
        <v>0.70899999999999996</v>
      </c>
      <c r="Z17" s="78">
        <v>0.83799999999999997</v>
      </c>
      <c r="AA17" s="1"/>
      <c r="AB17" s="1"/>
    </row>
    <row r="18" spans="1:28" ht="21" customHeight="1" x14ac:dyDescent="0.3">
      <c r="A18" s="63" t="s">
        <v>13</v>
      </c>
      <c r="B18" s="78">
        <v>0.627</v>
      </c>
      <c r="C18" s="78">
        <v>0.78600000000000003</v>
      </c>
      <c r="D18" s="78">
        <v>0.3</v>
      </c>
      <c r="E18" s="78">
        <v>0.45200000000000001</v>
      </c>
      <c r="F18" s="78">
        <v>0.375</v>
      </c>
      <c r="G18" s="78">
        <v>0.39200000000000002</v>
      </c>
      <c r="H18" s="78">
        <v>0.64700000000000002</v>
      </c>
      <c r="I18" s="78">
        <v>0.32</v>
      </c>
      <c r="J18" s="78">
        <v>0.80400000000000005</v>
      </c>
      <c r="K18" s="78">
        <v>0.86499999999999999</v>
      </c>
      <c r="L18" s="78">
        <v>0.96499999999999997</v>
      </c>
      <c r="M18" s="78">
        <v>0.98799999999999999</v>
      </c>
      <c r="N18" s="78">
        <v>0.69199999999999995</v>
      </c>
      <c r="O18" s="78">
        <v>0.61399999999999999</v>
      </c>
      <c r="P18" s="78">
        <v>0.81499999999999995</v>
      </c>
      <c r="Q18" s="78">
        <v>0.51700000000000002</v>
      </c>
      <c r="R18" s="78">
        <v>0.94199999999999995</v>
      </c>
      <c r="S18" s="78">
        <v>0.72699999999999998</v>
      </c>
      <c r="T18" s="78">
        <v>0.81799999999999995</v>
      </c>
      <c r="U18" s="78">
        <v>0.92300000000000004</v>
      </c>
      <c r="V18" s="78">
        <v>1</v>
      </c>
      <c r="W18" s="78">
        <v>0.92900000000000005</v>
      </c>
      <c r="X18" s="78">
        <v>0.36499999999999999</v>
      </c>
      <c r="Y18" s="78">
        <v>0.55900000000000005</v>
      </c>
      <c r="Z18" s="78">
        <v>0.63600000000000001</v>
      </c>
      <c r="AA18" s="1"/>
      <c r="AB18" s="1"/>
    </row>
    <row r="19" spans="1:28" ht="21" customHeight="1" x14ac:dyDescent="0.3">
      <c r="A19" s="63" t="s">
        <v>16</v>
      </c>
      <c r="B19" s="78">
        <v>0.67800000000000005</v>
      </c>
      <c r="C19" s="78">
        <v>0.56000000000000005</v>
      </c>
      <c r="D19" s="78">
        <v>0.313</v>
      </c>
      <c r="E19" s="78">
        <v>0.59599999999999997</v>
      </c>
      <c r="F19" s="78">
        <v>0.66700000000000004</v>
      </c>
      <c r="G19" s="78">
        <v>0.32300000000000001</v>
      </c>
      <c r="H19" s="78">
        <v>0.84899999999999998</v>
      </c>
      <c r="I19" s="78">
        <v>0.55000000000000004</v>
      </c>
      <c r="J19" s="78">
        <v>0.79300000000000004</v>
      </c>
      <c r="K19" s="78">
        <v>0.54500000000000004</v>
      </c>
      <c r="L19" s="78">
        <v>0.72399999999999998</v>
      </c>
      <c r="M19" s="78">
        <v>0.80800000000000005</v>
      </c>
      <c r="N19" s="78">
        <v>0.48099999999999998</v>
      </c>
      <c r="O19" s="78">
        <v>0.69099999999999995</v>
      </c>
      <c r="P19" s="78">
        <v>0.52600000000000002</v>
      </c>
      <c r="Q19" s="78">
        <v>0.65500000000000003</v>
      </c>
      <c r="R19" s="78">
        <v>0.94799999999999995</v>
      </c>
      <c r="S19" s="78">
        <v>0.70399999999999996</v>
      </c>
      <c r="T19" s="78">
        <v>0.72199999999999998</v>
      </c>
      <c r="U19" s="78">
        <v>0.63</v>
      </c>
      <c r="V19" s="78">
        <v>0.88200000000000001</v>
      </c>
      <c r="W19" s="78">
        <v>0.85799999999999998</v>
      </c>
      <c r="X19" s="78">
        <v>0.72599999999999998</v>
      </c>
      <c r="Y19" s="78">
        <v>0.76700000000000002</v>
      </c>
      <c r="Z19" s="78">
        <v>0.61799999999999999</v>
      </c>
      <c r="AA19" s="1"/>
      <c r="AB19" s="1"/>
    </row>
    <row r="20" spans="1:28" ht="21" customHeight="1" x14ac:dyDescent="0.3">
      <c r="A20" s="64" t="s">
        <v>6</v>
      </c>
      <c r="B20" s="7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/>
      <c r="AB20" s="1"/>
    </row>
    <row r="21" spans="1:28" ht="21" customHeight="1" x14ac:dyDescent="0.3">
      <c r="A21" s="62" t="s">
        <v>2</v>
      </c>
      <c r="B21" s="78">
        <v>0.66700000000000004</v>
      </c>
      <c r="C21" s="78">
        <v>0.68100000000000005</v>
      </c>
      <c r="D21" s="78">
        <v>0.64100000000000001</v>
      </c>
      <c r="E21" s="78">
        <v>0.70799999999999996</v>
      </c>
      <c r="F21" s="78">
        <v>0.64</v>
      </c>
      <c r="G21" s="78">
        <v>0.69499999999999995</v>
      </c>
      <c r="H21" s="78">
        <v>0.71099999999999997</v>
      </c>
      <c r="I21" s="78">
        <v>0.60799999999999998</v>
      </c>
      <c r="J21" s="78">
        <v>0.67700000000000005</v>
      </c>
      <c r="K21" s="78">
        <v>0.66800000000000004</v>
      </c>
      <c r="L21" s="78">
        <v>0.73</v>
      </c>
      <c r="M21" s="78">
        <v>0.66</v>
      </c>
      <c r="N21" s="78">
        <v>0.71599999999999997</v>
      </c>
      <c r="O21" s="78">
        <v>0.64</v>
      </c>
      <c r="P21" s="78">
        <v>0.65600000000000003</v>
      </c>
      <c r="Q21" s="78">
        <v>0.67900000000000005</v>
      </c>
      <c r="R21" s="78">
        <v>0.622</v>
      </c>
      <c r="S21" s="78">
        <v>0.65300000000000002</v>
      </c>
      <c r="T21" s="78">
        <v>0.69</v>
      </c>
      <c r="U21" s="78">
        <v>0.71499999999999997</v>
      </c>
      <c r="V21" s="78">
        <v>0.63500000000000001</v>
      </c>
      <c r="W21" s="78">
        <v>0.69799999999999995</v>
      </c>
      <c r="X21" s="78">
        <v>0.69899999999999995</v>
      </c>
      <c r="Y21" s="78">
        <v>0.63900000000000001</v>
      </c>
      <c r="Z21" s="78">
        <v>0.70799999999999996</v>
      </c>
      <c r="AA21" s="1"/>
      <c r="AB21" s="1"/>
    </row>
    <row r="22" spans="1:28" ht="21" customHeight="1" x14ac:dyDescent="0.3">
      <c r="A22" s="62" t="s">
        <v>3</v>
      </c>
      <c r="B22" s="76">
        <v>7009</v>
      </c>
      <c r="C22" s="76">
        <v>6990.5</v>
      </c>
      <c r="D22" s="76">
        <v>7773.5</v>
      </c>
      <c r="E22" s="76">
        <v>5665.5</v>
      </c>
      <c r="F22" s="76">
        <v>6617.5</v>
      </c>
      <c r="G22" s="76">
        <v>5313</v>
      </c>
      <c r="H22" s="76">
        <v>6460</v>
      </c>
      <c r="I22" s="76">
        <v>4959</v>
      </c>
      <c r="J22" s="76">
        <v>7781.5</v>
      </c>
      <c r="K22" s="76">
        <v>6956</v>
      </c>
      <c r="L22" s="76">
        <v>6197</v>
      </c>
      <c r="M22" s="76">
        <v>7065</v>
      </c>
      <c r="N22" s="76">
        <v>7280</v>
      </c>
      <c r="O22" s="76">
        <v>6455</v>
      </c>
      <c r="P22" s="76">
        <v>7421</v>
      </c>
      <c r="Q22" s="76">
        <v>7199.5</v>
      </c>
      <c r="R22" s="76">
        <v>6762</v>
      </c>
      <c r="S22" s="76">
        <v>6393</v>
      </c>
      <c r="T22" s="76">
        <v>7772.5</v>
      </c>
      <c r="U22" s="76">
        <v>6310</v>
      </c>
      <c r="V22" s="76">
        <v>6989</v>
      </c>
      <c r="W22" s="76">
        <v>6907.5</v>
      </c>
      <c r="X22" s="76">
        <v>8838.5</v>
      </c>
      <c r="Y22" s="76">
        <v>7061</v>
      </c>
      <c r="Z22" s="76">
        <v>7647</v>
      </c>
      <c r="AB22" s="1"/>
    </row>
    <row r="23" spans="1:28" ht="21" customHeight="1" x14ac:dyDescent="0.3">
      <c r="A23" s="65" t="s">
        <v>10</v>
      </c>
      <c r="B23" s="78">
        <v>0.65500000000000003</v>
      </c>
      <c r="C23" s="78">
        <v>0.69499999999999995</v>
      </c>
      <c r="D23" s="78">
        <v>0.66700000000000004</v>
      </c>
      <c r="E23" s="78">
        <v>0.69</v>
      </c>
      <c r="F23" s="78">
        <v>0.63</v>
      </c>
      <c r="G23" s="78">
        <v>0.69199999999999995</v>
      </c>
      <c r="H23" s="78">
        <v>0.71299999999999997</v>
      </c>
      <c r="I23" s="78">
        <v>0.60099999999999998</v>
      </c>
      <c r="J23" s="78">
        <v>0.69</v>
      </c>
      <c r="K23" s="78">
        <v>0.69699999999999995</v>
      </c>
      <c r="L23" s="78">
        <v>0.71099999999999997</v>
      </c>
      <c r="M23" s="78">
        <v>0.66400000000000003</v>
      </c>
      <c r="N23" s="78">
        <v>0.72799999999999998</v>
      </c>
      <c r="O23" s="78">
        <v>0.64300000000000002</v>
      </c>
      <c r="P23" s="78">
        <v>0.66400000000000003</v>
      </c>
      <c r="Q23" s="78">
        <v>0.68600000000000005</v>
      </c>
      <c r="R23" s="78">
        <v>0.60199999999999998</v>
      </c>
      <c r="S23" s="78">
        <v>0.65400000000000003</v>
      </c>
      <c r="T23" s="78">
        <v>0.67300000000000004</v>
      </c>
      <c r="U23" s="78">
        <v>0.69499999999999995</v>
      </c>
      <c r="V23" s="78">
        <v>0.64300000000000002</v>
      </c>
      <c r="W23" s="78">
        <v>0.68899999999999995</v>
      </c>
      <c r="X23" s="78">
        <v>0.71899999999999997</v>
      </c>
      <c r="Y23" s="78">
        <v>0.61399999999999999</v>
      </c>
      <c r="Z23" s="78">
        <v>0.68</v>
      </c>
      <c r="AA23" s="1"/>
      <c r="AB23" s="1"/>
    </row>
    <row r="26" spans="1:28" x14ac:dyDescent="0.3">
      <c r="A26" s="209" t="s">
        <v>7</v>
      </c>
      <c r="B26" s="209"/>
      <c r="C26" s="209"/>
    </row>
    <row r="27" spans="1:28" x14ac:dyDescent="0.3">
      <c r="A27" s="210" t="s">
        <v>8</v>
      </c>
      <c r="B27" s="210"/>
      <c r="C27" s="210"/>
    </row>
    <row r="28" spans="1:28" x14ac:dyDescent="0.3">
      <c r="A28" s="211" t="s">
        <v>9</v>
      </c>
      <c r="B28" s="211"/>
      <c r="C28" s="211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25</vt:i4>
      </vt:variant>
    </vt:vector>
  </HeadingPairs>
  <TitlesOfParts>
    <vt:vector size="58" baseType="lpstr">
      <vt:lpstr>Statewide</vt:lpstr>
      <vt:lpstr>PY2023Q2</vt:lpstr>
      <vt:lpstr>PY2023Q1</vt:lpstr>
      <vt:lpstr>PY2022Q4</vt:lpstr>
      <vt:lpstr>check</vt:lpstr>
      <vt:lpstr>PY2022Q3</vt:lpstr>
      <vt:lpstr>PY2022Q2</vt:lpstr>
      <vt:lpstr>PY2022Q1</vt:lpstr>
      <vt:lpstr>PY2022Q3 EX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Wood, Erik</cp:lastModifiedBy>
  <cp:lastPrinted>2023-05-04T12:18:40Z</cp:lastPrinted>
  <dcterms:created xsi:type="dcterms:W3CDTF">2018-02-12T18:20:54Z</dcterms:created>
  <dcterms:modified xsi:type="dcterms:W3CDTF">2024-02-26T20:32:51Z</dcterms:modified>
</cp:coreProperties>
</file>